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"/>
    </mc:Choice>
  </mc:AlternateContent>
  <xr:revisionPtr revIDLastSave="0" documentId="13_ncr:1_{3723279D-6C34-4834-AA1F-15A6A97E2166}" xr6:coauthVersionLast="47" xr6:coauthVersionMax="47" xr10:uidLastSave="{00000000-0000-0000-0000-000000000000}"/>
  <bookViews>
    <workbookView xWindow="-108" yWindow="-108" windowWidth="23256" windowHeight="12576" activeTab="6" xr2:uid="{3DCB3807-7842-4FEA-A860-9C904DB3A473}"/>
  </bookViews>
  <sheets>
    <sheet name="СВОДКА" sheetId="14" r:id="rId1"/>
    <sheet name="1 очередь" sheetId="4" r:id="rId2"/>
    <sheet name="2 очередь" sheetId="8" r:id="rId3"/>
    <sheet name="3 очередь" sheetId="9" r:id="rId4"/>
    <sheet name="4 очередь" sheetId="10" r:id="rId5"/>
    <sheet name="Ведомость метизов" sheetId="18" r:id="rId6"/>
    <sheet name="Найдено на объекте" sheetId="16" r:id="rId7"/>
    <sheet name="Отгрузки" sheetId="2" state="hidden" r:id="rId8"/>
    <sheet name="ВОМ-1" sheetId="3" state="hidden" r:id="rId9"/>
  </sheets>
  <externalReferences>
    <externalReference r:id="rId10"/>
    <externalReference r:id="rId11"/>
    <externalReference r:id="rId12"/>
  </externalReferences>
  <definedNames>
    <definedName name="_FilterDatabase" localSheetId="1">'1 очередь'!$A$2:$Y$574</definedName>
    <definedName name="_FilterDatabase" localSheetId="2" hidden="1">'2 очередь'!$A$2:$AA$446</definedName>
    <definedName name="_FilterDatabase" localSheetId="3" hidden="1">'3 очередь'!$A$2:$I$446</definedName>
    <definedName name="_FilterDatabase" localSheetId="4" hidden="1">'4 очередь'!$A$2:$I$446</definedName>
    <definedName name="_FilterDatabase" localSheetId="8" hidden="1">'ВОМ-1'!$A$2:$J$558</definedName>
    <definedName name="_FilterDatabase" localSheetId="6" hidden="1">'Найдено на объекте'!$A$1:$I$83</definedName>
    <definedName name="_FilterDatabase" localSheetId="7" hidden="1">Отгрузки!$J$1:$J$156</definedName>
    <definedName name="Print_Area" localSheetId="1">'1 очередь'!$A$1:$Y$19754</definedName>
    <definedName name="_xlnm.Print_Area" localSheetId="1">'1 очередь'!$A$1:$AA$576</definedName>
    <definedName name="_xlnm.Print_Area" localSheetId="3">'3 очередь'!$A$1:$AA$762</definedName>
    <definedName name="_xlnm.Print_Area" localSheetId="4">'4 очередь'!$A$1:$AA$762</definedName>
    <definedName name="_xlnm.Print_Area" localSheetId="0">СВОДКА!$A$1:$D$33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4" l="1"/>
  <c r="AB446" i="8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T445" i="10"/>
  <c r="T446" i="10"/>
  <c r="T447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T470" i="10"/>
  <c r="T471" i="10"/>
  <c r="T472" i="10"/>
  <c r="T473" i="10"/>
  <c r="T474" i="10"/>
  <c r="T475" i="10"/>
  <c r="T476" i="10"/>
  <c r="T477" i="10"/>
  <c r="T478" i="10"/>
  <c r="T479" i="10"/>
  <c r="T480" i="10"/>
  <c r="T481" i="10"/>
  <c r="T482" i="10"/>
  <c r="T483" i="10"/>
  <c r="T484" i="10"/>
  <c r="T485" i="10"/>
  <c r="T486" i="10"/>
  <c r="T487" i="10"/>
  <c r="T488" i="10"/>
  <c r="T489" i="10"/>
  <c r="T490" i="10"/>
  <c r="T491" i="10"/>
  <c r="T492" i="10"/>
  <c r="T493" i="10"/>
  <c r="T494" i="10"/>
  <c r="T495" i="10"/>
  <c r="T496" i="10"/>
  <c r="T497" i="10"/>
  <c r="T498" i="10"/>
  <c r="T499" i="10"/>
  <c r="T500" i="10"/>
  <c r="T501" i="10"/>
  <c r="T502" i="10"/>
  <c r="T503" i="10"/>
  <c r="T504" i="10"/>
  <c r="T505" i="10"/>
  <c r="T506" i="10"/>
  <c r="T507" i="10"/>
  <c r="T508" i="10"/>
  <c r="T509" i="10"/>
  <c r="T510" i="10"/>
  <c r="T511" i="10"/>
  <c r="T512" i="10"/>
  <c r="T513" i="10"/>
  <c r="T514" i="10"/>
  <c r="T515" i="10"/>
  <c r="T516" i="10"/>
  <c r="T517" i="10"/>
  <c r="T518" i="10"/>
  <c r="T519" i="10"/>
  <c r="T520" i="10"/>
  <c r="T521" i="10"/>
  <c r="T522" i="10"/>
  <c r="T523" i="10"/>
  <c r="T3" i="10"/>
  <c r="T4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T495" i="9"/>
  <c r="T496" i="9"/>
  <c r="T497" i="9"/>
  <c r="T498" i="9"/>
  <c r="T499" i="9"/>
  <c r="T500" i="9"/>
  <c r="T501" i="9"/>
  <c r="T502" i="9"/>
  <c r="T503" i="9"/>
  <c r="T504" i="9"/>
  <c r="T505" i="9"/>
  <c r="T506" i="9"/>
  <c r="T507" i="9"/>
  <c r="T508" i="9"/>
  <c r="T509" i="9"/>
  <c r="T510" i="9"/>
  <c r="T511" i="9"/>
  <c r="T512" i="9"/>
  <c r="T513" i="9"/>
  <c r="T514" i="9"/>
  <c r="T515" i="9"/>
  <c r="T516" i="9"/>
  <c r="T517" i="9"/>
  <c r="T518" i="9"/>
  <c r="T519" i="9"/>
  <c r="T520" i="9"/>
  <c r="T521" i="9"/>
  <c r="T522" i="9"/>
  <c r="T523" i="9"/>
  <c r="T524" i="9"/>
  <c r="T525" i="9"/>
  <c r="T526" i="9"/>
  <c r="T527" i="9"/>
  <c r="T528" i="9"/>
  <c r="T3" i="9"/>
  <c r="AB4" i="8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156" i="8"/>
  <c r="AB157" i="8"/>
  <c r="AB158" i="8"/>
  <c r="AB159" i="8"/>
  <c r="AB160" i="8"/>
  <c r="AB161" i="8"/>
  <c r="AB162" i="8"/>
  <c r="AB163" i="8"/>
  <c r="AB164" i="8"/>
  <c r="AB165" i="8"/>
  <c r="AB166" i="8"/>
  <c r="AB167" i="8"/>
  <c r="AB168" i="8"/>
  <c r="AB169" i="8"/>
  <c r="AB170" i="8"/>
  <c r="AB171" i="8"/>
  <c r="AB172" i="8"/>
  <c r="AB173" i="8"/>
  <c r="AB174" i="8"/>
  <c r="AB175" i="8"/>
  <c r="AB176" i="8"/>
  <c r="AB177" i="8"/>
  <c r="AB178" i="8"/>
  <c r="AB179" i="8"/>
  <c r="AB180" i="8"/>
  <c r="AB181" i="8"/>
  <c r="AB182" i="8"/>
  <c r="AB183" i="8"/>
  <c r="AB184" i="8"/>
  <c r="AB185" i="8"/>
  <c r="AB186" i="8"/>
  <c r="AB187" i="8"/>
  <c r="AB188" i="8"/>
  <c r="AB189" i="8"/>
  <c r="AB190" i="8"/>
  <c r="AB191" i="8"/>
  <c r="AB192" i="8"/>
  <c r="AB193" i="8"/>
  <c r="AB194" i="8"/>
  <c r="AB195" i="8"/>
  <c r="AB196" i="8"/>
  <c r="AB197" i="8"/>
  <c r="AB198" i="8"/>
  <c r="AB199" i="8"/>
  <c r="AB200" i="8"/>
  <c r="AB201" i="8"/>
  <c r="AB202" i="8"/>
  <c r="AB203" i="8"/>
  <c r="AB204" i="8"/>
  <c r="AB205" i="8"/>
  <c r="AB206" i="8"/>
  <c r="AB207" i="8"/>
  <c r="AB208" i="8"/>
  <c r="AB209" i="8"/>
  <c r="AB210" i="8"/>
  <c r="AB211" i="8"/>
  <c r="AB212" i="8"/>
  <c r="AB213" i="8"/>
  <c r="AB214" i="8"/>
  <c r="AB215" i="8"/>
  <c r="AB216" i="8"/>
  <c r="AB217" i="8"/>
  <c r="AB218" i="8"/>
  <c r="AB219" i="8"/>
  <c r="AB220" i="8"/>
  <c r="AB221" i="8"/>
  <c r="AB222" i="8"/>
  <c r="AB223" i="8"/>
  <c r="AB224" i="8"/>
  <c r="AB225" i="8"/>
  <c r="AB226" i="8"/>
  <c r="AB227" i="8"/>
  <c r="AB228" i="8"/>
  <c r="AB229" i="8"/>
  <c r="AB230" i="8"/>
  <c r="AB231" i="8"/>
  <c r="AB232" i="8"/>
  <c r="AB233" i="8"/>
  <c r="AB234" i="8"/>
  <c r="AB235" i="8"/>
  <c r="AB236" i="8"/>
  <c r="AB237" i="8"/>
  <c r="AB238" i="8"/>
  <c r="AB239" i="8"/>
  <c r="AB240" i="8"/>
  <c r="AB241" i="8"/>
  <c r="AB242" i="8"/>
  <c r="AB243" i="8"/>
  <c r="AB244" i="8"/>
  <c r="AB245" i="8"/>
  <c r="AB246" i="8"/>
  <c r="AB247" i="8"/>
  <c r="AB248" i="8"/>
  <c r="AB249" i="8"/>
  <c r="AB250" i="8"/>
  <c r="AB251" i="8"/>
  <c r="AB252" i="8"/>
  <c r="AB253" i="8"/>
  <c r="AB254" i="8"/>
  <c r="AB255" i="8"/>
  <c r="AB256" i="8"/>
  <c r="AB257" i="8"/>
  <c r="AB258" i="8"/>
  <c r="AB259" i="8"/>
  <c r="AB260" i="8"/>
  <c r="AB261" i="8"/>
  <c r="AB262" i="8"/>
  <c r="AB263" i="8"/>
  <c r="AB264" i="8"/>
  <c r="AB265" i="8"/>
  <c r="AB266" i="8"/>
  <c r="AB267" i="8"/>
  <c r="AB268" i="8"/>
  <c r="AB269" i="8"/>
  <c r="AB270" i="8"/>
  <c r="AB271" i="8"/>
  <c r="AB272" i="8"/>
  <c r="AB273" i="8"/>
  <c r="AB274" i="8"/>
  <c r="AB275" i="8"/>
  <c r="AB276" i="8"/>
  <c r="AB277" i="8"/>
  <c r="AB278" i="8"/>
  <c r="AB279" i="8"/>
  <c r="AB280" i="8"/>
  <c r="AB281" i="8"/>
  <c r="AB282" i="8"/>
  <c r="AB283" i="8"/>
  <c r="AB284" i="8"/>
  <c r="AB285" i="8"/>
  <c r="AB286" i="8"/>
  <c r="AB287" i="8"/>
  <c r="AB288" i="8"/>
  <c r="AB289" i="8"/>
  <c r="AB290" i="8"/>
  <c r="AB291" i="8"/>
  <c r="AB292" i="8"/>
  <c r="AB293" i="8"/>
  <c r="AB294" i="8"/>
  <c r="AB295" i="8"/>
  <c r="AB296" i="8"/>
  <c r="AB297" i="8"/>
  <c r="AB298" i="8"/>
  <c r="AB299" i="8"/>
  <c r="AB300" i="8"/>
  <c r="AB301" i="8"/>
  <c r="AB302" i="8"/>
  <c r="AB303" i="8"/>
  <c r="AB304" i="8"/>
  <c r="AB305" i="8"/>
  <c r="AB306" i="8"/>
  <c r="AB307" i="8"/>
  <c r="AB308" i="8"/>
  <c r="AB309" i="8"/>
  <c r="AB310" i="8"/>
  <c r="AB311" i="8"/>
  <c r="AB312" i="8"/>
  <c r="AB313" i="8"/>
  <c r="AB314" i="8"/>
  <c r="AB315" i="8"/>
  <c r="AB316" i="8"/>
  <c r="AB317" i="8"/>
  <c r="AB318" i="8"/>
  <c r="AB319" i="8"/>
  <c r="AB320" i="8"/>
  <c r="AB321" i="8"/>
  <c r="AB322" i="8"/>
  <c r="AB323" i="8"/>
  <c r="AB324" i="8"/>
  <c r="AB325" i="8"/>
  <c r="AB326" i="8"/>
  <c r="AB327" i="8"/>
  <c r="AB328" i="8"/>
  <c r="AB329" i="8"/>
  <c r="AB330" i="8"/>
  <c r="AB331" i="8"/>
  <c r="AB332" i="8"/>
  <c r="AB333" i="8"/>
  <c r="AB334" i="8"/>
  <c r="AB335" i="8"/>
  <c r="AB336" i="8"/>
  <c r="AB337" i="8"/>
  <c r="AB338" i="8"/>
  <c r="AB339" i="8"/>
  <c r="AB340" i="8"/>
  <c r="AB341" i="8"/>
  <c r="AB342" i="8"/>
  <c r="AB343" i="8"/>
  <c r="AB344" i="8"/>
  <c r="AB345" i="8"/>
  <c r="AB346" i="8"/>
  <c r="AB347" i="8"/>
  <c r="AB348" i="8"/>
  <c r="AB349" i="8"/>
  <c r="AB350" i="8"/>
  <c r="AB351" i="8"/>
  <c r="AB352" i="8"/>
  <c r="AB353" i="8"/>
  <c r="AB354" i="8"/>
  <c r="AB355" i="8"/>
  <c r="AB356" i="8"/>
  <c r="AB357" i="8"/>
  <c r="AB358" i="8"/>
  <c r="AB359" i="8"/>
  <c r="AB360" i="8"/>
  <c r="AB361" i="8"/>
  <c r="AB362" i="8"/>
  <c r="AB363" i="8"/>
  <c r="AB364" i="8"/>
  <c r="AB365" i="8"/>
  <c r="AB366" i="8"/>
  <c r="AB367" i="8"/>
  <c r="AB368" i="8"/>
  <c r="AB369" i="8"/>
  <c r="AB370" i="8"/>
  <c r="AB371" i="8"/>
  <c r="AB372" i="8"/>
  <c r="AB373" i="8"/>
  <c r="AB374" i="8"/>
  <c r="AB375" i="8"/>
  <c r="AB376" i="8"/>
  <c r="AB377" i="8"/>
  <c r="AB378" i="8"/>
  <c r="AB379" i="8"/>
  <c r="AB380" i="8"/>
  <c r="AB381" i="8"/>
  <c r="AB382" i="8"/>
  <c r="AB383" i="8"/>
  <c r="AB384" i="8"/>
  <c r="AB385" i="8"/>
  <c r="AB386" i="8"/>
  <c r="AB387" i="8"/>
  <c r="AB388" i="8"/>
  <c r="AB389" i="8"/>
  <c r="AB390" i="8"/>
  <c r="AB391" i="8"/>
  <c r="AB392" i="8"/>
  <c r="AB393" i="8"/>
  <c r="AB394" i="8"/>
  <c r="AB395" i="8"/>
  <c r="AB396" i="8"/>
  <c r="AB397" i="8"/>
  <c r="AB398" i="8"/>
  <c r="AB399" i="8"/>
  <c r="AB400" i="8"/>
  <c r="AB401" i="8"/>
  <c r="AB402" i="8"/>
  <c r="AB403" i="8"/>
  <c r="AB404" i="8"/>
  <c r="AB405" i="8"/>
  <c r="AB406" i="8"/>
  <c r="AB407" i="8"/>
  <c r="AB408" i="8"/>
  <c r="AB409" i="8"/>
  <c r="AB410" i="8"/>
  <c r="AB411" i="8"/>
  <c r="AB412" i="8"/>
  <c r="AB413" i="8"/>
  <c r="AB414" i="8"/>
  <c r="AB415" i="8"/>
  <c r="AB416" i="8"/>
  <c r="AB417" i="8"/>
  <c r="AB418" i="8"/>
  <c r="AB419" i="8"/>
  <c r="AB420" i="8"/>
  <c r="AB421" i="8"/>
  <c r="AB422" i="8"/>
  <c r="AB423" i="8"/>
  <c r="AB424" i="8"/>
  <c r="AB425" i="8"/>
  <c r="AB426" i="8"/>
  <c r="AB427" i="8"/>
  <c r="AB428" i="8"/>
  <c r="AB429" i="8"/>
  <c r="AB430" i="8"/>
  <c r="AB431" i="8"/>
  <c r="AB432" i="8"/>
  <c r="AB433" i="8"/>
  <c r="AB434" i="8"/>
  <c r="AB435" i="8"/>
  <c r="AB436" i="8"/>
  <c r="AB437" i="8"/>
  <c r="AB438" i="8"/>
  <c r="AB439" i="8"/>
  <c r="AB440" i="8"/>
  <c r="AB441" i="8"/>
  <c r="AB442" i="8"/>
  <c r="AB443" i="8"/>
  <c r="AB444" i="8"/>
  <c r="AB445" i="8"/>
  <c r="AB3" i="8"/>
  <c r="T574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3" i="4"/>
  <c r="J80" i="16"/>
  <c r="J57" i="16"/>
  <c r="J71" i="16"/>
  <c r="J70" i="16"/>
  <c r="J65" i="16"/>
  <c r="J73" i="16"/>
  <c r="J72" i="16"/>
  <c r="J69" i="16"/>
  <c r="J68" i="16"/>
  <c r="J67" i="16"/>
  <c r="J66" i="16"/>
  <c r="J61" i="16"/>
  <c r="J62" i="16"/>
  <c r="J63" i="16"/>
  <c r="J64" i="16"/>
  <c r="J74" i="16"/>
  <c r="D1" i="14"/>
  <c r="V327" i="10"/>
  <c r="W327" i="10" s="1"/>
  <c r="V328" i="10"/>
  <c r="W328" i="10" s="1"/>
  <c r="V329" i="10"/>
  <c r="W329" i="10" s="1"/>
  <c r="V330" i="10"/>
  <c r="W330" i="10"/>
  <c r="V331" i="10"/>
  <c r="W331" i="10"/>
  <c r="V332" i="10"/>
  <c r="W332" i="10"/>
  <c r="V333" i="10"/>
  <c r="W333" i="10" s="1"/>
  <c r="V334" i="10"/>
  <c r="W334" i="10"/>
  <c r="V335" i="10"/>
  <c r="W335" i="10" s="1"/>
  <c r="V336" i="10"/>
  <c r="W336" i="10" s="1"/>
  <c r="V337" i="10"/>
  <c r="W337" i="10" s="1"/>
  <c r="V338" i="10"/>
  <c r="W338" i="10" s="1"/>
  <c r="V339" i="10"/>
  <c r="W339" i="10"/>
  <c r="V340" i="10"/>
  <c r="W340" i="10"/>
  <c r="V341" i="10"/>
  <c r="W341" i="10" s="1"/>
  <c r="V342" i="10"/>
  <c r="W342" i="10" s="1"/>
  <c r="V343" i="10"/>
  <c r="W343" i="10" s="1"/>
  <c r="V344" i="10"/>
  <c r="W344" i="10" s="1"/>
  <c r="V345" i="10"/>
  <c r="W345" i="10" s="1"/>
  <c r="V346" i="10"/>
  <c r="W346" i="10"/>
  <c r="V347" i="10"/>
  <c r="W347" i="10" s="1"/>
  <c r="V348" i="10"/>
  <c r="W348" i="10" s="1"/>
  <c r="V349" i="10"/>
  <c r="W349" i="10" s="1"/>
  <c r="V350" i="10"/>
  <c r="W350" i="10" s="1"/>
  <c r="V351" i="10"/>
  <c r="W351" i="10" s="1"/>
  <c r="V352" i="10"/>
  <c r="W352" i="10" s="1"/>
  <c r="V353" i="10"/>
  <c r="W353" i="10" s="1"/>
  <c r="V354" i="10"/>
  <c r="W354" i="10"/>
  <c r="V355" i="10"/>
  <c r="W355" i="10"/>
  <c r="V356" i="10"/>
  <c r="W356" i="10" s="1"/>
  <c r="V357" i="10"/>
  <c r="W357" i="10" s="1"/>
  <c r="V358" i="10"/>
  <c r="W358" i="10"/>
  <c r="V359" i="10"/>
  <c r="W359" i="10" s="1"/>
  <c r="V360" i="10"/>
  <c r="W360" i="10" s="1"/>
  <c r="V361" i="10"/>
  <c r="W361" i="10" s="1"/>
  <c r="V362" i="10"/>
  <c r="W362" i="10"/>
  <c r="V363" i="10"/>
  <c r="W363" i="10"/>
  <c r="V364" i="10"/>
  <c r="W364" i="10"/>
  <c r="V365" i="10"/>
  <c r="W365" i="10" s="1"/>
  <c r="V366" i="10"/>
  <c r="W366" i="10"/>
  <c r="V367" i="10"/>
  <c r="W367" i="10" s="1"/>
  <c r="V368" i="10"/>
  <c r="W368" i="10" s="1"/>
  <c r="V369" i="10"/>
  <c r="W369" i="10" s="1"/>
  <c r="V370" i="10"/>
  <c r="W370" i="10" s="1"/>
  <c r="V371" i="10"/>
  <c r="W371" i="10"/>
  <c r="V372" i="10"/>
  <c r="W372" i="10"/>
  <c r="V373" i="10"/>
  <c r="W373" i="10" s="1"/>
  <c r="V374" i="10"/>
  <c r="W374" i="10" s="1"/>
  <c r="V375" i="10"/>
  <c r="W375" i="10" s="1"/>
  <c r="V376" i="10"/>
  <c r="W376" i="10" s="1"/>
  <c r="V377" i="10"/>
  <c r="W377" i="10" s="1"/>
  <c r="V378" i="10"/>
  <c r="W378" i="10" s="1"/>
  <c r="V379" i="10"/>
  <c r="W379" i="10" s="1"/>
  <c r="V380" i="10"/>
  <c r="W380" i="10" s="1"/>
  <c r="V381" i="10"/>
  <c r="W381" i="10" s="1"/>
  <c r="V382" i="10"/>
  <c r="W382" i="10" s="1"/>
  <c r="V383" i="10"/>
  <c r="W383" i="10" s="1"/>
  <c r="V384" i="10"/>
  <c r="W384" i="10" s="1"/>
  <c r="V385" i="10"/>
  <c r="W385" i="10" s="1"/>
  <c r="V386" i="10"/>
  <c r="W386" i="10"/>
  <c r="V387" i="10"/>
  <c r="W387" i="10"/>
  <c r="V388" i="10"/>
  <c r="W388" i="10" s="1"/>
  <c r="V389" i="10"/>
  <c r="W389" i="10" s="1"/>
  <c r="V390" i="10"/>
  <c r="W390" i="10"/>
  <c r="V391" i="10"/>
  <c r="W391" i="10" s="1"/>
  <c r="V392" i="10"/>
  <c r="W392" i="10" s="1"/>
  <c r="V393" i="10"/>
  <c r="W393" i="10" s="1"/>
  <c r="V394" i="10"/>
  <c r="W394" i="10"/>
  <c r="V395" i="10"/>
  <c r="W395" i="10"/>
  <c r="V396" i="10"/>
  <c r="W396" i="10"/>
  <c r="V397" i="10"/>
  <c r="W397" i="10" s="1"/>
  <c r="V398" i="10"/>
  <c r="W398" i="10" s="1"/>
  <c r="V399" i="10"/>
  <c r="W399" i="10" s="1"/>
  <c r="V400" i="10"/>
  <c r="W400" i="10" s="1"/>
  <c r="V401" i="10"/>
  <c r="W401" i="10" s="1"/>
  <c r="V402" i="10"/>
  <c r="W402" i="10" s="1"/>
  <c r="V403" i="10"/>
  <c r="W403" i="10"/>
  <c r="V404" i="10"/>
  <c r="W404" i="10"/>
  <c r="V405" i="10"/>
  <c r="W405" i="10" s="1"/>
  <c r="V406" i="10"/>
  <c r="W406" i="10" s="1"/>
  <c r="V407" i="10"/>
  <c r="W407" i="10" s="1"/>
  <c r="V408" i="10"/>
  <c r="W408" i="10" s="1"/>
  <c r="V409" i="10"/>
  <c r="W409" i="10" s="1"/>
  <c r="V410" i="10"/>
  <c r="W410" i="10" s="1"/>
  <c r="V411" i="10"/>
  <c r="W411" i="10" s="1"/>
  <c r="V412" i="10"/>
  <c r="W412" i="10" s="1"/>
  <c r="V413" i="10"/>
  <c r="W413" i="10" s="1"/>
  <c r="V414" i="10"/>
  <c r="W414" i="10" s="1"/>
  <c r="V415" i="10"/>
  <c r="W415" i="10" s="1"/>
  <c r="V416" i="10"/>
  <c r="W416" i="10" s="1"/>
  <c r="V417" i="10"/>
  <c r="W417" i="10" s="1"/>
  <c r="V418" i="10"/>
  <c r="W418" i="10"/>
  <c r="V419" i="10"/>
  <c r="W419" i="10"/>
  <c r="V420" i="10"/>
  <c r="W420" i="10"/>
  <c r="V421" i="10"/>
  <c r="W421" i="10" s="1"/>
  <c r="V422" i="10"/>
  <c r="W422" i="10"/>
  <c r="V423" i="10"/>
  <c r="W423" i="10" s="1"/>
  <c r="V424" i="10"/>
  <c r="W424" i="10" s="1"/>
  <c r="V425" i="10"/>
  <c r="W425" i="10" s="1"/>
  <c r="V426" i="10"/>
  <c r="W426" i="10"/>
  <c r="V427" i="10"/>
  <c r="W427" i="10"/>
  <c r="V428" i="10"/>
  <c r="W428" i="10"/>
  <c r="V429" i="10"/>
  <c r="W429" i="10" s="1"/>
  <c r="V430" i="10"/>
  <c r="W430" i="10"/>
  <c r="V431" i="10"/>
  <c r="W431" i="10" s="1"/>
  <c r="V432" i="10"/>
  <c r="W432" i="10" s="1"/>
  <c r="V433" i="10"/>
  <c r="W433" i="10" s="1"/>
  <c r="V434" i="10"/>
  <c r="W434" i="10" s="1"/>
  <c r="V435" i="10"/>
  <c r="W435" i="10"/>
  <c r="V436" i="10"/>
  <c r="W436" i="10"/>
  <c r="V437" i="10"/>
  <c r="W437" i="10" s="1"/>
  <c r="V438" i="10"/>
  <c r="W438" i="10" s="1"/>
  <c r="V439" i="10"/>
  <c r="W439" i="10" s="1"/>
  <c r="V440" i="10"/>
  <c r="W440" i="10" s="1"/>
  <c r="V441" i="10"/>
  <c r="W441" i="10" s="1"/>
  <c r="V442" i="10"/>
  <c r="W442" i="10"/>
  <c r="V443" i="10"/>
  <c r="W443" i="10" s="1"/>
  <c r="V444" i="10"/>
  <c r="W444" i="10" s="1"/>
  <c r="V445" i="10"/>
  <c r="W445" i="10" s="1"/>
  <c r="V446" i="10"/>
  <c r="W446" i="10" s="1"/>
  <c r="V447" i="10"/>
  <c r="W447" i="10" s="1"/>
  <c r="V448" i="10"/>
  <c r="W448" i="10" s="1"/>
  <c r="V449" i="10"/>
  <c r="W449" i="10" s="1"/>
  <c r="V450" i="10"/>
  <c r="W450" i="10"/>
  <c r="V451" i="10"/>
  <c r="W451" i="10"/>
  <c r="V452" i="10"/>
  <c r="W452" i="10"/>
  <c r="V453" i="10"/>
  <c r="W453" i="10" s="1"/>
  <c r="V454" i="10"/>
  <c r="W454" i="10"/>
  <c r="V455" i="10"/>
  <c r="W455" i="10" s="1"/>
  <c r="V456" i="10"/>
  <c r="W456" i="10" s="1"/>
  <c r="V457" i="10"/>
  <c r="W457" i="10" s="1"/>
  <c r="V458" i="10"/>
  <c r="W458" i="10"/>
  <c r="V459" i="10"/>
  <c r="W459" i="10"/>
  <c r="V460" i="10"/>
  <c r="W460" i="10"/>
  <c r="V461" i="10"/>
  <c r="W461" i="10" s="1"/>
  <c r="V462" i="10"/>
  <c r="W462" i="10" s="1"/>
  <c r="V463" i="10"/>
  <c r="W463" i="10" s="1"/>
  <c r="V464" i="10"/>
  <c r="W464" i="10" s="1"/>
  <c r="V465" i="10"/>
  <c r="W465" i="10" s="1"/>
  <c r="V466" i="10"/>
  <c r="W466" i="10" s="1"/>
  <c r="V467" i="10"/>
  <c r="W467" i="10"/>
  <c r="V468" i="10"/>
  <c r="W468" i="10"/>
  <c r="V469" i="10"/>
  <c r="W469" i="10" s="1"/>
  <c r="V470" i="10"/>
  <c r="W470" i="10" s="1"/>
  <c r="V471" i="10"/>
  <c r="W471" i="10" s="1"/>
  <c r="V472" i="10"/>
  <c r="W472" i="10" s="1"/>
  <c r="V473" i="10"/>
  <c r="W473" i="10" s="1"/>
  <c r="V474" i="10"/>
  <c r="W474" i="10"/>
  <c r="V475" i="10"/>
  <c r="W475" i="10" s="1"/>
  <c r="V476" i="10"/>
  <c r="W476" i="10" s="1"/>
  <c r="V477" i="10"/>
  <c r="W477" i="10" s="1"/>
  <c r="V478" i="10"/>
  <c r="W478" i="10" s="1"/>
  <c r="V479" i="10"/>
  <c r="W479" i="10" s="1"/>
  <c r="V480" i="10"/>
  <c r="W480" i="10" s="1"/>
  <c r="V481" i="10"/>
  <c r="W481" i="10" s="1"/>
  <c r="V482" i="10"/>
  <c r="W482" i="10"/>
  <c r="V483" i="10"/>
  <c r="W483" i="10"/>
  <c r="V484" i="10"/>
  <c r="W484" i="10" s="1"/>
  <c r="V485" i="10"/>
  <c r="W485" i="10" s="1"/>
  <c r="V486" i="10"/>
  <c r="W486" i="10"/>
  <c r="V487" i="10"/>
  <c r="W487" i="10" s="1"/>
  <c r="V488" i="10"/>
  <c r="W488" i="10" s="1"/>
  <c r="V489" i="10"/>
  <c r="W489" i="10" s="1"/>
  <c r="V490" i="10"/>
  <c r="W490" i="10"/>
  <c r="V491" i="10"/>
  <c r="W491" i="10"/>
  <c r="V492" i="10"/>
  <c r="W492" i="10"/>
  <c r="V493" i="10"/>
  <c r="W493" i="10" s="1"/>
  <c r="V494" i="10"/>
  <c r="W494" i="10" s="1"/>
  <c r="V495" i="10"/>
  <c r="W495" i="10" s="1"/>
  <c r="V496" i="10"/>
  <c r="W496" i="10" s="1"/>
  <c r="V497" i="10"/>
  <c r="W497" i="10" s="1"/>
  <c r="V498" i="10"/>
  <c r="W498" i="10" s="1"/>
  <c r="V499" i="10"/>
  <c r="W499" i="10"/>
  <c r="V500" i="10"/>
  <c r="W500" i="10"/>
  <c r="V501" i="10"/>
  <c r="W501" i="10" s="1"/>
  <c r="V502" i="10"/>
  <c r="W502" i="10" s="1"/>
  <c r="V503" i="10"/>
  <c r="W503" i="10" s="1"/>
  <c r="V504" i="10"/>
  <c r="W504" i="10" s="1"/>
  <c r="V505" i="10"/>
  <c r="W505" i="10" s="1"/>
  <c r="V506" i="10"/>
  <c r="W506" i="10"/>
  <c r="V507" i="10"/>
  <c r="W507" i="10" s="1"/>
  <c r="V508" i="10"/>
  <c r="W508" i="10" s="1"/>
  <c r="V509" i="10"/>
  <c r="W509" i="10" s="1"/>
  <c r="V510" i="10"/>
  <c r="W510" i="10" s="1"/>
  <c r="V511" i="10"/>
  <c r="W511" i="10" s="1"/>
  <c r="V512" i="10"/>
  <c r="W512" i="10" s="1"/>
  <c r="V513" i="10"/>
  <c r="W513" i="10" s="1"/>
  <c r="V514" i="10"/>
  <c r="W514" i="10"/>
  <c r="V515" i="10"/>
  <c r="W515" i="10"/>
  <c r="V516" i="10"/>
  <c r="W516" i="10"/>
  <c r="V517" i="10"/>
  <c r="W517" i="10" s="1"/>
  <c r="V518" i="10"/>
  <c r="W518" i="10"/>
  <c r="V519" i="10"/>
  <c r="W519" i="10" s="1"/>
  <c r="V520" i="10"/>
  <c r="W520" i="10" s="1"/>
  <c r="V521" i="10"/>
  <c r="W521" i="10" s="1"/>
  <c r="V522" i="10"/>
  <c r="W522" i="10"/>
  <c r="V523" i="10"/>
  <c r="W523" i="10"/>
  <c r="W7" i="10"/>
  <c r="W8" i="10"/>
  <c r="W9" i="10"/>
  <c r="W10" i="10"/>
  <c r="W12" i="10"/>
  <c r="W17" i="10"/>
  <c r="W19" i="10"/>
  <c r="W23" i="10"/>
  <c r="W24" i="10"/>
  <c r="W25" i="10"/>
  <c r="W26" i="10"/>
  <c r="W28" i="10"/>
  <c r="W33" i="10"/>
  <c r="W39" i="10"/>
  <c r="W40" i="10"/>
  <c r="W41" i="10"/>
  <c r="W42" i="10"/>
  <c r="W44" i="10"/>
  <c r="W49" i="10"/>
  <c r="W51" i="10"/>
  <c r="W55" i="10"/>
  <c r="W56" i="10"/>
  <c r="W57" i="10"/>
  <c r="W58" i="10"/>
  <c r="W60" i="10"/>
  <c r="W65" i="10"/>
  <c r="W71" i="10"/>
  <c r="W72" i="10"/>
  <c r="W73" i="10"/>
  <c r="W74" i="10"/>
  <c r="W76" i="10"/>
  <c r="W81" i="10"/>
  <c r="W83" i="10"/>
  <c r="W87" i="10"/>
  <c r="W88" i="10"/>
  <c r="W89" i="10"/>
  <c r="W90" i="10"/>
  <c r="W92" i="10"/>
  <c r="W97" i="10"/>
  <c r="W103" i="10"/>
  <c r="W104" i="10"/>
  <c r="W105" i="10"/>
  <c r="W106" i="10"/>
  <c r="W108" i="10"/>
  <c r="W113" i="10"/>
  <c r="W115" i="10"/>
  <c r="W119" i="10"/>
  <c r="W120" i="10"/>
  <c r="W121" i="10"/>
  <c r="W122" i="10"/>
  <c r="W124" i="10"/>
  <c r="W129" i="10"/>
  <c r="W135" i="10"/>
  <c r="W136" i="10"/>
  <c r="W137" i="10"/>
  <c r="W138" i="10"/>
  <c r="W145" i="10"/>
  <c r="W147" i="10"/>
  <c r="W151" i="10"/>
  <c r="W152" i="10"/>
  <c r="W153" i="10"/>
  <c r="W154" i="10"/>
  <c r="W161" i="10"/>
  <c r="W167" i="10"/>
  <c r="W168" i="10"/>
  <c r="W169" i="10"/>
  <c r="W170" i="10"/>
  <c r="W177" i="10"/>
  <c r="W183" i="10"/>
  <c r="W184" i="10"/>
  <c r="W185" i="10"/>
  <c r="W186" i="10"/>
  <c r="W193" i="10"/>
  <c r="W199" i="10"/>
  <c r="W200" i="10"/>
  <c r="W201" i="10"/>
  <c r="W202" i="10"/>
  <c r="W209" i="10"/>
  <c r="W215" i="10"/>
  <c r="W216" i="10"/>
  <c r="W217" i="10"/>
  <c r="W218" i="10"/>
  <c r="W225" i="10"/>
  <c r="W231" i="10"/>
  <c r="W232" i="10"/>
  <c r="W233" i="10"/>
  <c r="W234" i="10"/>
  <c r="W241" i="10"/>
  <c r="W247" i="10"/>
  <c r="W248" i="10"/>
  <c r="W249" i="10"/>
  <c r="W250" i="10"/>
  <c r="W257" i="10"/>
  <c r="W259" i="10"/>
  <c r="W263" i="10"/>
  <c r="W264" i="10"/>
  <c r="W265" i="10"/>
  <c r="W266" i="10"/>
  <c r="W273" i="10"/>
  <c r="W279" i="10"/>
  <c r="W280" i="10"/>
  <c r="W281" i="10"/>
  <c r="W282" i="10"/>
  <c r="W289" i="10"/>
  <c r="W295" i="10"/>
  <c r="W296" i="10"/>
  <c r="W297" i="10"/>
  <c r="W298" i="10"/>
  <c r="W305" i="10"/>
  <c r="W311" i="10"/>
  <c r="W312" i="10"/>
  <c r="W313" i="10"/>
  <c r="W314" i="10"/>
  <c r="W321" i="10"/>
  <c r="W3" i="10"/>
  <c r="V4" i="10"/>
  <c r="W4" i="10" s="1"/>
  <c r="V5" i="10"/>
  <c r="W5" i="10" s="1"/>
  <c r="V6" i="10"/>
  <c r="W6" i="10" s="1"/>
  <c r="V7" i="10"/>
  <c r="V8" i="10"/>
  <c r="V9" i="10"/>
  <c r="V10" i="10"/>
  <c r="V11" i="10"/>
  <c r="W11" i="10" s="1"/>
  <c r="V12" i="10"/>
  <c r="V13" i="10"/>
  <c r="W13" i="10" s="1"/>
  <c r="V14" i="10"/>
  <c r="W14" i="10" s="1"/>
  <c r="V15" i="10"/>
  <c r="W15" i="10" s="1"/>
  <c r="V16" i="10"/>
  <c r="W16" i="10" s="1"/>
  <c r="V17" i="10"/>
  <c r="V18" i="10"/>
  <c r="W18" i="10" s="1"/>
  <c r="V19" i="10"/>
  <c r="V20" i="10"/>
  <c r="W20" i="10" s="1"/>
  <c r="V21" i="10"/>
  <c r="W21" i="10" s="1"/>
  <c r="V22" i="10"/>
  <c r="W22" i="10" s="1"/>
  <c r="V23" i="10"/>
  <c r="V24" i="10"/>
  <c r="V25" i="10"/>
  <c r="V26" i="10"/>
  <c r="V27" i="10"/>
  <c r="W27" i="10" s="1"/>
  <c r="V28" i="10"/>
  <c r="V29" i="10"/>
  <c r="W29" i="10" s="1"/>
  <c r="V30" i="10"/>
  <c r="W30" i="10" s="1"/>
  <c r="V31" i="10"/>
  <c r="W31" i="10" s="1"/>
  <c r="V32" i="10"/>
  <c r="W32" i="10" s="1"/>
  <c r="V33" i="10"/>
  <c r="V34" i="10"/>
  <c r="W34" i="10" s="1"/>
  <c r="V35" i="10"/>
  <c r="W35" i="10" s="1"/>
  <c r="V36" i="10"/>
  <c r="W36" i="10" s="1"/>
  <c r="V37" i="10"/>
  <c r="W37" i="10" s="1"/>
  <c r="V38" i="10"/>
  <c r="W38" i="10" s="1"/>
  <c r="V39" i="10"/>
  <c r="V40" i="10"/>
  <c r="V41" i="10"/>
  <c r="V42" i="10"/>
  <c r="V43" i="10"/>
  <c r="W43" i="10" s="1"/>
  <c r="V44" i="10"/>
  <c r="V45" i="10"/>
  <c r="W45" i="10" s="1"/>
  <c r="V46" i="10"/>
  <c r="W46" i="10" s="1"/>
  <c r="V47" i="10"/>
  <c r="W47" i="10" s="1"/>
  <c r="V48" i="10"/>
  <c r="W48" i="10" s="1"/>
  <c r="V49" i="10"/>
  <c r="V50" i="10"/>
  <c r="W50" i="10" s="1"/>
  <c r="V51" i="10"/>
  <c r="V52" i="10"/>
  <c r="W52" i="10" s="1"/>
  <c r="V53" i="10"/>
  <c r="W53" i="10" s="1"/>
  <c r="V54" i="10"/>
  <c r="W54" i="10" s="1"/>
  <c r="V55" i="10"/>
  <c r="V56" i="10"/>
  <c r="V57" i="10"/>
  <c r="V58" i="10"/>
  <c r="V59" i="10"/>
  <c r="W59" i="10" s="1"/>
  <c r="V60" i="10"/>
  <c r="V61" i="10"/>
  <c r="W61" i="10" s="1"/>
  <c r="V62" i="10"/>
  <c r="W62" i="10" s="1"/>
  <c r="V63" i="10"/>
  <c r="W63" i="10" s="1"/>
  <c r="V64" i="10"/>
  <c r="W64" i="10" s="1"/>
  <c r="V65" i="10"/>
  <c r="V66" i="10"/>
  <c r="W66" i="10" s="1"/>
  <c r="V67" i="10"/>
  <c r="W67" i="10" s="1"/>
  <c r="V68" i="10"/>
  <c r="W68" i="10" s="1"/>
  <c r="V69" i="10"/>
  <c r="W69" i="10" s="1"/>
  <c r="V70" i="10"/>
  <c r="W70" i="10" s="1"/>
  <c r="V71" i="10"/>
  <c r="V72" i="10"/>
  <c r="V73" i="10"/>
  <c r="V74" i="10"/>
  <c r="V75" i="10"/>
  <c r="W75" i="10" s="1"/>
  <c r="V76" i="10"/>
  <c r="V77" i="10"/>
  <c r="W77" i="10" s="1"/>
  <c r="V78" i="10"/>
  <c r="W78" i="10" s="1"/>
  <c r="V79" i="10"/>
  <c r="W79" i="10" s="1"/>
  <c r="V80" i="10"/>
  <c r="W80" i="10" s="1"/>
  <c r="V81" i="10"/>
  <c r="V82" i="10"/>
  <c r="W82" i="10" s="1"/>
  <c r="V83" i="10"/>
  <c r="V84" i="10"/>
  <c r="W84" i="10" s="1"/>
  <c r="V85" i="10"/>
  <c r="W85" i="10" s="1"/>
  <c r="V86" i="10"/>
  <c r="W86" i="10" s="1"/>
  <c r="V87" i="10"/>
  <c r="V88" i="10"/>
  <c r="V89" i="10"/>
  <c r="V90" i="10"/>
  <c r="V91" i="10"/>
  <c r="W91" i="10" s="1"/>
  <c r="V92" i="10"/>
  <c r="V93" i="10"/>
  <c r="W93" i="10" s="1"/>
  <c r="V94" i="10"/>
  <c r="W94" i="10" s="1"/>
  <c r="V95" i="10"/>
  <c r="W95" i="10" s="1"/>
  <c r="V96" i="10"/>
  <c r="W96" i="10" s="1"/>
  <c r="V97" i="10"/>
  <c r="V98" i="10"/>
  <c r="W98" i="10" s="1"/>
  <c r="V99" i="10"/>
  <c r="W99" i="10" s="1"/>
  <c r="V100" i="10"/>
  <c r="W100" i="10" s="1"/>
  <c r="V101" i="10"/>
  <c r="W101" i="10" s="1"/>
  <c r="V102" i="10"/>
  <c r="W102" i="10" s="1"/>
  <c r="V103" i="10"/>
  <c r="V104" i="10"/>
  <c r="V105" i="10"/>
  <c r="V106" i="10"/>
  <c r="V107" i="10"/>
  <c r="W107" i="10" s="1"/>
  <c r="V108" i="10"/>
  <c r="V109" i="10"/>
  <c r="W109" i="10" s="1"/>
  <c r="V110" i="10"/>
  <c r="W110" i="10" s="1"/>
  <c r="V111" i="10"/>
  <c r="W111" i="10" s="1"/>
  <c r="V112" i="10"/>
  <c r="W112" i="10" s="1"/>
  <c r="V113" i="10"/>
  <c r="V114" i="10"/>
  <c r="W114" i="10" s="1"/>
  <c r="V115" i="10"/>
  <c r="V116" i="10"/>
  <c r="W116" i="10" s="1"/>
  <c r="V117" i="10"/>
  <c r="W117" i="10" s="1"/>
  <c r="V118" i="10"/>
  <c r="W118" i="10" s="1"/>
  <c r="V119" i="10"/>
  <c r="V120" i="10"/>
  <c r="V121" i="10"/>
  <c r="V122" i="10"/>
  <c r="V123" i="10"/>
  <c r="W123" i="10" s="1"/>
  <c r="V124" i="10"/>
  <c r="V125" i="10"/>
  <c r="W125" i="10" s="1"/>
  <c r="V126" i="10"/>
  <c r="W126" i="10" s="1"/>
  <c r="V127" i="10"/>
  <c r="W127" i="10" s="1"/>
  <c r="V128" i="10"/>
  <c r="W128" i="10" s="1"/>
  <c r="V129" i="10"/>
  <c r="V130" i="10"/>
  <c r="W130" i="10" s="1"/>
  <c r="V131" i="10"/>
  <c r="W131" i="10" s="1"/>
  <c r="V132" i="10"/>
  <c r="W132" i="10" s="1"/>
  <c r="V133" i="10"/>
  <c r="W133" i="10" s="1"/>
  <c r="V134" i="10"/>
  <c r="W134" i="10" s="1"/>
  <c r="V135" i="10"/>
  <c r="V136" i="10"/>
  <c r="V137" i="10"/>
  <c r="V138" i="10"/>
  <c r="V139" i="10"/>
  <c r="W139" i="10" s="1"/>
  <c r="V140" i="10"/>
  <c r="W140" i="10" s="1"/>
  <c r="V141" i="10"/>
  <c r="W141" i="10" s="1"/>
  <c r="V142" i="10"/>
  <c r="W142" i="10" s="1"/>
  <c r="V143" i="10"/>
  <c r="W143" i="10" s="1"/>
  <c r="V144" i="10"/>
  <c r="W144" i="10" s="1"/>
  <c r="V145" i="10"/>
  <c r="V146" i="10"/>
  <c r="W146" i="10" s="1"/>
  <c r="V147" i="10"/>
  <c r="V148" i="10"/>
  <c r="W148" i="10" s="1"/>
  <c r="V149" i="10"/>
  <c r="W149" i="10" s="1"/>
  <c r="V150" i="10"/>
  <c r="W150" i="10" s="1"/>
  <c r="V151" i="10"/>
  <c r="V152" i="10"/>
  <c r="V153" i="10"/>
  <c r="V154" i="10"/>
  <c r="V155" i="10"/>
  <c r="W155" i="10" s="1"/>
  <c r="V156" i="10"/>
  <c r="W156" i="10" s="1"/>
  <c r="V157" i="10"/>
  <c r="W157" i="10" s="1"/>
  <c r="V158" i="10"/>
  <c r="W158" i="10" s="1"/>
  <c r="V159" i="10"/>
  <c r="W159" i="10" s="1"/>
  <c r="V160" i="10"/>
  <c r="W160" i="10" s="1"/>
  <c r="V161" i="10"/>
  <c r="V162" i="10"/>
  <c r="W162" i="10" s="1"/>
  <c r="V163" i="10"/>
  <c r="W163" i="10" s="1"/>
  <c r="V164" i="10"/>
  <c r="W164" i="10" s="1"/>
  <c r="V165" i="10"/>
  <c r="W165" i="10" s="1"/>
  <c r="V166" i="10"/>
  <c r="W166" i="10" s="1"/>
  <c r="V167" i="10"/>
  <c r="V168" i="10"/>
  <c r="V169" i="10"/>
  <c r="V170" i="10"/>
  <c r="V171" i="10"/>
  <c r="W171" i="10" s="1"/>
  <c r="V172" i="10"/>
  <c r="W172" i="10" s="1"/>
  <c r="V173" i="10"/>
  <c r="W173" i="10" s="1"/>
  <c r="V174" i="10"/>
  <c r="W174" i="10" s="1"/>
  <c r="V175" i="10"/>
  <c r="W175" i="10" s="1"/>
  <c r="V176" i="10"/>
  <c r="W176" i="10" s="1"/>
  <c r="V177" i="10"/>
  <c r="V178" i="10"/>
  <c r="W178" i="10" s="1"/>
  <c r="V179" i="10"/>
  <c r="W179" i="10" s="1"/>
  <c r="V180" i="10"/>
  <c r="W180" i="10" s="1"/>
  <c r="V181" i="10"/>
  <c r="W181" i="10" s="1"/>
  <c r="V182" i="10"/>
  <c r="W182" i="10" s="1"/>
  <c r="V183" i="10"/>
  <c r="V184" i="10"/>
  <c r="V185" i="10"/>
  <c r="V186" i="10"/>
  <c r="V187" i="10"/>
  <c r="W187" i="10" s="1"/>
  <c r="V188" i="10"/>
  <c r="W188" i="10" s="1"/>
  <c r="V189" i="10"/>
  <c r="W189" i="10" s="1"/>
  <c r="V190" i="10"/>
  <c r="W190" i="10" s="1"/>
  <c r="V191" i="10"/>
  <c r="W191" i="10" s="1"/>
  <c r="V192" i="10"/>
  <c r="W192" i="10" s="1"/>
  <c r="V193" i="10"/>
  <c r="V194" i="10"/>
  <c r="W194" i="10" s="1"/>
  <c r="V195" i="10"/>
  <c r="W195" i="10" s="1"/>
  <c r="V196" i="10"/>
  <c r="W196" i="10" s="1"/>
  <c r="V197" i="10"/>
  <c r="W197" i="10" s="1"/>
  <c r="V198" i="10"/>
  <c r="W198" i="10" s="1"/>
  <c r="V199" i="10"/>
  <c r="V200" i="10"/>
  <c r="V201" i="10"/>
  <c r="V202" i="10"/>
  <c r="V203" i="10"/>
  <c r="W203" i="10" s="1"/>
  <c r="V204" i="10"/>
  <c r="W204" i="10" s="1"/>
  <c r="V205" i="10"/>
  <c r="W205" i="10" s="1"/>
  <c r="V206" i="10"/>
  <c r="W206" i="10" s="1"/>
  <c r="V207" i="10"/>
  <c r="W207" i="10" s="1"/>
  <c r="V208" i="10"/>
  <c r="W208" i="10" s="1"/>
  <c r="V209" i="10"/>
  <c r="V210" i="10"/>
  <c r="W210" i="10" s="1"/>
  <c r="V211" i="10"/>
  <c r="W211" i="10" s="1"/>
  <c r="V212" i="10"/>
  <c r="W212" i="10" s="1"/>
  <c r="V213" i="10"/>
  <c r="W213" i="10" s="1"/>
  <c r="V214" i="10"/>
  <c r="W214" i="10" s="1"/>
  <c r="V215" i="10"/>
  <c r="V216" i="10"/>
  <c r="V217" i="10"/>
  <c r="V218" i="10"/>
  <c r="V219" i="10"/>
  <c r="W219" i="10" s="1"/>
  <c r="V220" i="10"/>
  <c r="W220" i="10" s="1"/>
  <c r="V221" i="10"/>
  <c r="W221" i="10" s="1"/>
  <c r="V222" i="10"/>
  <c r="W222" i="10" s="1"/>
  <c r="V223" i="10"/>
  <c r="W223" i="10" s="1"/>
  <c r="V224" i="10"/>
  <c r="W224" i="10" s="1"/>
  <c r="V225" i="10"/>
  <c r="V226" i="10"/>
  <c r="W226" i="10" s="1"/>
  <c r="V227" i="10"/>
  <c r="W227" i="10" s="1"/>
  <c r="V228" i="10"/>
  <c r="W228" i="10" s="1"/>
  <c r="V229" i="10"/>
  <c r="W229" i="10" s="1"/>
  <c r="V230" i="10"/>
  <c r="W230" i="10" s="1"/>
  <c r="V231" i="10"/>
  <c r="V232" i="10"/>
  <c r="V233" i="10"/>
  <c r="V234" i="10"/>
  <c r="V235" i="10"/>
  <c r="W235" i="10" s="1"/>
  <c r="V236" i="10"/>
  <c r="W236" i="10" s="1"/>
  <c r="V237" i="10"/>
  <c r="W237" i="10" s="1"/>
  <c r="V238" i="10"/>
  <c r="W238" i="10" s="1"/>
  <c r="V239" i="10"/>
  <c r="W239" i="10" s="1"/>
  <c r="V240" i="10"/>
  <c r="W240" i="10" s="1"/>
  <c r="V241" i="10"/>
  <c r="V242" i="10"/>
  <c r="W242" i="10" s="1"/>
  <c r="V243" i="10"/>
  <c r="W243" i="10" s="1"/>
  <c r="V244" i="10"/>
  <c r="W244" i="10" s="1"/>
  <c r="V245" i="10"/>
  <c r="W245" i="10" s="1"/>
  <c r="V246" i="10"/>
  <c r="W246" i="10" s="1"/>
  <c r="V247" i="10"/>
  <c r="V248" i="10"/>
  <c r="V249" i="10"/>
  <c r="V250" i="10"/>
  <c r="V251" i="10"/>
  <c r="W251" i="10" s="1"/>
  <c r="V252" i="10"/>
  <c r="W252" i="10" s="1"/>
  <c r="V253" i="10"/>
  <c r="W253" i="10" s="1"/>
  <c r="V254" i="10"/>
  <c r="W254" i="10" s="1"/>
  <c r="V255" i="10"/>
  <c r="W255" i="10" s="1"/>
  <c r="V256" i="10"/>
  <c r="W256" i="10" s="1"/>
  <c r="V257" i="10"/>
  <c r="V258" i="10"/>
  <c r="W258" i="10" s="1"/>
  <c r="V259" i="10"/>
  <c r="V260" i="10"/>
  <c r="W260" i="10" s="1"/>
  <c r="V261" i="10"/>
  <c r="W261" i="10" s="1"/>
  <c r="V262" i="10"/>
  <c r="W262" i="10" s="1"/>
  <c r="V263" i="10"/>
  <c r="V264" i="10"/>
  <c r="V265" i="10"/>
  <c r="V266" i="10"/>
  <c r="V267" i="10"/>
  <c r="W267" i="10" s="1"/>
  <c r="V268" i="10"/>
  <c r="W268" i="10" s="1"/>
  <c r="V269" i="10"/>
  <c r="W269" i="10" s="1"/>
  <c r="V270" i="10"/>
  <c r="W270" i="10" s="1"/>
  <c r="V271" i="10"/>
  <c r="W271" i="10" s="1"/>
  <c r="V272" i="10"/>
  <c r="W272" i="10" s="1"/>
  <c r="V273" i="10"/>
  <c r="V274" i="10"/>
  <c r="W274" i="10" s="1"/>
  <c r="V275" i="10"/>
  <c r="W275" i="10" s="1"/>
  <c r="V276" i="10"/>
  <c r="W276" i="10" s="1"/>
  <c r="V277" i="10"/>
  <c r="W277" i="10" s="1"/>
  <c r="V278" i="10"/>
  <c r="W278" i="10" s="1"/>
  <c r="V279" i="10"/>
  <c r="V280" i="10"/>
  <c r="V281" i="10"/>
  <c r="V282" i="10"/>
  <c r="V283" i="10"/>
  <c r="W283" i="10" s="1"/>
  <c r="V284" i="10"/>
  <c r="W284" i="10" s="1"/>
  <c r="V285" i="10"/>
  <c r="W285" i="10" s="1"/>
  <c r="V286" i="10"/>
  <c r="W286" i="10" s="1"/>
  <c r="V287" i="10"/>
  <c r="W287" i="10" s="1"/>
  <c r="V288" i="10"/>
  <c r="W288" i="10" s="1"/>
  <c r="V289" i="10"/>
  <c r="V290" i="10"/>
  <c r="W290" i="10" s="1"/>
  <c r="V291" i="10"/>
  <c r="W291" i="10" s="1"/>
  <c r="V292" i="10"/>
  <c r="W292" i="10" s="1"/>
  <c r="V293" i="10"/>
  <c r="W293" i="10" s="1"/>
  <c r="V294" i="10"/>
  <c r="W294" i="10" s="1"/>
  <c r="V295" i="10"/>
  <c r="V296" i="10"/>
  <c r="V297" i="10"/>
  <c r="V298" i="10"/>
  <c r="V299" i="10"/>
  <c r="W299" i="10" s="1"/>
  <c r="V300" i="10"/>
  <c r="W300" i="10" s="1"/>
  <c r="V301" i="10"/>
  <c r="W301" i="10" s="1"/>
  <c r="V302" i="10"/>
  <c r="W302" i="10" s="1"/>
  <c r="V303" i="10"/>
  <c r="W303" i="10" s="1"/>
  <c r="V304" i="10"/>
  <c r="W304" i="10" s="1"/>
  <c r="V305" i="10"/>
  <c r="V306" i="10"/>
  <c r="W306" i="10" s="1"/>
  <c r="V307" i="10"/>
  <c r="W307" i="10" s="1"/>
  <c r="V308" i="10"/>
  <c r="W308" i="10" s="1"/>
  <c r="V309" i="10"/>
  <c r="W309" i="10" s="1"/>
  <c r="V310" i="10"/>
  <c r="W310" i="10" s="1"/>
  <c r="V311" i="10"/>
  <c r="V312" i="10"/>
  <c r="V313" i="10"/>
  <c r="V314" i="10"/>
  <c r="V315" i="10"/>
  <c r="W315" i="10" s="1"/>
  <c r="V316" i="10"/>
  <c r="W316" i="10" s="1"/>
  <c r="V317" i="10"/>
  <c r="W317" i="10" s="1"/>
  <c r="V318" i="10"/>
  <c r="W318" i="10" s="1"/>
  <c r="V319" i="10"/>
  <c r="W319" i="10" s="1"/>
  <c r="V320" i="10"/>
  <c r="W320" i="10" s="1"/>
  <c r="V321" i="10"/>
  <c r="V322" i="10"/>
  <c r="W322" i="10" s="1"/>
  <c r="V323" i="10"/>
  <c r="W323" i="10" s="1"/>
  <c r="V324" i="10"/>
  <c r="W324" i="10" s="1"/>
  <c r="V325" i="10"/>
  <c r="W325" i="10" s="1"/>
  <c r="V326" i="10"/>
  <c r="W326" i="10" s="1"/>
  <c r="V3" i="10"/>
  <c r="W6" i="9"/>
  <c r="W9" i="9"/>
  <c r="W10" i="9"/>
  <c r="W11" i="9"/>
  <c r="W13" i="9"/>
  <c r="W14" i="9"/>
  <c r="W16" i="9"/>
  <c r="W17" i="9"/>
  <c r="W18" i="9"/>
  <c r="W22" i="9"/>
  <c r="W25" i="9"/>
  <c r="W26" i="9"/>
  <c r="W27" i="9"/>
  <c r="W29" i="9"/>
  <c r="W30" i="9"/>
  <c r="W38" i="9"/>
  <c r="W41" i="9"/>
  <c r="W42" i="9"/>
  <c r="W43" i="9"/>
  <c r="W45" i="9"/>
  <c r="W46" i="9"/>
  <c r="W48" i="9"/>
  <c r="W49" i="9"/>
  <c r="W50" i="9"/>
  <c r="W54" i="9"/>
  <c r="W57" i="9"/>
  <c r="W58" i="9"/>
  <c r="W59" i="9"/>
  <c r="W61" i="9"/>
  <c r="W62" i="9"/>
  <c r="W66" i="9"/>
  <c r="W70" i="9"/>
  <c r="W73" i="9"/>
  <c r="W74" i="9"/>
  <c r="W75" i="9"/>
  <c r="W77" i="9"/>
  <c r="W78" i="9"/>
  <c r="W86" i="9"/>
  <c r="W89" i="9"/>
  <c r="W90" i="9"/>
  <c r="W91" i="9"/>
  <c r="W93" i="9"/>
  <c r="W94" i="9"/>
  <c r="W96" i="9"/>
  <c r="W97" i="9"/>
  <c r="W98" i="9"/>
  <c r="W102" i="9"/>
  <c r="W105" i="9"/>
  <c r="W106" i="9"/>
  <c r="W107" i="9"/>
  <c r="W109" i="9"/>
  <c r="W110" i="9"/>
  <c r="W118" i="9"/>
  <c r="W121" i="9"/>
  <c r="W122" i="9"/>
  <c r="W123" i="9"/>
  <c r="W125" i="9"/>
  <c r="W126" i="9"/>
  <c r="W128" i="9"/>
  <c r="W129" i="9"/>
  <c r="W134" i="9"/>
  <c r="W137" i="9"/>
  <c r="W138" i="9"/>
  <c r="W139" i="9"/>
  <c r="W141" i="9"/>
  <c r="W142" i="9"/>
  <c r="W144" i="9"/>
  <c r="W145" i="9"/>
  <c r="W146" i="9"/>
  <c r="W150" i="9"/>
  <c r="W153" i="9"/>
  <c r="W154" i="9"/>
  <c r="W155" i="9"/>
  <c r="W157" i="9"/>
  <c r="W158" i="9"/>
  <c r="W169" i="9"/>
  <c r="W170" i="9"/>
  <c r="W171" i="9"/>
  <c r="W173" i="9"/>
  <c r="W174" i="9"/>
  <c r="W176" i="9"/>
  <c r="W177" i="9"/>
  <c r="W178" i="9"/>
  <c r="W185" i="9"/>
  <c r="W186" i="9"/>
  <c r="W187" i="9"/>
  <c r="W189" i="9"/>
  <c r="W190" i="9"/>
  <c r="W201" i="9"/>
  <c r="W202" i="9"/>
  <c r="W203" i="9"/>
  <c r="W205" i="9"/>
  <c r="W206" i="9"/>
  <c r="W208" i="9"/>
  <c r="W209" i="9"/>
  <c r="W210" i="9"/>
  <c r="W217" i="9"/>
  <c r="W218" i="9"/>
  <c r="W219" i="9"/>
  <c r="W221" i="9"/>
  <c r="W222" i="9"/>
  <c r="W226" i="9"/>
  <c r="W233" i="9"/>
  <c r="W234" i="9"/>
  <c r="W235" i="9"/>
  <c r="W237" i="9"/>
  <c r="W238" i="9"/>
  <c r="W240" i="9"/>
  <c r="W249" i="9"/>
  <c r="W250" i="9"/>
  <c r="W251" i="9"/>
  <c r="W253" i="9"/>
  <c r="W254" i="9"/>
  <c r="W256" i="9"/>
  <c r="W257" i="9"/>
  <c r="W258" i="9"/>
  <c r="W265" i="9"/>
  <c r="W266" i="9"/>
  <c r="W267" i="9"/>
  <c r="W269" i="9"/>
  <c r="W270" i="9"/>
  <c r="W281" i="9"/>
  <c r="W282" i="9"/>
  <c r="W283" i="9"/>
  <c r="W285" i="9"/>
  <c r="W286" i="9"/>
  <c r="W288" i="9"/>
  <c r="W289" i="9"/>
  <c r="W290" i="9"/>
  <c r="W297" i="9"/>
  <c r="W298" i="9"/>
  <c r="W299" i="9"/>
  <c r="W301" i="9"/>
  <c r="W302" i="9"/>
  <c r="W313" i="9"/>
  <c r="W314" i="9"/>
  <c r="W315" i="9"/>
  <c r="W317" i="9"/>
  <c r="W318" i="9"/>
  <c r="W320" i="9"/>
  <c r="W321" i="9"/>
  <c r="W322" i="9"/>
  <c r="W329" i="9"/>
  <c r="W330" i="9"/>
  <c r="W331" i="9"/>
  <c r="W333" i="9"/>
  <c r="W334" i="9"/>
  <c r="W345" i="9"/>
  <c r="W346" i="9"/>
  <c r="W347" i="9"/>
  <c r="W349" i="9"/>
  <c r="W350" i="9"/>
  <c r="W352" i="9"/>
  <c r="W353" i="9"/>
  <c r="W361" i="9"/>
  <c r="W362" i="9"/>
  <c r="W363" i="9"/>
  <c r="W365" i="9"/>
  <c r="W366" i="9"/>
  <c r="W369" i="9"/>
  <c r="W370" i="9"/>
  <c r="W377" i="9"/>
  <c r="W378" i="9"/>
  <c r="W379" i="9"/>
  <c r="W381" i="9"/>
  <c r="W382" i="9"/>
  <c r="W393" i="9"/>
  <c r="W394" i="9"/>
  <c r="W395" i="9"/>
  <c r="W397" i="9"/>
  <c r="W398" i="9"/>
  <c r="W400" i="9"/>
  <c r="W401" i="9"/>
  <c r="W402" i="9"/>
  <c r="W409" i="9"/>
  <c r="W410" i="9"/>
  <c r="W411" i="9"/>
  <c r="W413" i="9"/>
  <c r="W414" i="9"/>
  <c r="W425" i="9"/>
  <c r="W426" i="9"/>
  <c r="W427" i="9"/>
  <c r="W429" i="9"/>
  <c r="W430" i="9"/>
  <c r="W432" i="9"/>
  <c r="W433" i="9"/>
  <c r="W434" i="9"/>
  <c r="W441" i="9"/>
  <c r="W442" i="9"/>
  <c r="W443" i="9"/>
  <c r="W445" i="9"/>
  <c r="W446" i="9"/>
  <c r="W457" i="9"/>
  <c r="W458" i="9"/>
  <c r="W459" i="9"/>
  <c r="W461" i="9"/>
  <c r="W462" i="9"/>
  <c r="W464" i="9"/>
  <c r="W465" i="9"/>
  <c r="W466" i="9"/>
  <c r="W473" i="9"/>
  <c r="W474" i="9"/>
  <c r="W475" i="9"/>
  <c r="W477" i="9"/>
  <c r="W478" i="9"/>
  <c r="W482" i="9"/>
  <c r="W489" i="9"/>
  <c r="W490" i="9"/>
  <c r="W491" i="9"/>
  <c r="W493" i="9"/>
  <c r="W494" i="9"/>
  <c r="W496" i="9"/>
  <c r="W505" i="9"/>
  <c r="W506" i="9"/>
  <c r="W507" i="9"/>
  <c r="W509" i="9"/>
  <c r="W510" i="9"/>
  <c r="W512" i="9"/>
  <c r="W513" i="9"/>
  <c r="W514" i="9"/>
  <c r="W521" i="9"/>
  <c r="W522" i="9"/>
  <c r="W523" i="9"/>
  <c r="W525" i="9"/>
  <c r="W526" i="9"/>
  <c r="V4" i="9"/>
  <c r="W4" i="9" s="1"/>
  <c r="V5" i="9"/>
  <c r="W5" i="9" s="1"/>
  <c r="V6" i="9"/>
  <c r="V7" i="9"/>
  <c r="W7" i="9" s="1"/>
  <c r="V8" i="9"/>
  <c r="W8" i="9" s="1"/>
  <c r="V9" i="9"/>
  <c r="V10" i="9"/>
  <c r="V11" i="9"/>
  <c r="V12" i="9"/>
  <c r="W12" i="9" s="1"/>
  <c r="V13" i="9"/>
  <c r="V14" i="9"/>
  <c r="V15" i="9"/>
  <c r="W15" i="9" s="1"/>
  <c r="V16" i="9"/>
  <c r="V17" i="9"/>
  <c r="V18" i="9"/>
  <c r="V19" i="9"/>
  <c r="W19" i="9" s="1"/>
  <c r="V20" i="9"/>
  <c r="W20" i="9" s="1"/>
  <c r="V21" i="9"/>
  <c r="W21" i="9" s="1"/>
  <c r="V22" i="9"/>
  <c r="V23" i="9"/>
  <c r="W23" i="9" s="1"/>
  <c r="V24" i="9"/>
  <c r="W24" i="9" s="1"/>
  <c r="V25" i="9"/>
  <c r="V26" i="9"/>
  <c r="V27" i="9"/>
  <c r="V28" i="9"/>
  <c r="W28" i="9" s="1"/>
  <c r="V29" i="9"/>
  <c r="V30" i="9"/>
  <c r="V31" i="9"/>
  <c r="W31" i="9" s="1"/>
  <c r="V32" i="9"/>
  <c r="W32" i="9" s="1"/>
  <c r="V33" i="9"/>
  <c r="W33" i="9" s="1"/>
  <c r="V34" i="9"/>
  <c r="W34" i="9" s="1"/>
  <c r="V35" i="9"/>
  <c r="W35" i="9" s="1"/>
  <c r="V36" i="9"/>
  <c r="W36" i="9" s="1"/>
  <c r="V37" i="9"/>
  <c r="W37" i="9" s="1"/>
  <c r="V38" i="9"/>
  <c r="V39" i="9"/>
  <c r="W39" i="9" s="1"/>
  <c r="V40" i="9"/>
  <c r="W40" i="9" s="1"/>
  <c r="V41" i="9"/>
  <c r="V42" i="9"/>
  <c r="V43" i="9"/>
  <c r="V44" i="9"/>
  <c r="W44" i="9" s="1"/>
  <c r="V45" i="9"/>
  <c r="V46" i="9"/>
  <c r="V47" i="9"/>
  <c r="W47" i="9" s="1"/>
  <c r="V48" i="9"/>
  <c r="V49" i="9"/>
  <c r="V50" i="9"/>
  <c r="V51" i="9"/>
  <c r="W51" i="9" s="1"/>
  <c r="V52" i="9"/>
  <c r="W52" i="9" s="1"/>
  <c r="V53" i="9"/>
  <c r="W53" i="9" s="1"/>
  <c r="V54" i="9"/>
  <c r="V55" i="9"/>
  <c r="W55" i="9" s="1"/>
  <c r="V56" i="9"/>
  <c r="W56" i="9" s="1"/>
  <c r="V57" i="9"/>
  <c r="V58" i="9"/>
  <c r="V59" i="9"/>
  <c r="V60" i="9"/>
  <c r="W60" i="9" s="1"/>
  <c r="V61" i="9"/>
  <c r="V62" i="9"/>
  <c r="V63" i="9"/>
  <c r="W63" i="9" s="1"/>
  <c r="V64" i="9"/>
  <c r="W64" i="9" s="1"/>
  <c r="V65" i="9"/>
  <c r="W65" i="9" s="1"/>
  <c r="V66" i="9"/>
  <c r="V67" i="9"/>
  <c r="W67" i="9" s="1"/>
  <c r="V68" i="9"/>
  <c r="W68" i="9" s="1"/>
  <c r="V69" i="9"/>
  <c r="W69" i="9" s="1"/>
  <c r="V70" i="9"/>
  <c r="V71" i="9"/>
  <c r="W71" i="9" s="1"/>
  <c r="V72" i="9"/>
  <c r="W72" i="9" s="1"/>
  <c r="V73" i="9"/>
  <c r="V74" i="9"/>
  <c r="V75" i="9"/>
  <c r="V76" i="9"/>
  <c r="W76" i="9" s="1"/>
  <c r="V77" i="9"/>
  <c r="V78" i="9"/>
  <c r="V79" i="9"/>
  <c r="W79" i="9" s="1"/>
  <c r="V80" i="9"/>
  <c r="W80" i="9" s="1"/>
  <c r="V81" i="9"/>
  <c r="W81" i="9" s="1"/>
  <c r="V82" i="9"/>
  <c r="W82" i="9" s="1"/>
  <c r="V83" i="9"/>
  <c r="W83" i="9" s="1"/>
  <c r="V84" i="9"/>
  <c r="W84" i="9" s="1"/>
  <c r="V85" i="9"/>
  <c r="W85" i="9" s="1"/>
  <c r="V86" i="9"/>
  <c r="V87" i="9"/>
  <c r="W87" i="9" s="1"/>
  <c r="V88" i="9"/>
  <c r="W88" i="9" s="1"/>
  <c r="V89" i="9"/>
  <c r="V90" i="9"/>
  <c r="V91" i="9"/>
  <c r="V92" i="9"/>
  <c r="W92" i="9" s="1"/>
  <c r="V93" i="9"/>
  <c r="V94" i="9"/>
  <c r="V95" i="9"/>
  <c r="W95" i="9" s="1"/>
  <c r="V96" i="9"/>
  <c r="V97" i="9"/>
  <c r="V98" i="9"/>
  <c r="V99" i="9"/>
  <c r="W99" i="9" s="1"/>
  <c r="V100" i="9"/>
  <c r="W100" i="9" s="1"/>
  <c r="V101" i="9"/>
  <c r="W101" i="9" s="1"/>
  <c r="V102" i="9"/>
  <c r="V103" i="9"/>
  <c r="W103" i="9" s="1"/>
  <c r="V104" i="9"/>
  <c r="W104" i="9" s="1"/>
  <c r="V105" i="9"/>
  <c r="V106" i="9"/>
  <c r="V107" i="9"/>
  <c r="V108" i="9"/>
  <c r="W108" i="9" s="1"/>
  <c r="V109" i="9"/>
  <c r="V110" i="9"/>
  <c r="V111" i="9"/>
  <c r="W111" i="9" s="1"/>
  <c r="V112" i="9"/>
  <c r="W112" i="9" s="1"/>
  <c r="V113" i="9"/>
  <c r="W113" i="9" s="1"/>
  <c r="V114" i="9"/>
  <c r="W114" i="9" s="1"/>
  <c r="V115" i="9"/>
  <c r="W115" i="9" s="1"/>
  <c r="V116" i="9"/>
  <c r="W116" i="9" s="1"/>
  <c r="V117" i="9"/>
  <c r="W117" i="9" s="1"/>
  <c r="V118" i="9"/>
  <c r="V119" i="9"/>
  <c r="W119" i="9" s="1"/>
  <c r="V120" i="9"/>
  <c r="W120" i="9" s="1"/>
  <c r="V121" i="9"/>
  <c r="V122" i="9"/>
  <c r="V123" i="9"/>
  <c r="V124" i="9"/>
  <c r="W124" i="9" s="1"/>
  <c r="V125" i="9"/>
  <c r="V126" i="9"/>
  <c r="V127" i="9"/>
  <c r="W127" i="9" s="1"/>
  <c r="V128" i="9"/>
  <c r="V129" i="9"/>
  <c r="V130" i="9"/>
  <c r="W130" i="9" s="1"/>
  <c r="V131" i="9"/>
  <c r="W131" i="9" s="1"/>
  <c r="V132" i="9"/>
  <c r="W132" i="9" s="1"/>
  <c r="V133" i="9"/>
  <c r="W133" i="9" s="1"/>
  <c r="V134" i="9"/>
  <c r="V135" i="9"/>
  <c r="W135" i="9" s="1"/>
  <c r="V136" i="9"/>
  <c r="W136" i="9" s="1"/>
  <c r="V137" i="9"/>
  <c r="V138" i="9"/>
  <c r="V139" i="9"/>
  <c r="V140" i="9"/>
  <c r="W140" i="9" s="1"/>
  <c r="V141" i="9"/>
  <c r="V142" i="9"/>
  <c r="V143" i="9"/>
  <c r="W143" i="9" s="1"/>
  <c r="V144" i="9"/>
  <c r="V145" i="9"/>
  <c r="V146" i="9"/>
  <c r="V147" i="9"/>
  <c r="W147" i="9" s="1"/>
  <c r="V148" i="9"/>
  <c r="W148" i="9" s="1"/>
  <c r="V149" i="9"/>
  <c r="W149" i="9" s="1"/>
  <c r="V150" i="9"/>
  <c r="V151" i="9"/>
  <c r="W151" i="9" s="1"/>
  <c r="V152" i="9"/>
  <c r="W152" i="9" s="1"/>
  <c r="V153" i="9"/>
  <c r="V154" i="9"/>
  <c r="V155" i="9"/>
  <c r="V156" i="9"/>
  <c r="W156" i="9" s="1"/>
  <c r="V157" i="9"/>
  <c r="V158" i="9"/>
  <c r="V159" i="9"/>
  <c r="W159" i="9" s="1"/>
  <c r="V160" i="9"/>
  <c r="W160" i="9" s="1"/>
  <c r="V161" i="9"/>
  <c r="W161" i="9" s="1"/>
  <c r="V162" i="9"/>
  <c r="W162" i="9" s="1"/>
  <c r="V163" i="9"/>
  <c r="W163" i="9" s="1"/>
  <c r="V164" i="9"/>
  <c r="W164" i="9" s="1"/>
  <c r="V165" i="9"/>
  <c r="W165" i="9" s="1"/>
  <c r="V166" i="9"/>
  <c r="W166" i="9" s="1"/>
  <c r="V167" i="9"/>
  <c r="W167" i="9" s="1"/>
  <c r="V168" i="9"/>
  <c r="W168" i="9" s="1"/>
  <c r="V169" i="9"/>
  <c r="V170" i="9"/>
  <c r="V171" i="9"/>
  <c r="V172" i="9"/>
  <c r="W172" i="9" s="1"/>
  <c r="V173" i="9"/>
  <c r="V174" i="9"/>
  <c r="V175" i="9"/>
  <c r="W175" i="9" s="1"/>
  <c r="V176" i="9"/>
  <c r="V177" i="9"/>
  <c r="V178" i="9"/>
  <c r="V179" i="9"/>
  <c r="W179" i="9" s="1"/>
  <c r="V180" i="9"/>
  <c r="W180" i="9" s="1"/>
  <c r="V181" i="9"/>
  <c r="W181" i="9" s="1"/>
  <c r="V182" i="9"/>
  <c r="W182" i="9" s="1"/>
  <c r="V183" i="9"/>
  <c r="W183" i="9" s="1"/>
  <c r="V184" i="9"/>
  <c r="W184" i="9" s="1"/>
  <c r="V185" i="9"/>
  <c r="V186" i="9"/>
  <c r="V187" i="9"/>
  <c r="V188" i="9"/>
  <c r="W188" i="9" s="1"/>
  <c r="V189" i="9"/>
  <c r="V190" i="9"/>
  <c r="V191" i="9"/>
  <c r="W191" i="9" s="1"/>
  <c r="V192" i="9"/>
  <c r="W192" i="9" s="1"/>
  <c r="V193" i="9"/>
  <c r="W193" i="9" s="1"/>
  <c r="V194" i="9"/>
  <c r="W194" i="9" s="1"/>
  <c r="V195" i="9"/>
  <c r="W195" i="9" s="1"/>
  <c r="V196" i="9"/>
  <c r="W196" i="9" s="1"/>
  <c r="V197" i="9"/>
  <c r="W197" i="9" s="1"/>
  <c r="V198" i="9"/>
  <c r="W198" i="9" s="1"/>
  <c r="V199" i="9"/>
  <c r="W199" i="9" s="1"/>
  <c r="V200" i="9"/>
  <c r="W200" i="9" s="1"/>
  <c r="V201" i="9"/>
  <c r="V202" i="9"/>
  <c r="V203" i="9"/>
  <c r="V204" i="9"/>
  <c r="W204" i="9" s="1"/>
  <c r="V205" i="9"/>
  <c r="V206" i="9"/>
  <c r="V207" i="9"/>
  <c r="W207" i="9" s="1"/>
  <c r="V208" i="9"/>
  <c r="V209" i="9"/>
  <c r="V210" i="9"/>
  <c r="V211" i="9"/>
  <c r="W211" i="9" s="1"/>
  <c r="V212" i="9"/>
  <c r="W212" i="9" s="1"/>
  <c r="V213" i="9"/>
  <c r="W213" i="9" s="1"/>
  <c r="V214" i="9"/>
  <c r="W214" i="9" s="1"/>
  <c r="V215" i="9"/>
  <c r="W215" i="9" s="1"/>
  <c r="V216" i="9"/>
  <c r="W216" i="9" s="1"/>
  <c r="V217" i="9"/>
  <c r="V218" i="9"/>
  <c r="V219" i="9"/>
  <c r="V220" i="9"/>
  <c r="W220" i="9" s="1"/>
  <c r="V221" i="9"/>
  <c r="V222" i="9"/>
  <c r="V223" i="9"/>
  <c r="W223" i="9" s="1"/>
  <c r="V224" i="9"/>
  <c r="W224" i="9" s="1"/>
  <c r="V225" i="9"/>
  <c r="W225" i="9" s="1"/>
  <c r="V226" i="9"/>
  <c r="V227" i="9"/>
  <c r="W227" i="9" s="1"/>
  <c r="V228" i="9"/>
  <c r="W228" i="9" s="1"/>
  <c r="V229" i="9"/>
  <c r="W229" i="9" s="1"/>
  <c r="V230" i="9"/>
  <c r="W230" i="9" s="1"/>
  <c r="V231" i="9"/>
  <c r="W231" i="9" s="1"/>
  <c r="V232" i="9"/>
  <c r="W232" i="9" s="1"/>
  <c r="V233" i="9"/>
  <c r="V234" i="9"/>
  <c r="V235" i="9"/>
  <c r="V236" i="9"/>
  <c r="W236" i="9" s="1"/>
  <c r="V237" i="9"/>
  <c r="V238" i="9"/>
  <c r="V239" i="9"/>
  <c r="W239" i="9" s="1"/>
  <c r="V240" i="9"/>
  <c r="V241" i="9"/>
  <c r="W241" i="9" s="1"/>
  <c r="V242" i="9"/>
  <c r="W242" i="9" s="1"/>
  <c r="V243" i="9"/>
  <c r="W243" i="9" s="1"/>
  <c r="V244" i="9"/>
  <c r="W244" i="9" s="1"/>
  <c r="V245" i="9"/>
  <c r="W245" i="9" s="1"/>
  <c r="V246" i="9"/>
  <c r="W246" i="9" s="1"/>
  <c r="V247" i="9"/>
  <c r="W247" i="9" s="1"/>
  <c r="V248" i="9"/>
  <c r="W248" i="9" s="1"/>
  <c r="V249" i="9"/>
  <c r="V250" i="9"/>
  <c r="V251" i="9"/>
  <c r="V252" i="9"/>
  <c r="W252" i="9" s="1"/>
  <c r="V253" i="9"/>
  <c r="V254" i="9"/>
  <c r="V255" i="9"/>
  <c r="W255" i="9" s="1"/>
  <c r="V256" i="9"/>
  <c r="V257" i="9"/>
  <c r="V258" i="9"/>
  <c r="V259" i="9"/>
  <c r="W259" i="9" s="1"/>
  <c r="V260" i="9"/>
  <c r="W260" i="9" s="1"/>
  <c r="V261" i="9"/>
  <c r="W261" i="9" s="1"/>
  <c r="V262" i="9"/>
  <c r="W262" i="9" s="1"/>
  <c r="V263" i="9"/>
  <c r="W263" i="9" s="1"/>
  <c r="V264" i="9"/>
  <c r="W264" i="9" s="1"/>
  <c r="V265" i="9"/>
  <c r="V266" i="9"/>
  <c r="V267" i="9"/>
  <c r="V268" i="9"/>
  <c r="W268" i="9" s="1"/>
  <c r="V269" i="9"/>
  <c r="V270" i="9"/>
  <c r="V271" i="9"/>
  <c r="W271" i="9" s="1"/>
  <c r="V272" i="9"/>
  <c r="W272" i="9" s="1"/>
  <c r="V273" i="9"/>
  <c r="W273" i="9" s="1"/>
  <c r="V274" i="9"/>
  <c r="W274" i="9" s="1"/>
  <c r="V275" i="9"/>
  <c r="W275" i="9" s="1"/>
  <c r="V276" i="9"/>
  <c r="W276" i="9" s="1"/>
  <c r="V277" i="9"/>
  <c r="W277" i="9" s="1"/>
  <c r="V278" i="9"/>
  <c r="W278" i="9" s="1"/>
  <c r="V279" i="9"/>
  <c r="W279" i="9" s="1"/>
  <c r="V280" i="9"/>
  <c r="W280" i="9" s="1"/>
  <c r="V281" i="9"/>
  <c r="V282" i="9"/>
  <c r="V283" i="9"/>
  <c r="V284" i="9"/>
  <c r="W284" i="9" s="1"/>
  <c r="V285" i="9"/>
  <c r="V286" i="9"/>
  <c r="V287" i="9"/>
  <c r="W287" i="9" s="1"/>
  <c r="V288" i="9"/>
  <c r="V289" i="9"/>
  <c r="V290" i="9"/>
  <c r="V291" i="9"/>
  <c r="W291" i="9" s="1"/>
  <c r="V292" i="9"/>
  <c r="W292" i="9" s="1"/>
  <c r="V293" i="9"/>
  <c r="W293" i="9" s="1"/>
  <c r="V294" i="9"/>
  <c r="W294" i="9" s="1"/>
  <c r="V295" i="9"/>
  <c r="W295" i="9" s="1"/>
  <c r="V296" i="9"/>
  <c r="W296" i="9" s="1"/>
  <c r="V297" i="9"/>
  <c r="V298" i="9"/>
  <c r="V299" i="9"/>
  <c r="V300" i="9"/>
  <c r="W300" i="9" s="1"/>
  <c r="V301" i="9"/>
  <c r="V302" i="9"/>
  <c r="V303" i="9"/>
  <c r="W303" i="9" s="1"/>
  <c r="V304" i="9"/>
  <c r="W304" i="9" s="1"/>
  <c r="V305" i="9"/>
  <c r="W305" i="9" s="1"/>
  <c r="V306" i="9"/>
  <c r="W306" i="9" s="1"/>
  <c r="V307" i="9"/>
  <c r="W307" i="9" s="1"/>
  <c r="V308" i="9"/>
  <c r="W308" i="9" s="1"/>
  <c r="V309" i="9"/>
  <c r="W309" i="9" s="1"/>
  <c r="V310" i="9"/>
  <c r="W310" i="9" s="1"/>
  <c r="V311" i="9"/>
  <c r="W311" i="9" s="1"/>
  <c r="V312" i="9"/>
  <c r="W312" i="9" s="1"/>
  <c r="V313" i="9"/>
  <c r="V314" i="9"/>
  <c r="V315" i="9"/>
  <c r="V316" i="9"/>
  <c r="W316" i="9" s="1"/>
  <c r="V317" i="9"/>
  <c r="V318" i="9"/>
  <c r="V319" i="9"/>
  <c r="W319" i="9" s="1"/>
  <c r="V320" i="9"/>
  <c r="V321" i="9"/>
  <c r="V322" i="9"/>
  <c r="V323" i="9"/>
  <c r="W323" i="9" s="1"/>
  <c r="V324" i="9"/>
  <c r="W324" i="9" s="1"/>
  <c r="V325" i="9"/>
  <c r="W325" i="9" s="1"/>
  <c r="V326" i="9"/>
  <c r="W326" i="9" s="1"/>
  <c r="V327" i="9"/>
  <c r="W327" i="9" s="1"/>
  <c r="V328" i="9"/>
  <c r="W328" i="9" s="1"/>
  <c r="V329" i="9"/>
  <c r="V330" i="9"/>
  <c r="V331" i="9"/>
  <c r="V332" i="9"/>
  <c r="W332" i="9" s="1"/>
  <c r="V333" i="9"/>
  <c r="V334" i="9"/>
  <c r="V335" i="9"/>
  <c r="W335" i="9" s="1"/>
  <c r="V336" i="9"/>
  <c r="W336" i="9" s="1"/>
  <c r="V337" i="9"/>
  <c r="W337" i="9" s="1"/>
  <c r="V338" i="9"/>
  <c r="W338" i="9" s="1"/>
  <c r="V339" i="9"/>
  <c r="W339" i="9" s="1"/>
  <c r="V340" i="9"/>
  <c r="W340" i="9" s="1"/>
  <c r="V341" i="9"/>
  <c r="W341" i="9" s="1"/>
  <c r="V342" i="9"/>
  <c r="W342" i="9" s="1"/>
  <c r="V343" i="9"/>
  <c r="W343" i="9" s="1"/>
  <c r="V344" i="9"/>
  <c r="W344" i="9" s="1"/>
  <c r="V345" i="9"/>
  <c r="V346" i="9"/>
  <c r="V347" i="9"/>
  <c r="V348" i="9"/>
  <c r="W348" i="9" s="1"/>
  <c r="V349" i="9"/>
  <c r="V350" i="9"/>
  <c r="V351" i="9"/>
  <c r="W351" i="9" s="1"/>
  <c r="V352" i="9"/>
  <c r="V353" i="9"/>
  <c r="V354" i="9"/>
  <c r="W354" i="9" s="1"/>
  <c r="V355" i="9"/>
  <c r="W355" i="9" s="1"/>
  <c r="V356" i="9"/>
  <c r="W356" i="9" s="1"/>
  <c r="V357" i="9"/>
  <c r="W357" i="9" s="1"/>
  <c r="V358" i="9"/>
  <c r="W358" i="9" s="1"/>
  <c r="V359" i="9"/>
  <c r="W359" i="9" s="1"/>
  <c r="V360" i="9"/>
  <c r="W360" i="9" s="1"/>
  <c r="V361" i="9"/>
  <c r="V362" i="9"/>
  <c r="V363" i="9"/>
  <c r="V364" i="9"/>
  <c r="W364" i="9" s="1"/>
  <c r="V365" i="9"/>
  <c r="V366" i="9"/>
  <c r="V367" i="9"/>
  <c r="W367" i="9" s="1"/>
  <c r="V368" i="9"/>
  <c r="W368" i="9" s="1"/>
  <c r="V369" i="9"/>
  <c r="V370" i="9"/>
  <c r="V371" i="9"/>
  <c r="W371" i="9" s="1"/>
  <c r="V372" i="9"/>
  <c r="W372" i="9" s="1"/>
  <c r="V373" i="9"/>
  <c r="W373" i="9" s="1"/>
  <c r="V374" i="9"/>
  <c r="W374" i="9" s="1"/>
  <c r="V375" i="9"/>
  <c r="W375" i="9" s="1"/>
  <c r="V376" i="9"/>
  <c r="W376" i="9" s="1"/>
  <c r="V377" i="9"/>
  <c r="V378" i="9"/>
  <c r="V379" i="9"/>
  <c r="V380" i="9"/>
  <c r="W380" i="9" s="1"/>
  <c r="V381" i="9"/>
  <c r="V382" i="9"/>
  <c r="V383" i="9"/>
  <c r="W383" i="9" s="1"/>
  <c r="V384" i="9"/>
  <c r="W384" i="9" s="1"/>
  <c r="V385" i="9"/>
  <c r="W385" i="9" s="1"/>
  <c r="V386" i="9"/>
  <c r="W386" i="9" s="1"/>
  <c r="V387" i="9"/>
  <c r="W387" i="9" s="1"/>
  <c r="V388" i="9"/>
  <c r="W388" i="9" s="1"/>
  <c r="V389" i="9"/>
  <c r="W389" i="9" s="1"/>
  <c r="V390" i="9"/>
  <c r="W390" i="9" s="1"/>
  <c r="V391" i="9"/>
  <c r="W391" i="9" s="1"/>
  <c r="V392" i="9"/>
  <c r="W392" i="9" s="1"/>
  <c r="V393" i="9"/>
  <c r="V394" i="9"/>
  <c r="V395" i="9"/>
  <c r="V396" i="9"/>
  <c r="W396" i="9" s="1"/>
  <c r="V397" i="9"/>
  <c r="V398" i="9"/>
  <c r="V399" i="9"/>
  <c r="W399" i="9" s="1"/>
  <c r="V400" i="9"/>
  <c r="V401" i="9"/>
  <c r="V402" i="9"/>
  <c r="V403" i="9"/>
  <c r="W403" i="9" s="1"/>
  <c r="V404" i="9"/>
  <c r="W404" i="9" s="1"/>
  <c r="V405" i="9"/>
  <c r="W405" i="9" s="1"/>
  <c r="V406" i="9"/>
  <c r="W406" i="9" s="1"/>
  <c r="V407" i="9"/>
  <c r="W407" i="9" s="1"/>
  <c r="V408" i="9"/>
  <c r="W408" i="9" s="1"/>
  <c r="V409" i="9"/>
  <c r="V410" i="9"/>
  <c r="V411" i="9"/>
  <c r="V412" i="9"/>
  <c r="W412" i="9" s="1"/>
  <c r="V413" i="9"/>
  <c r="V414" i="9"/>
  <c r="V415" i="9"/>
  <c r="W415" i="9" s="1"/>
  <c r="V416" i="9"/>
  <c r="W416" i="9" s="1"/>
  <c r="V417" i="9"/>
  <c r="W417" i="9" s="1"/>
  <c r="V418" i="9"/>
  <c r="W418" i="9" s="1"/>
  <c r="V419" i="9"/>
  <c r="W419" i="9" s="1"/>
  <c r="V420" i="9"/>
  <c r="W420" i="9" s="1"/>
  <c r="V421" i="9"/>
  <c r="W421" i="9" s="1"/>
  <c r="V422" i="9"/>
  <c r="W422" i="9" s="1"/>
  <c r="V423" i="9"/>
  <c r="W423" i="9" s="1"/>
  <c r="V424" i="9"/>
  <c r="W424" i="9" s="1"/>
  <c r="V425" i="9"/>
  <c r="V426" i="9"/>
  <c r="V427" i="9"/>
  <c r="V428" i="9"/>
  <c r="W428" i="9" s="1"/>
  <c r="V429" i="9"/>
  <c r="V430" i="9"/>
  <c r="V431" i="9"/>
  <c r="W431" i="9" s="1"/>
  <c r="V432" i="9"/>
  <c r="V433" i="9"/>
  <c r="V434" i="9"/>
  <c r="V435" i="9"/>
  <c r="W435" i="9" s="1"/>
  <c r="V436" i="9"/>
  <c r="W436" i="9" s="1"/>
  <c r="V437" i="9"/>
  <c r="W437" i="9" s="1"/>
  <c r="V438" i="9"/>
  <c r="W438" i="9" s="1"/>
  <c r="V439" i="9"/>
  <c r="W439" i="9" s="1"/>
  <c r="V440" i="9"/>
  <c r="W440" i="9" s="1"/>
  <c r="V441" i="9"/>
  <c r="V442" i="9"/>
  <c r="V443" i="9"/>
  <c r="V444" i="9"/>
  <c r="W444" i="9" s="1"/>
  <c r="V445" i="9"/>
  <c r="V446" i="9"/>
  <c r="V447" i="9"/>
  <c r="W447" i="9" s="1"/>
  <c r="V448" i="9"/>
  <c r="W448" i="9" s="1"/>
  <c r="V449" i="9"/>
  <c r="W449" i="9" s="1"/>
  <c r="V450" i="9"/>
  <c r="W450" i="9" s="1"/>
  <c r="V451" i="9"/>
  <c r="W451" i="9" s="1"/>
  <c r="V452" i="9"/>
  <c r="W452" i="9" s="1"/>
  <c r="V453" i="9"/>
  <c r="W453" i="9" s="1"/>
  <c r="V454" i="9"/>
  <c r="W454" i="9" s="1"/>
  <c r="V455" i="9"/>
  <c r="W455" i="9" s="1"/>
  <c r="V456" i="9"/>
  <c r="W456" i="9" s="1"/>
  <c r="V457" i="9"/>
  <c r="V458" i="9"/>
  <c r="V459" i="9"/>
  <c r="V460" i="9"/>
  <c r="W460" i="9" s="1"/>
  <c r="V461" i="9"/>
  <c r="V462" i="9"/>
  <c r="V463" i="9"/>
  <c r="W463" i="9" s="1"/>
  <c r="V464" i="9"/>
  <c r="V465" i="9"/>
  <c r="V466" i="9"/>
  <c r="V467" i="9"/>
  <c r="W467" i="9" s="1"/>
  <c r="V468" i="9"/>
  <c r="W468" i="9" s="1"/>
  <c r="V469" i="9"/>
  <c r="W469" i="9" s="1"/>
  <c r="V470" i="9"/>
  <c r="W470" i="9" s="1"/>
  <c r="V471" i="9"/>
  <c r="W471" i="9" s="1"/>
  <c r="V472" i="9"/>
  <c r="W472" i="9" s="1"/>
  <c r="V473" i="9"/>
  <c r="V474" i="9"/>
  <c r="V475" i="9"/>
  <c r="V476" i="9"/>
  <c r="W476" i="9" s="1"/>
  <c r="V477" i="9"/>
  <c r="V478" i="9"/>
  <c r="V479" i="9"/>
  <c r="W479" i="9" s="1"/>
  <c r="V480" i="9"/>
  <c r="W480" i="9" s="1"/>
  <c r="V481" i="9"/>
  <c r="W481" i="9" s="1"/>
  <c r="V482" i="9"/>
  <c r="V483" i="9"/>
  <c r="W483" i="9" s="1"/>
  <c r="V484" i="9"/>
  <c r="W484" i="9" s="1"/>
  <c r="V485" i="9"/>
  <c r="W485" i="9" s="1"/>
  <c r="V486" i="9"/>
  <c r="W486" i="9" s="1"/>
  <c r="V487" i="9"/>
  <c r="W487" i="9" s="1"/>
  <c r="V488" i="9"/>
  <c r="W488" i="9" s="1"/>
  <c r="V489" i="9"/>
  <c r="V490" i="9"/>
  <c r="V491" i="9"/>
  <c r="V492" i="9"/>
  <c r="W492" i="9" s="1"/>
  <c r="V493" i="9"/>
  <c r="V494" i="9"/>
  <c r="V495" i="9"/>
  <c r="W495" i="9" s="1"/>
  <c r="V496" i="9"/>
  <c r="V497" i="9"/>
  <c r="W497" i="9" s="1"/>
  <c r="V498" i="9"/>
  <c r="W498" i="9" s="1"/>
  <c r="V499" i="9"/>
  <c r="W499" i="9" s="1"/>
  <c r="V500" i="9"/>
  <c r="W500" i="9" s="1"/>
  <c r="V501" i="9"/>
  <c r="W501" i="9" s="1"/>
  <c r="V502" i="9"/>
  <c r="W502" i="9" s="1"/>
  <c r="V503" i="9"/>
  <c r="W503" i="9" s="1"/>
  <c r="V504" i="9"/>
  <c r="W504" i="9" s="1"/>
  <c r="V505" i="9"/>
  <c r="V506" i="9"/>
  <c r="V507" i="9"/>
  <c r="V508" i="9"/>
  <c r="W508" i="9" s="1"/>
  <c r="V509" i="9"/>
  <c r="V510" i="9"/>
  <c r="V511" i="9"/>
  <c r="W511" i="9" s="1"/>
  <c r="V512" i="9"/>
  <c r="V513" i="9"/>
  <c r="V514" i="9"/>
  <c r="V515" i="9"/>
  <c r="W515" i="9" s="1"/>
  <c r="V516" i="9"/>
  <c r="W516" i="9" s="1"/>
  <c r="V517" i="9"/>
  <c r="W517" i="9" s="1"/>
  <c r="V518" i="9"/>
  <c r="W518" i="9" s="1"/>
  <c r="V519" i="9"/>
  <c r="W519" i="9" s="1"/>
  <c r="V520" i="9"/>
  <c r="W520" i="9" s="1"/>
  <c r="V521" i="9"/>
  <c r="V522" i="9"/>
  <c r="V523" i="9"/>
  <c r="V524" i="9"/>
  <c r="W524" i="9" s="1"/>
  <c r="V525" i="9"/>
  <c r="V526" i="9"/>
  <c r="V527" i="9"/>
  <c r="W527" i="9" s="1"/>
  <c r="V528" i="9"/>
  <c r="W528" i="9" s="1"/>
  <c r="V3" i="9"/>
  <c r="W3" i="9" s="1"/>
  <c r="AD4" i="8"/>
  <c r="AD446" i="8" s="1"/>
  <c r="AD5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156" i="8"/>
  <c r="AD157" i="8"/>
  <c r="AD158" i="8"/>
  <c r="AD159" i="8"/>
  <c r="AD160" i="8"/>
  <c r="AD161" i="8"/>
  <c r="AD162" i="8"/>
  <c r="AD163" i="8"/>
  <c r="AD164" i="8"/>
  <c r="AD165" i="8"/>
  <c r="AD166" i="8"/>
  <c r="AD167" i="8"/>
  <c r="AD168" i="8"/>
  <c r="AD169" i="8"/>
  <c r="AD170" i="8"/>
  <c r="AD171" i="8"/>
  <c r="AD172" i="8"/>
  <c r="AD173" i="8"/>
  <c r="AD174" i="8"/>
  <c r="AD175" i="8"/>
  <c r="AD176" i="8"/>
  <c r="AD177" i="8"/>
  <c r="AD178" i="8"/>
  <c r="AD179" i="8"/>
  <c r="AD180" i="8"/>
  <c r="AD181" i="8"/>
  <c r="AD182" i="8"/>
  <c r="AD183" i="8"/>
  <c r="AD184" i="8"/>
  <c r="AD185" i="8"/>
  <c r="AD186" i="8"/>
  <c r="AD187" i="8"/>
  <c r="AD188" i="8"/>
  <c r="AD189" i="8"/>
  <c r="AD190" i="8"/>
  <c r="AD191" i="8"/>
  <c r="AD192" i="8"/>
  <c r="AD193" i="8"/>
  <c r="AD194" i="8"/>
  <c r="AD195" i="8"/>
  <c r="AD196" i="8"/>
  <c r="AD197" i="8"/>
  <c r="AD198" i="8"/>
  <c r="AD199" i="8"/>
  <c r="AD200" i="8"/>
  <c r="AD201" i="8"/>
  <c r="AD202" i="8"/>
  <c r="AD203" i="8"/>
  <c r="AD204" i="8"/>
  <c r="AD205" i="8"/>
  <c r="AD206" i="8"/>
  <c r="AD207" i="8"/>
  <c r="AD208" i="8"/>
  <c r="AD209" i="8"/>
  <c r="AD210" i="8"/>
  <c r="AD211" i="8"/>
  <c r="AD212" i="8"/>
  <c r="AD213" i="8"/>
  <c r="AD214" i="8"/>
  <c r="AD215" i="8"/>
  <c r="AD216" i="8"/>
  <c r="AD217" i="8"/>
  <c r="AD218" i="8"/>
  <c r="AD219" i="8"/>
  <c r="AD220" i="8"/>
  <c r="AD221" i="8"/>
  <c r="AD222" i="8"/>
  <c r="AD223" i="8"/>
  <c r="AD224" i="8"/>
  <c r="AD225" i="8"/>
  <c r="AD226" i="8"/>
  <c r="AD227" i="8"/>
  <c r="AD228" i="8"/>
  <c r="AD229" i="8"/>
  <c r="AD230" i="8"/>
  <c r="AD231" i="8"/>
  <c r="AD232" i="8"/>
  <c r="AD233" i="8"/>
  <c r="AD234" i="8"/>
  <c r="AD235" i="8"/>
  <c r="AD236" i="8"/>
  <c r="AD237" i="8"/>
  <c r="AD238" i="8"/>
  <c r="AD239" i="8"/>
  <c r="AD240" i="8"/>
  <c r="AD241" i="8"/>
  <c r="AD242" i="8"/>
  <c r="AD243" i="8"/>
  <c r="AD244" i="8"/>
  <c r="AD245" i="8"/>
  <c r="AD246" i="8"/>
  <c r="AD247" i="8"/>
  <c r="AD248" i="8"/>
  <c r="AD249" i="8"/>
  <c r="AD250" i="8"/>
  <c r="AD251" i="8"/>
  <c r="AD252" i="8"/>
  <c r="AD253" i="8"/>
  <c r="AD254" i="8"/>
  <c r="AD255" i="8"/>
  <c r="AD256" i="8"/>
  <c r="AD257" i="8"/>
  <c r="AD258" i="8"/>
  <c r="AD259" i="8"/>
  <c r="AD260" i="8"/>
  <c r="AD261" i="8"/>
  <c r="AD262" i="8"/>
  <c r="AD263" i="8"/>
  <c r="AD264" i="8"/>
  <c r="AD265" i="8"/>
  <c r="AD266" i="8"/>
  <c r="AD267" i="8"/>
  <c r="AD268" i="8"/>
  <c r="AD269" i="8"/>
  <c r="AD270" i="8"/>
  <c r="AD271" i="8"/>
  <c r="AD272" i="8"/>
  <c r="AD273" i="8"/>
  <c r="AD274" i="8"/>
  <c r="AD275" i="8"/>
  <c r="AD276" i="8"/>
  <c r="AD277" i="8"/>
  <c r="AD278" i="8"/>
  <c r="AD279" i="8"/>
  <c r="AD280" i="8"/>
  <c r="AD281" i="8"/>
  <c r="AD282" i="8"/>
  <c r="AD283" i="8"/>
  <c r="AD284" i="8"/>
  <c r="AD285" i="8"/>
  <c r="AD286" i="8"/>
  <c r="AD287" i="8"/>
  <c r="AD288" i="8"/>
  <c r="AD289" i="8"/>
  <c r="AD290" i="8"/>
  <c r="AD291" i="8"/>
  <c r="AD292" i="8"/>
  <c r="AD293" i="8"/>
  <c r="AD294" i="8"/>
  <c r="AD295" i="8"/>
  <c r="AD296" i="8"/>
  <c r="AD297" i="8"/>
  <c r="AD298" i="8"/>
  <c r="AD299" i="8"/>
  <c r="AD300" i="8"/>
  <c r="AD301" i="8"/>
  <c r="AD302" i="8"/>
  <c r="AD303" i="8"/>
  <c r="AD304" i="8"/>
  <c r="AD305" i="8"/>
  <c r="AD306" i="8"/>
  <c r="AD307" i="8"/>
  <c r="AD308" i="8"/>
  <c r="AD309" i="8"/>
  <c r="AD310" i="8"/>
  <c r="AD311" i="8"/>
  <c r="AD312" i="8"/>
  <c r="AD313" i="8"/>
  <c r="AD314" i="8"/>
  <c r="AD315" i="8"/>
  <c r="AD316" i="8"/>
  <c r="AD317" i="8"/>
  <c r="AD318" i="8"/>
  <c r="AD319" i="8"/>
  <c r="AD320" i="8"/>
  <c r="AD321" i="8"/>
  <c r="AD322" i="8"/>
  <c r="AD323" i="8"/>
  <c r="AD324" i="8"/>
  <c r="AD325" i="8"/>
  <c r="AD326" i="8"/>
  <c r="AD327" i="8"/>
  <c r="AD328" i="8"/>
  <c r="AD329" i="8"/>
  <c r="AD330" i="8"/>
  <c r="AD331" i="8"/>
  <c r="AD332" i="8"/>
  <c r="AD333" i="8"/>
  <c r="AD334" i="8"/>
  <c r="AD335" i="8"/>
  <c r="AD336" i="8"/>
  <c r="AD337" i="8"/>
  <c r="AD338" i="8"/>
  <c r="AD339" i="8"/>
  <c r="AD340" i="8"/>
  <c r="AD341" i="8"/>
  <c r="AD342" i="8"/>
  <c r="AD343" i="8"/>
  <c r="AD344" i="8"/>
  <c r="AD345" i="8"/>
  <c r="AD346" i="8"/>
  <c r="AD347" i="8"/>
  <c r="AD348" i="8"/>
  <c r="AD349" i="8"/>
  <c r="AD350" i="8"/>
  <c r="AD351" i="8"/>
  <c r="AD352" i="8"/>
  <c r="AD353" i="8"/>
  <c r="AD354" i="8"/>
  <c r="AD355" i="8"/>
  <c r="AD356" i="8"/>
  <c r="AD357" i="8"/>
  <c r="AD358" i="8"/>
  <c r="AD359" i="8"/>
  <c r="AD360" i="8"/>
  <c r="AD361" i="8"/>
  <c r="AD362" i="8"/>
  <c r="AD363" i="8"/>
  <c r="AD364" i="8"/>
  <c r="AD365" i="8"/>
  <c r="AD366" i="8"/>
  <c r="AD367" i="8"/>
  <c r="AD368" i="8"/>
  <c r="AD369" i="8"/>
  <c r="AD370" i="8"/>
  <c r="AD371" i="8"/>
  <c r="AD372" i="8"/>
  <c r="AD373" i="8"/>
  <c r="AD374" i="8"/>
  <c r="AD375" i="8"/>
  <c r="AD376" i="8"/>
  <c r="AD377" i="8"/>
  <c r="AD378" i="8"/>
  <c r="AD379" i="8"/>
  <c r="AD380" i="8"/>
  <c r="AD381" i="8"/>
  <c r="AD382" i="8"/>
  <c r="AD383" i="8"/>
  <c r="AD384" i="8"/>
  <c r="AD385" i="8"/>
  <c r="AD386" i="8"/>
  <c r="AD387" i="8"/>
  <c r="AD388" i="8"/>
  <c r="AD389" i="8"/>
  <c r="AD390" i="8"/>
  <c r="AD391" i="8"/>
  <c r="AD392" i="8"/>
  <c r="AD393" i="8"/>
  <c r="AD394" i="8"/>
  <c r="AD395" i="8"/>
  <c r="AD396" i="8"/>
  <c r="AD397" i="8"/>
  <c r="AD398" i="8"/>
  <c r="AD399" i="8"/>
  <c r="AD400" i="8"/>
  <c r="AD401" i="8"/>
  <c r="AD402" i="8"/>
  <c r="AD403" i="8"/>
  <c r="AD404" i="8"/>
  <c r="AD405" i="8"/>
  <c r="AD406" i="8"/>
  <c r="AD407" i="8"/>
  <c r="AD408" i="8"/>
  <c r="AD409" i="8"/>
  <c r="AD410" i="8"/>
  <c r="AD411" i="8"/>
  <c r="AD412" i="8"/>
  <c r="AD413" i="8"/>
  <c r="AD414" i="8"/>
  <c r="AD415" i="8"/>
  <c r="AD416" i="8"/>
  <c r="AD417" i="8"/>
  <c r="AD418" i="8"/>
  <c r="AD419" i="8"/>
  <c r="AD420" i="8"/>
  <c r="AD421" i="8"/>
  <c r="AD422" i="8"/>
  <c r="AD423" i="8"/>
  <c r="AD424" i="8"/>
  <c r="AD425" i="8"/>
  <c r="AD426" i="8"/>
  <c r="AD427" i="8"/>
  <c r="AD428" i="8"/>
  <c r="AD429" i="8"/>
  <c r="AD430" i="8"/>
  <c r="AD431" i="8"/>
  <c r="AD432" i="8"/>
  <c r="AD433" i="8"/>
  <c r="AD434" i="8"/>
  <c r="AD435" i="8"/>
  <c r="AD436" i="8"/>
  <c r="AD437" i="8"/>
  <c r="AD438" i="8"/>
  <c r="AD439" i="8"/>
  <c r="AD440" i="8"/>
  <c r="AD441" i="8"/>
  <c r="AD442" i="8"/>
  <c r="AD443" i="8"/>
  <c r="AD444" i="8"/>
  <c r="AD445" i="8"/>
  <c r="AD3" i="8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3" i="4"/>
  <c r="V574" i="4" l="1"/>
  <c r="V529" i="9"/>
  <c r="V524" i="10"/>
  <c r="N5" i="18"/>
  <c r="AI7" i="8"/>
  <c r="AA125" i="4"/>
  <c r="AA144" i="4"/>
  <c r="AA8" i="4"/>
  <c r="AA238" i="4"/>
  <c r="AA326" i="4"/>
  <c r="AA317" i="4"/>
  <c r="AA305" i="4"/>
  <c r="AI20" i="8"/>
  <c r="AA160" i="4"/>
  <c r="AA159" i="4"/>
  <c r="AI67" i="8"/>
  <c r="AA147" i="4"/>
  <c r="AA85" i="4"/>
  <c r="AI66" i="8"/>
  <c r="AA274" i="4"/>
  <c r="AA315" i="4"/>
  <c r="AA64" i="4"/>
  <c r="AI27" i="8"/>
  <c r="AA101" i="4"/>
  <c r="AA154" i="4"/>
  <c r="AA89" i="4"/>
  <c r="AA169" i="10"/>
  <c r="AA143" i="9"/>
  <c r="AI23" i="8"/>
  <c r="AI22" i="8"/>
  <c r="AI18" i="8"/>
  <c r="AI40" i="8"/>
  <c r="AI37" i="8"/>
  <c r="AI36" i="8"/>
  <c r="AI34" i="8"/>
  <c r="AI26" i="8"/>
  <c r="AI129" i="8"/>
  <c r="AI28" i="8"/>
  <c r="AI25" i="8"/>
  <c r="AI24" i="8"/>
  <c r="AA21" i="4"/>
  <c r="AA20" i="4"/>
  <c r="AA19" i="4"/>
  <c r="AA36" i="4"/>
  <c r="AA35" i="4"/>
  <c r="AA33" i="4"/>
  <c r="AA31" i="4"/>
  <c r="AA30" i="4"/>
  <c r="AA418" i="4"/>
  <c r="AA80" i="4"/>
  <c r="AA77" i="4"/>
  <c r="AA69" i="4"/>
  <c r="AJ1" i="8"/>
  <c r="AJ3" i="8"/>
  <c r="AJ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156" i="8"/>
  <c r="AJ157" i="8"/>
  <c r="AJ158" i="8"/>
  <c r="AJ159" i="8"/>
  <c r="AJ160" i="8"/>
  <c r="AJ161" i="8"/>
  <c r="AJ162" i="8"/>
  <c r="AJ163" i="8"/>
  <c r="AJ164" i="8"/>
  <c r="AJ165" i="8"/>
  <c r="AJ166" i="8"/>
  <c r="AJ167" i="8"/>
  <c r="AJ168" i="8"/>
  <c r="AJ169" i="8"/>
  <c r="AJ170" i="8"/>
  <c r="AJ171" i="8"/>
  <c r="AJ172" i="8"/>
  <c r="AJ173" i="8"/>
  <c r="AJ174" i="8"/>
  <c r="AJ175" i="8"/>
  <c r="AJ176" i="8"/>
  <c r="AJ177" i="8"/>
  <c r="AJ178" i="8"/>
  <c r="AJ179" i="8"/>
  <c r="AJ180" i="8"/>
  <c r="AJ181" i="8"/>
  <c r="AJ182" i="8"/>
  <c r="AJ183" i="8"/>
  <c r="AJ184" i="8"/>
  <c r="AJ185" i="8"/>
  <c r="AJ186" i="8"/>
  <c r="AJ187" i="8"/>
  <c r="AJ188" i="8"/>
  <c r="AJ189" i="8"/>
  <c r="AJ190" i="8"/>
  <c r="AJ191" i="8"/>
  <c r="AJ192" i="8"/>
  <c r="AJ193" i="8"/>
  <c r="AJ194" i="8"/>
  <c r="AJ195" i="8"/>
  <c r="AJ196" i="8"/>
  <c r="AJ197" i="8"/>
  <c r="AJ198" i="8"/>
  <c r="AJ199" i="8"/>
  <c r="AJ200" i="8"/>
  <c r="AJ201" i="8"/>
  <c r="AJ202" i="8"/>
  <c r="AJ203" i="8"/>
  <c r="AJ204" i="8"/>
  <c r="AJ205" i="8"/>
  <c r="AJ206" i="8"/>
  <c r="AJ207" i="8"/>
  <c r="AJ208" i="8"/>
  <c r="AJ209" i="8"/>
  <c r="AJ210" i="8"/>
  <c r="AJ211" i="8"/>
  <c r="AJ212" i="8"/>
  <c r="AJ213" i="8"/>
  <c r="AJ214" i="8"/>
  <c r="AJ215" i="8"/>
  <c r="AJ216" i="8"/>
  <c r="AJ217" i="8"/>
  <c r="AJ218" i="8"/>
  <c r="AJ219" i="8"/>
  <c r="AJ220" i="8"/>
  <c r="AJ221" i="8"/>
  <c r="AJ222" i="8"/>
  <c r="AJ223" i="8"/>
  <c r="AJ224" i="8"/>
  <c r="AJ225" i="8"/>
  <c r="AJ226" i="8"/>
  <c r="AJ227" i="8"/>
  <c r="AJ228" i="8"/>
  <c r="AJ229" i="8"/>
  <c r="AJ230" i="8"/>
  <c r="AJ231" i="8"/>
  <c r="AJ232" i="8"/>
  <c r="AJ233" i="8"/>
  <c r="AJ234" i="8"/>
  <c r="AJ235" i="8"/>
  <c r="AJ236" i="8"/>
  <c r="AJ237" i="8"/>
  <c r="AJ238" i="8"/>
  <c r="AJ239" i="8"/>
  <c r="AJ240" i="8"/>
  <c r="AJ241" i="8"/>
  <c r="AJ242" i="8"/>
  <c r="AJ243" i="8"/>
  <c r="AJ244" i="8"/>
  <c r="AJ245" i="8"/>
  <c r="AJ246" i="8"/>
  <c r="AJ247" i="8"/>
  <c r="AJ248" i="8"/>
  <c r="AJ249" i="8"/>
  <c r="AJ250" i="8"/>
  <c r="AJ251" i="8"/>
  <c r="AJ252" i="8"/>
  <c r="AJ253" i="8"/>
  <c r="AJ254" i="8"/>
  <c r="AJ255" i="8"/>
  <c r="AJ256" i="8"/>
  <c r="AJ257" i="8"/>
  <c r="AJ258" i="8"/>
  <c r="AJ259" i="8"/>
  <c r="AJ260" i="8"/>
  <c r="AJ261" i="8"/>
  <c r="AJ262" i="8"/>
  <c r="AJ263" i="8"/>
  <c r="AJ264" i="8"/>
  <c r="AJ265" i="8"/>
  <c r="AJ266" i="8"/>
  <c r="AJ267" i="8"/>
  <c r="AJ268" i="8"/>
  <c r="AJ269" i="8"/>
  <c r="AJ270" i="8"/>
  <c r="AJ271" i="8"/>
  <c r="AJ272" i="8"/>
  <c r="AJ273" i="8"/>
  <c r="AJ274" i="8"/>
  <c r="AJ275" i="8"/>
  <c r="AJ276" i="8"/>
  <c r="AJ277" i="8"/>
  <c r="AJ278" i="8"/>
  <c r="AJ279" i="8"/>
  <c r="AJ280" i="8"/>
  <c r="AJ281" i="8"/>
  <c r="AJ282" i="8"/>
  <c r="AJ283" i="8"/>
  <c r="AJ284" i="8"/>
  <c r="AJ285" i="8"/>
  <c r="AJ286" i="8"/>
  <c r="AJ287" i="8"/>
  <c r="AJ288" i="8"/>
  <c r="AJ289" i="8"/>
  <c r="AJ290" i="8"/>
  <c r="AJ291" i="8"/>
  <c r="AJ292" i="8"/>
  <c r="AJ293" i="8"/>
  <c r="AJ294" i="8"/>
  <c r="AJ295" i="8"/>
  <c r="AJ296" i="8"/>
  <c r="AJ297" i="8"/>
  <c r="AJ298" i="8"/>
  <c r="AJ299" i="8"/>
  <c r="AJ300" i="8"/>
  <c r="AJ301" i="8"/>
  <c r="AJ302" i="8"/>
  <c r="AJ303" i="8"/>
  <c r="AJ304" i="8"/>
  <c r="AJ305" i="8"/>
  <c r="AJ306" i="8"/>
  <c r="AJ307" i="8"/>
  <c r="AJ308" i="8"/>
  <c r="AJ309" i="8"/>
  <c r="AJ310" i="8"/>
  <c r="AJ311" i="8"/>
  <c r="AJ312" i="8"/>
  <c r="AJ313" i="8"/>
  <c r="AJ314" i="8"/>
  <c r="AJ315" i="8"/>
  <c r="AJ316" i="8"/>
  <c r="AJ317" i="8"/>
  <c r="AJ318" i="8"/>
  <c r="AJ319" i="8"/>
  <c r="AJ320" i="8"/>
  <c r="AJ321" i="8"/>
  <c r="AJ322" i="8"/>
  <c r="AJ323" i="8"/>
  <c r="AJ324" i="8"/>
  <c r="AJ325" i="8"/>
  <c r="AJ326" i="8"/>
  <c r="AJ327" i="8"/>
  <c r="AJ328" i="8"/>
  <c r="AJ329" i="8"/>
  <c r="AJ330" i="8"/>
  <c r="AJ331" i="8"/>
  <c r="AJ332" i="8"/>
  <c r="AJ333" i="8"/>
  <c r="AJ334" i="8"/>
  <c r="AJ335" i="8"/>
  <c r="AJ336" i="8"/>
  <c r="AJ337" i="8"/>
  <c r="AJ338" i="8"/>
  <c r="AJ339" i="8"/>
  <c r="AJ340" i="8"/>
  <c r="AJ341" i="8"/>
  <c r="AJ342" i="8"/>
  <c r="AJ343" i="8"/>
  <c r="AJ344" i="8"/>
  <c r="AJ345" i="8"/>
  <c r="AJ346" i="8"/>
  <c r="AJ347" i="8"/>
  <c r="AJ348" i="8"/>
  <c r="AJ349" i="8"/>
  <c r="AJ350" i="8"/>
  <c r="AJ351" i="8"/>
  <c r="AJ352" i="8"/>
  <c r="AJ353" i="8"/>
  <c r="AJ354" i="8"/>
  <c r="AJ355" i="8"/>
  <c r="AJ356" i="8"/>
  <c r="AJ357" i="8"/>
  <c r="AJ358" i="8"/>
  <c r="AJ359" i="8"/>
  <c r="AJ360" i="8"/>
  <c r="AJ361" i="8"/>
  <c r="AJ362" i="8"/>
  <c r="AJ363" i="8"/>
  <c r="AJ364" i="8"/>
  <c r="AJ365" i="8"/>
  <c r="AJ366" i="8"/>
  <c r="AJ367" i="8"/>
  <c r="AJ368" i="8"/>
  <c r="AJ369" i="8"/>
  <c r="AJ370" i="8"/>
  <c r="AJ371" i="8"/>
  <c r="AJ372" i="8"/>
  <c r="AJ373" i="8"/>
  <c r="AJ374" i="8"/>
  <c r="AJ375" i="8"/>
  <c r="AJ376" i="8"/>
  <c r="AJ377" i="8"/>
  <c r="AJ378" i="8"/>
  <c r="AJ379" i="8"/>
  <c r="AJ380" i="8"/>
  <c r="AJ381" i="8"/>
  <c r="AJ382" i="8"/>
  <c r="AJ383" i="8"/>
  <c r="AJ384" i="8"/>
  <c r="AJ385" i="8"/>
  <c r="AJ386" i="8"/>
  <c r="AJ387" i="8"/>
  <c r="AJ388" i="8"/>
  <c r="AJ389" i="8"/>
  <c r="AJ390" i="8"/>
  <c r="AJ391" i="8"/>
  <c r="AJ392" i="8"/>
  <c r="AJ393" i="8"/>
  <c r="AJ394" i="8"/>
  <c r="AJ395" i="8"/>
  <c r="AJ396" i="8"/>
  <c r="AJ397" i="8"/>
  <c r="AJ398" i="8"/>
  <c r="AJ399" i="8"/>
  <c r="AJ400" i="8"/>
  <c r="AJ401" i="8"/>
  <c r="AJ402" i="8"/>
  <c r="AJ403" i="8"/>
  <c r="AJ404" i="8"/>
  <c r="AJ405" i="8"/>
  <c r="AJ406" i="8"/>
  <c r="AJ407" i="8"/>
  <c r="AJ408" i="8"/>
  <c r="AJ409" i="8"/>
  <c r="AJ410" i="8"/>
  <c r="AJ411" i="8"/>
  <c r="AJ412" i="8"/>
  <c r="AJ413" i="8"/>
  <c r="AJ414" i="8"/>
  <c r="AJ415" i="8"/>
  <c r="AJ416" i="8"/>
  <c r="AJ417" i="8"/>
  <c r="AJ418" i="8"/>
  <c r="AJ419" i="8"/>
  <c r="AJ420" i="8"/>
  <c r="AJ421" i="8"/>
  <c r="AJ422" i="8"/>
  <c r="AJ423" i="8"/>
  <c r="AJ424" i="8"/>
  <c r="AJ425" i="8"/>
  <c r="AJ426" i="8"/>
  <c r="AJ427" i="8"/>
  <c r="AJ428" i="8"/>
  <c r="AJ429" i="8"/>
  <c r="AJ430" i="8"/>
  <c r="AJ431" i="8"/>
  <c r="AJ432" i="8"/>
  <c r="AJ433" i="8"/>
  <c r="AJ434" i="8"/>
  <c r="AJ435" i="8"/>
  <c r="AJ436" i="8"/>
  <c r="AJ437" i="8"/>
  <c r="AJ438" i="8"/>
  <c r="AJ439" i="8"/>
  <c r="AJ440" i="8"/>
  <c r="AJ441" i="8"/>
  <c r="AJ442" i="8"/>
  <c r="AJ443" i="8"/>
  <c r="AJ444" i="8"/>
  <c r="AJ445" i="8"/>
  <c r="F447" i="8"/>
  <c r="F575" i="4"/>
  <c r="M24" i="18"/>
  <c r="M35" i="18"/>
  <c r="M36" i="18"/>
  <c r="M37" i="18"/>
  <c r="M34" i="18"/>
  <c r="N33" i="18"/>
  <c r="N3" i="18"/>
  <c r="N4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20" i="18"/>
  <c r="N21" i="18"/>
  <c r="N22" i="18"/>
  <c r="N25" i="18"/>
  <c r="N26" i="18"/>
  <c r="N27" i="18"/>
  <c r="N28" i="18"/>
  <c r="N29" i="18"/>
  <c r="N30" i="18"/>
  <c r="N31" i="18"/>
  <c r="N32" i="18"/>
  <c r="N2" i="18"/>
  <c r="F24" i="18"/>
  <c r="F23" i="18"/>
  <c r="N23" i="18" s="1"/>
  <c r="F19" i="18"/>
  <c r="N19" i="18" s="1"/>
  <c r="X327" i="10" l="1"/>
  <c r="X328" i="10"/>
  <c r="X329" i="10"/>
  <c r="X330" i="10"/>
  <c r="X331" i="10"/>
  <c r="X332" i="10"/>
  <c r="X333" i="10"/>
  <c r="X334" i="10"/>
  <c r="X335" i="10"/>
  <c r="X336" i="10"/>
  <c r="X337" i="10"/>
  <c r="X338" i="10"/>
  <c r="X339" i="10"/>
  <c r="X340" i="10"/>
  <c r="X341" i="10"/>
  <c r="X342" i="10"/>
  <c r="X343" i="10"/>
  <c r="X344" i="10"/>
  <c r="X345" i="10"/>
  <c r="X346" i="10"/>
  <c r="X347" i="10"/>
  <c r="X348" i="10"/>
  <c r="X349" i="10"/>
  <c r="X350" i="10"/>
  <c r="X351" i="10"/>
  <c r="X352" i="10"/>
  <c r="X353" i="10"/>
  <c r="X354" i="10"/>
  <c r="X355" i="10"/>
  <c r="X356" i="10"/>
  <c r="X357" i="10"/>
  <c r="X358" i="10"/>
  <c r="X359" i="10"/>
  <c r="X360" i="10"/>
  <c r="X361" i="10"/>
  <c r="X362" i="10"/>
  <c r="X363" i="10"/>
  <c r="X364" i="10"/>
  <c r="X365" i="10"/>
  <c r="X366" i="10"/>
  <c r="X367" i="10"/>
  <c r="X368" i="10"/>
  <c r="X369" i="10"/>
  <c r="X370" i="10"/>
  <c r="X371" i="10"/>
  <c r="X372" i="10"/>
  <c r="X373" i="10"/>
  <c r="X374" i="10"/>
  <c r="X375" i="10"/>
  <c r="X376" i="10"/>
  <c r="X377" i="10"/>
  <c r="X378" i="10"/>
  <c r="X379" i="10"/>
  <c r="X380" i="10"/>
  <c r="X381" i="10"/>
  <c r="X382" i="10"/>
  <c r="X383" i="10"/>
  <c r="X384" i="10"/>
  <c r="X385" i="10"/>
  <c r="X386" i="10"/>
  <c r="X387" i="10"/>
  <c r="X388" i="10"/>
  <c r="X389" i="10"/>
  <c r="X390" i="10"/>
  <c r="X391" i="10"/>
  <c r="X392" i="10"/>
  <c r="X393" i="10"/>
  <c r="X394" i="10"/>
  <c r="X395" i="10"/>
  <c r="X396" i="10"/>
  <c r="X397" i="10"/>
  <c r="X398" i="10"/>
  <c r="X399" i="10"/>
  <c r="X400" i="10"/>
  <c r="X401" i="10"/>
  <c r="X402" i="10"/>
  <c r="X403" i="10"/>
  <c r="X404" i="10"/>
  <c r="X405" i="10"/>
  <c r="X406" i="10"/>
  <c r="X407" i="10"/>
  <c r="X408" i="10"/>
  <c r="X409" i="10"/>
  <c r="X410" i="10"/>
  <c r="X411" i="10"/>
  <c r="X412" i="10"/>
  <c r="X413" i="10"/>
  <c r="X414" i="10"/>
  <c r="X415" i="10"/>
  <c r="X416" i="10"/>
  <c r="X417" i="10"/>
  <c r="X418" i="10"/>
  <c r="X419" i="10"/>
  <c r="X420" i="10"/>
  <c r="X421" i="10"/>
  <c r="X422" i="10"/>
  <c r="X423" i="10"/>
  <c r="X424" i="10"/>
  <c r="X425" i="10"/>
  <c r="X426" i="10"/>
  <c r="X427" i="10"/>
  <c r="X428" i="10"/>
  <c r="X429" i="10"/>
  <c r="X430" i="10"/>
  <c r="X431" i="10"/>
  <c r="X432" i="10"/>
  <c r="X433" i="10"/>
  <c r="X434" i="10"/>
  <c r="X435" i="10"/>
  <c r="X436" i="10"/>
  <c r="X437" i="10"/>
  <c r="X438" i="10"/>
  <c r="X439" i="10"/>
  <c r="X440" i="10"/>
  <c r="X441" i="10"/>
  <c r="X442" i="10"/>
  <c r="X443" i="10"/>
  <c r="X444" i="10"/>
  <c r="X445" i="10"/>
  <c r="X446" i="10"/>
  <c r="X447" i="10"/>
  <c r="X448" i="10"/>
  <c r="X449" i="10"/>
  <c r="X450" i="10"/>
  <c r="X451" i="10"/>
  <c r="X452" i="10"/>
  <c r="X453" i="10"/>
  <c r="X454" i="10"/>
  <c r="X455" i="10"/>
  <c r="X456" i="10"/>
  <c r="X457" i="10"/>
  <c r="X458" i="10"/>
  <c r="X459" i="10"/>
  <c r="X460" i="10"/>
  <c r="X461" i="10"/>
  <c r="X462" i="10"/>
  <c r="X463" i="10"/>
  <c r="X464" i="10"/>
  <c r="X465" i="10"/>
  <c r="X466" i="10"/>
  <c r="X467" i="10"/>
  <c r="X468" i="10"/>
  <c r="X469" i="10"/>
  <c r="X470" i="10"/>
  <c r="X471" i="10"/>
  <c r="X472" i="10"/>
  <c r="X473" i="10"/>
  <c r="X474" i="10"/>
  <c r="X475" i="10"/>
  <c r="X476" i="10"/>
  <c r="X477" i="10"/>
  <c r="X478" i="10"/>
  <c r="X479" i="10"/>
  <c r="X480" i="10"/>
  <c r="X481" i="10"/>
  <c r="X482" i="10"/>
  <c r="X483" i="10"/>
  <c r="X484" i="10"/>
  <c r="X485" i="10"/>
  <c r="X486" i="10"/>
  <c r="X487" i="10"/>
  <c r="X488" i="10"/>
  <c r="X489" i="10"/>
  <c r="X490" i="10"/>
  <c r="X491" i="10"/>
  <c r="X492" i="10"/>
  <c r="X493" i="10"/>
  <c r="X494" i="10"/>
  <c r="X495" i="10"/>
  <c r="X496" i="10"/>
  <c r="X497" i="10"/>
  <c r="X498" i="10"/>
  <c r="X499" i="10"/>
  <c r="X500" i="10"/>
  <c r="X501" i="10"/>
  <c r="X502" i="10"/>
  <c r="X503" i="10"/>
  <c r="X504" i="10"/>
  <c r="X505" i="10"/>
  <c r="X506" i="10"/>
  <c r="X507" i="10"/>
  <c r="X508" i="10"/>
  <c r="X509" i="10"/>
  <c r="X510" i="10"/>
  <c r="X511" i="10"/>
  <c r="X512" i="10"/>
  <c r="X513" i="10"/>
  <c r="X514" i="10"/>
  <c r="X515" i="10"/>
  <c r="X516" i="10"/>
  <c r="X517" i="10"/>
  <c r="X518" i="10"/>
  <c r="X519" i="10"/>
  <c r="X520" i="10"/>
  <c r="X521" i="10"/>
  <c r="X522" i="10"/>
  <c r="X523" i="10"/>
  <c r="X4" i="10"/>
  <c r="X5" i="10"/>
  <c r="X6" i="10"/>
  <c r="X7" i="10"/>
  <c r="X8" i="10"/>
  <c r="X9" i="10"/>
  <c r="X10" i="10"/>
  <c r="X15" i="10"/>
  <c r="X20" i="10"/>
  <c r="X21" i="10"/>
  <c r="X22" i="10"/>
  <c r="X23" i="10"/>
  <c r="X24" i="10"/>
  <c r="X25" i="10"/>
  <c r="X26" i="10"/>
  <c r="X31" i="10"/>
  <c r="X36" i="10"/>
  <c r="X37" i="10"/>
  <c r="X38" i="10"/>
  <c r="X39" i="10"/>
  <c r="X40" i="10"/>
  <c r="X41" i="10"/>
  <c r="X42" i="10"/>
  <c r="X52" i="10"/>
  <c r="X53" i="10"/>
  <c r="X54" i="10"/>
  <c r="X55" i="10"/>
  <c r="X56" i="10"/>
  <c r="X57" i="10"/>
  <c r="X58" i="10"/>
  <c r="X68" i="10"/>
  <c r="X69" i="10"/>
  <c r="X70" i="10"/>
  <c r="X71" i="10"/>
  <c r="X72" i="10"/>
  <c r="X73" i="10"/>
  <c r="X74" i="10"/>
  <c r="X79" i="10"/>
  <c r="X84" i="10"/>
  <c r="X85" i="10"/>
  <c r="X86" i="10"/>
  <c r="X87" i="10"/>
  <c r="X88" i="10"/>
  <c r="X89" i="10"/>
  <c r="X90" i="10"/>
  <c r="X95" i="10"/>
  <c r="X100" i="10"/>
  <c r="X101" i="10"/>
  <c r="X102" i="10"/>
  <c r="X103" i="10"/>
  <c r="X104" i="10"/>
  <c r="X105" i="10"/>
  <c r="X106" i="10"/>
  <c r="X116" i="10"/>
  <c r="X117" i="10"/>
  <c r="X118" i="10"/>
  <c r="X119" i="10"/>
  <c r="X120" i="10"/>
  <c r="X121" i="10"/>
  <c r="X122" i="10"/>
  <c r="X132" i="10"/>
  <c r="X133" i="10"/>
  <c r="X134" i="10"/>
  <c r="X135" i="10"/>
  <c r="X136" i="10"/>
  <c r="X137" i="10"/>
  <c r="X138" i="10"/>
  <c r="X143" i="10"/>
  <c r="X148" i="10"/>
  <c r="X149" i="10"/>
  <c r="X150" i="10"/>
  <c r="X151" i="10"/>
  <c r="X152" i="10"/>
  <c r="X153" i="10"/>
  <c r="X154" i="10"/>
  <c r="X159" i="10"/>
  <c r="X164" i="10"/>
  <c r="X165" i="10"/>
  <c r="X166" i="10"/>
  <c r="X167" i="10"/>
  <c r="X168" i="10"/>
  <c r="X169" i="10"/>
  <c r="X170" i="10"/>
  <c r="X180" i="10"/>
  <c r="X181" i="10"/>
  <c r="X182" i="10"/>
  <c r="X183" i="10"/>
  <c r="X184" i="10"/>
  <c r="X185" i="10"/>
  <c r="X186" i="10"/>
  <c r="X196" i="10"/>
  <c r="X197" i="10"/>
  <c r="X198" i="10"/>
  <c r="X199" i="10"/>
  <c r="X200" i="10"/>
  <c r="X201" i="10"/>
  <c r="X202" i="10"/>
  <c r="X207" i="10"/>
  <c r="X212" i="10"/>
  <c r="X213" i="10"/>
  <c r="X214" i="10"/>
  <c r="X215" i="10"/>
  <c r="X216" i="10"/>
  <c r="X217" i="10"/>
  <c r="X218" i="10"/>
  <c r="X228" i="10"/>
  <c r="X229" i="10"/>
  <c r="X230" i="10"/>
  <c r="X231" i="10"/>
  <c r="X232" i="10"/>
  <c r="X233" i="10"/>
  <c r="X234" i="10"/>
  <c r="X244" i="10"/>
  <c r="X245" i="10"/>
  <c r="X246" i="10"/>
  <c r="X247" i="10"/>
  <c r="X248" i="10"/>
  <c r="X249" i="10"/>
  <c r="X250" i="10"/>
  <c r="X260" i="10"/>
  <c r="X261" i="10"/>
  <c r="X262" i="10"/>
  <c r="X263" i="10"/>
  <c r="X264" i="10"/>
  <c r="X265" i="10"/>
  <c r="X266" i="10"/>
  <c r="X276" i="10"/>
  <c r="X277" i="10"/>
  <c r="X278" i="10"/>
  <c r="X279" i="10"/>
  <c r="X280" i="10"/>
  <c r="X281" i="10"/>
  <c r="X282" i="10"/>
  <c r="X292" i="10"/>
  <c r="X293" i="10"/>
  <c r="X294" i="10"/>
  <c r="X295" i="10"/>
  <c r="X296" i="10"/>
  <c r="X297" i="10"/>
  <c r="X298" i="10"/>
  <c r="X308" i="10"/>
  <c r="X309" i="10"/>
  <c r="X310" i="10"/>
  <c r="X311" i="10"/>
  <c r="X312" i="10"/>
  <c r="X313" i="10"/>
  <c r="X314" i="10"/>
  <c r="X324" i="10"/>
  <c r="X325" i="10"/>
  <c r="X3" i="10"/>
  <c r="U4" i="10"/>
  <c r="U5" i="10"/>
  <c r="U6" i="10"/>
  <c r="U7" i="10"/>
  <c r="U8" i="10"/>
  <c r="U9" i="10"/>
  <c r="U10" i="10"/>
  <c r="U11" i="10"/>
  <c r="U12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U508" i="10"/>
  <c r="U509" i="10"/>
  <c r="U510" i="10"/>
  <c r="U511" i="10"/>
  <c r="U512" i="10"/>
  <c r="U513" i="10"/>
  <c r="U514" i="10"/>
  <c r="U515" i="10"/>
  <c r="U516" i="10"/>
  <c r="U517" i="10"/>
  <c r="U518" i="10"/>
  <c r="U519" i="10"/>
  <c r="U520" i="10"/>
  <c r="U521" i="10"/>
  <c r="U522" i="10"/>
  <c r="U523" i="10"/>
  <c r="X8" i="9"/>
  <c r="X9" i="9"/>
  <c r="X12" i="9"/>
  <c r="X13" i="9"/>
  <c r="X14" i="9"/>
  <c r="X15" i="9"/>
  <c r="X18" i="9"/>
  <c r="X19" i="9"/>
  <c r="X24" i="9"/>
  <c r="X25" i="9"/>
  <c r="X28" i="9"/>
  <c r="X29" i="9"/>
  <c r="X30" i="9"/>
  <c r="X31" i="9"/>
  <c r="X34" i="9"/>
  <c r="X35" i="9"/>
  <c r="X41" i="9"/>
  <c r="X44" i="9"/>
  <c r="X45" i="9"/>
  <c r="X46" i="9"/>
  <c r="X47" i="9"/>
  <c r="X50" i="9"/>
  <c r="X51" i="9"/>
  <c r="X57" i="9"/>
  <c r="X60" i="9"/>
  <c r="X61" i="9"/>
  <c r="X62" i="9"/>
  <c r="X63" i="9"/>
  <c r="X66" i="9"/>
  <c r="X67" i="9"/>
  <c r="X73" i="9"/>
  <c r="X76" i="9"/>
  <c r="X77" i="9"/>
  <c r="X78" i="9"/>
  <c r="X79" i="9"/>
  <c r="X82" i="9"/>
  <c r="X83" i="9"/>
  <c r="X89" i="9"/>
  <c r="X92" i="9"/>
  <c r="X93" i="9"/>
  <c r="X94" i="9"/>
  <c r="X95" i="9"/>
  <c r="X98" i="9"/>
  <c r="X99" i="9"/>
  <c r="X105" i="9"/>
  <c r="X108" i="9"/>
  <c r="X109" i="9"/>
  <c r="X110" i="9"/>
  <c r="X111" i="9"/>
  <c r="X114" i="9"/>
  <c r="X115" i="9"/>
  <c r="X121" i="9"/>
  <c r="X124" i="9"/>
  <c r="X125" i="9"/>
  <c r="X126" i="9"/>
  <c r="X127" i="9"/>
  <c r="X130" i="9"/>
  <c r="X131" i="9"/>
  <c r="X137" i="9"/>
  <c r="X140" i="9"/>
  <c r="X141" i="9"/>
  <c r="X142" i="9"/>
  <c r="X143" i="9"/>
  <c r="X146" i="9"/>
  <c r="X147" i="9"/>
  <c r="X153" i="9"/>
  <c r="X156" i="9"/>
  <c r="X157" i="9"/>
  <c r="X158" i="9"/>
  <c r="X159" i="9"/>
  <c r="X162" i="9"/>
  <c r="X163" i="9"/>
  <c r="X169" i="9"/>
  <c r="X172" i="9"/>
  <c r="X173" i="9"/>
  <c r="X174" i="9"/>
  <c r="X175" i="9"/>
  <c r="X178" i="9"/>
  <c r="X179" i="9"/>
  <c r="X185" i="9"/>
  <c r="X188" i="9"/>
  <c r="X189" i="9"/>
  <c r="X190" i="9"/>
  <c r="X191" i="9"/>
  <c r="X194" i="9"/>
  <c r="X195" i="9"/>
  <c r="X201" i="9"/>
  <c r="X204" i="9"/>
  <c r="X205" i="9"/>
  <c r="X206" i="9"/>
  <c r="X207" i="9"/>
  <c r="X210" i="9"/>
  <c r="X211" i="9"/>
  <c r="X217" i="9"/>
  <c r="X220" i="9"/>
  <c r="X221" i="9"/>
  <c r="X222" i="9"/>
  <c r="X223" i="9"/>
  <c r="X226" i="9"/>
  <c r="X227" i="9"/>
  <c r="X233" i="9"/>
  <c r="X236" i="9"/>
  <c r="X237" i="9"/>
  <c r="X238" i="9"/>
  <c r="X239" i="9"/>
  <c r="X243" i="9"/>
  <c r="X249" i="9"/>
  <c r="X252" i="9"/>
  <c r="X253" i="9"/>
  <c r="X254" i="9"/>
  <c r="X255" i="9"/>
  <c r="X259" i="9"/>
  <c r="X265" i="9"/>
  <c r="X268" i="9"/>
  <c r="X269" i="9"/>
  <c r="X270" i="9"/>
  <c r="X271" i="9"/>
  <c r="X275" i="9"/>
  <c r="X281" i="9"/>
  <c r="X284" i="9"/>
  <c r="X285" i="9"/>
  <c r="X286" i="9"/>
  <c r="X287" i="9"/>
  <c r="X291" i="9"/>
  <c r="X297" i="9"/>
  <c r="X300" i="9"/>
  <c r="X301" i="9"/>
  <c r="X302" i="9"/>
  <c r="X303" i="9"/>
  <c r="X313" i="9"/>
  <c r="X316" i="9"/>
  <c r="X317" i="9"/>
  <c r="X318" i="9"/>
  <c r="X319" i="9"/>
  <c r="X329" i="9"/>
  <c r="X332" i="9"/>
  <c r="X333" i="9"/>
  <c r="X334" i="9"/>
  <c r="X335" i="9"/>
  <c r="X345" i="9"/>
  <c r="X348" i="9"/>
  <c r="X349" i="9"/>
  <c r="X350" i="9"/>
  <c r="X351" i="9"/>
  <c r="X361" i="9"/>
  <c r="X364" i="9"/>
  <c r="X365" i="9"/>
  <c r="X366" i="9"/>
  <c r="X367" i="9"/>
  <c r="X377" i="9"/>
  <c r="X380" i="9"/>
  <c r="X381" i="9"/>
  <c r="X382" i="9"/>
  <c r="X383" i="9"/>
  <c r="X393" i="9"/>
  <c r="X396" i="9"/>
  <c r="X397" i="9"/>
  <c r="X398" i="9"/>
  <c r="X399" i="9"/>
  <c r="X409" i="9"/>
  <c r="X412" i="9"/>
  <c r="X413" i="9"/>
  <c r="X414" i="9"/>
  <c r="X415" i="9"/>
  <c r="X425" i="9"/>
  <c r="X428" i="9"/>
  <c r="X429" i="9"/>
  <c r="X430" i="9"/>
  <c r="X431" i="9"/>
  <c r="X441" i="9"/>
  <c r="X444" i="9"/>
  <c r="X445" i="9"/>
  <c r="X446" i="9"/>
  <c r="X447" i="9"/>
  <c r="X457" i="9"/>
  <c r="X460" i="9"/>
  <c r="X461" i="9"/>
  <c r="X462" i="9"/>
  <c r="X463" i="9"/>
  <c r="X473" i="9"/>
  <c r="X476" i="9"/>
  <c r="X477" i="9"/>
  <c r="X478" i="9"/>
  <c r="X479" i="9"/>
  <c r="X489" i="9"/>
  <c r="X492" i="9"/>
  <c r="X493" i="9"/>
  <c r="X494" i="9"/>
  <c r="X495" i="9"/>
  <c r="X505" i="9"/>
  <c r="X508" i="9"/>
  <c r="X509" i="9"/>
  <c r="X510" i="9"/>
  <c r="X511" i="9"/>
  <c r="X521" i="9"/>
  <c r="X524" i="9"/>
  <c r="X525" i="9"/>
  <c r="X526" i="9"/>
  <c r="X527" i="9"/>
  <c r="U4" i="9"/>
  <c r="U5" i="9"/>
  <c r="U6" i="9"/>
  <c r="U7" i="9"/>
  <c r="U8" i="9"/>
  <c r="U9" i="9"/>
  <c r="U10" i="9"/>
  <c r="U11" i="9"/>
  <c r="U12" i="9"/>
  <c r="U13" i="9"/>
  <c r="U14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U190" i="9"/>
  <c r="U191" i="9"/>
  <c r="U192" i="9"/>
  <c r="U193" i="9"/>
  <c r="U194" i="9"/>
  <c r="U195" i="9"/>
  <c r="U196" i="9"/>
  <c r="U197" i="9"/>
  <c r="U198" i="9"/>
  <c r="U199" i="9"/>
  <c r="U200" i="9"/>
  <c r="U201" i="9"/>
  <c r="U202" i="9"/>
  <c r="U203" i="9"/>
  <c r="U204" i="9"/>
  <c r="U205" i="9"/>
  <c r="U206" i="9"/>
  <c r="U207" i="9"/>
  <c r="U208" i="9"/>
  <c r="U209" i="9"/>
  <c r="U210" i="9"/>
  <c r="U211" i="9"/>
  <c r="U212" i="9"/>
  <c r="U213" i="9"/>
  <c r="U214" i="9"/>
  <c r="U215" i="9"/>
  <c r="U216" i="9"/>
  <c r="U217" i="9"/>
  <c r="U218" i="9"/>
  <c r="U219" i="9"/>
  <c r="U220" i="9"/>
  <c r="U221" i="9"/>
  <c r="U222" i="9"/>
  <c r="U223" i="9"/>
  <c r="U224" i="9"/>
  <c r="U225" i="9"/>
  <c r="U226" i="9"/>
  <c r="U227" i="9"/>
  <c r="U228" i="9"/>
  <c r="U229" i="9"/>
  <c r="U230" i="9"/>
  <c r="U231" i="9"/>
  <c r="U232" i="9"/>
  <c r="U233" i="9"/>
  <c r="U234" i="9"/>
  <c r="U235" i="9"/>
  <c r="U236" i="9"/>
  <c r="U237" i="9"/>
  <c r="U238" i="9"/>
  <c r="U239" i="9"/>
  <c r="U240" i="9"/>
  <c r="U241" i="9"/>
  <c r="U242" i="9"/>
  <c r="U243" i="9"/>
  <c r="U244" i="9"/>
  <c r="U245" i="9"/>
  <c r="U246" i="9"/>
  <c r="U247" i="9"/>
  <c r="U248" i="9"/>
  <c r="U249" i="9"/>
  <c r="U250" i="9"/>
  <c r="U251" i="9"/>
  <c r="U252" i="9"/>
  <c r="U253" i="9"/>
  <c r="U254" i="9"/>
  <c r="U255" i="9"/>
  <c r="U256" i="9"/>
  <c r="U257" i="9"/>
  <c r="U258" i="9"/>
  <c r="U259" i="9"/>
  <c r="U260" i="9"/>
  <c r="U261" i="9"/>
  <c r="U262" i="9"/>
  <c r="U263" i="9"/>
  <c r="U264" i="9"/>
  <c r="U265" i="9"/>
  <c r="U266" i="9"/>
  <c r="U267" i="9"/>
  <c r="U268" i="9"/>
  <c r="U269" i="9"/>
  <c r="U270" i="9"/>
  <c r="U271" i="9"/>
  <c r="U272" i="9"/>
  <c r="U273" i="9"/>
  <c r="U274" i="9"/>
  <c r="U275" i="9"/>
  <c r="U276" i="9"/>
  <c r="U277" i="9"/>
  <c r="U278" i="9"/>
  <c r="U279" i="9"/>
  <c r="U280" i="9"/>
  <c r="U281" i="9"/>
  <c r="U282" i="9"/>
  <c r="U283" i="9"/>
  <c r="U284" i="9"/>
  <c r="U285" i="9"/>
  <c r="U286" i="9"/>
  <c r="U287" i="9"/>
  <c r="U288" i="9"/>
  <c r="U289" i="9"/>
  <c r="U290" i="9"/>
  <c r="U291" i="9"/>
  <c r="U292" i="9"/>
  <c r="U293" i="9"/>
  <c r="U294" i="9"/>
  <c r="U295" i="9"/>
  <c r="U296" i="9"/>
  <c r="U297" i="9"/>
  <c r="U298" i="9"/>
  <c r="U299" i="9"/>
  <c r="U300" i="9"/>
  <c r="U301" i="9"/>
  <c r="U302" i="9"/>
  <c r="U303" i="9"/>
  <c r="U304" i="9"/>
  <c r="U305" i="9"/>
  <c r="U306" i="9"/>
  <c r="U307" i="9"/>
  <c r="U308" i="9"/>
  <c r="U309" i="9"/>
  <c r="U310" i="9"/>
  <c r="U311" i="9"/>
  <c r="U312" i="9"/>
  <c r="U313" i="9"/>
  <c r="U314" i="9"/>
  <c r="U315" i="9"/>
  <c r="U316" i="9"/>
  <c r="U317" i="9"/>
  <c r="U318" i="9"/>
  <c r="U319" i="9"/>
  <c r="U320" i="9"/>
  <c r="U321" i="9"/>
  <c r="U322" i="9"/>
  <c r="U323" i="9"/>
  <c r="U324" i="9"/>
  <c r="U325" i="9"/>
  <c r="U326" i="9"/>
  <c r="U327" i="9"/>
  <c r="U328" i="9"/>
  <c r="U329" i="9"/>
  <c r="U330" i="9"/>
  <c r="U331" i="9"/>
  <c r="U332" i="9"/>
  <c r="U333" i="9"/>
  <c r="U334" i="9"/>
  <c r="U335" i="9"/>
  <c r="U336" i="9"/>
  <c r="U337" i="9"/>
  <c r="U338" i="9"/>
  <c r="U339" i="9"/>
  <c r="U340" i="9"/>
  <c r="U341" i="9"/>
  <c r="U342" i="9"/>
  <c r="U343" i="9"/>
  <c r="U344" i="9"/>
  <c r="U345" i="9"/>
  <c r="U346" i="9"/>
  <c r="U347" i="9"/>
  <c r="U348" i="9"/>
  <c r="U349" i="9"/>
  <c r="U350" i="9"/>
  <c r="U351" i="9"/>
  <c r="U352" i="9"/>
  <c r="U353" i="9"/>
  <c r="U354" i="9"/>
  <c r="U355" i="9"/>
  <c r="U356" i="9"/>
  <c r="U357" i="9"/>
  <c r="U358" i="9"/>
  <c r="U359" i="9"/>
  <c r="U360" i="9"/>
  <c r="U361" i="9"/>
  <c r="U362" i="9"/>
  <c r="U363" i="9"/>
  <c r="U364" i="9"/>
  <c r="U365" i="9"/>
  <c r="U366" i="9"/>
  <c r="U367" i="9"/>
  <c r="U368" i="9"/>
  <c r="U369" i="9"/>
  <c r="U370" i="9"/>
  <c r="U371" i="9"/>
  <c r="U372" i="9"/>
  <c r="U373" i="9"/>
  <c r="U374" i="9"/>
  <c r="U375" i="9"/>
  <c r="U376" i="9"/>
  <c r="U377" i="9"/>
  <c r="U378" i="9"/>
  <c r="U379" i="9"/>
  <c r="U380" i="9"/>
  <c r="U381" i="9"/>
  <c r="U382" i="9"/>
  <c r="U383" i="9"/>
  <c r="U384" i="9"/>
  <c r="U385" i="9"/>
  <c r="U386" i="9"/>
  <c r="U387" i="9"/>
  <c r="U388" i="9"/>
  <c r="U389" i="9"/>
  <c r="U390" i="9"/>
  <c r="U391" i="9"/>
  <c r="U392" i="9"/>
  <c r="U393" i="9"/>
  <c r="U394" i="9"/>
  <c r="U395" i="9"/>
  <c r="U396" i="9"/>
  <c r="U397" i="9"/>
  <c r="U398" i="9"/>
  <c r="U399" i="9"/>
  <c r="U400" i="9"/>
  <c r="U401" i="9"/>
  <c r="U402" i="9"/>
  <c r="U403" i="9"/>
  <c r="U404" i="9"/>
  <c r="U405" i="9"/>
  <c r="U406" i="9"/>
  <c r="U407" i="9"/>
  <c r="U408" i="9"/>
  <c r="U409" i="9"/>
  <c r="U410" i="9"/>
  <c r="U411" i="9"/>
  <c r="U412" i="9"/>
  <c r="U413" i="9"/>
  <c r="U414" i="9"/>
  <c r="U415" i="9"/>
  <c r="U416" i="9"/>
  <c r="U417" i="9"/>
  <c r="U418" i="9"/>
  <c r="U419" i="9"/>
  <c r="U420" i="9"/>
  <c r="U421" i="9"/>
  <c r="U422" i="9"/>
  <c r="U423" i="9"/>
  <c r="U424" i="9"/>
  <c r="U425" i="9"/>
  <c r="U426" i="9"/>
  <c r="U427" i="9"/>
  <c r="U428" i="9"/>
  <c r="U429" i="9"/>
  <c r="U430" i="9"/>
  <c r="U431" i="9"/>
  <c r="U432" i="9"/>
  <c r="U433" i="9"/>
  <c r="U434" i="9"/>
  <c r="U435" i="9"/>
  <c r="U436" i="9"/>
  <c r="U437" i="9"/>
  <c r="U438" i="9"/>
  <c r="U439" i="9"/>
  <c r="U440" i="9"/>
  <c r="U441" i="9"/>
  <c r="U442" i="9"/>
  <c r="U443" i="9"/>
  <c r="U444" i="9"/>
  <c r="U445" i="9"/>
  <c r="U446" i="9"/>
  <c r="U447" i="9"/>
  <c r="U448" i="9"/>
  <c r="U449" i="9"/>
  <c r="U450" i="9"/>
  <c r="U451" i="9"/>
  <c r="U452" i="9"/>
  <c r="U453" i="9"/>
  <c r="U454" i="9"/>
  <c r="U455" i="9"/>
  <c r="U456" i="9"/>
  <c r="U457" i="9"/>
  <c r="U458" i="9"/>
  <c r="U459" i="9"/>
  <c r="U460" i="9"/>
  <c r="U461" i="9"/>
  <c r="U462" i="9"/>
  <c r="U463" i="9"/>
  <c r="U464" i="9"/>
  <c r="U465" i="9"/>
  <c r="U466" i="9"/>
  <c r="U467" i="9"/>
  <c r="U468" i="9"/>
  <c r="U469" i="9"/>
  <c r="U470" i="9"/>
  <c r="U471" i="9"/>
  <c r="U472" i="9"/>
  <c r="U473" i="9"/>
  <c r="U474" i="9"/>
  <c r="U475" i="9"/>
  <c r="U476" i="9"/>
  <c r="U477" i="9"/>
  <c r="U478" i="9"/>
  <c r="U479" i="9"/>
  <c r="U480" i="9"/>
  <c r="U481" i="9"/>
  <c r="U482" i="9"/>
  <c r="U483" i="9"/>
  <c r="U484" i="9"/>
  <c r="U485" i="9"/>
  <c r="U486" i="9"/>
  <c r="U487" i="9"/>
  <c r="U488" i="9"/>
  <c r="U489" i="9"/>
  <c r="U490" i="9"/>
  <c r="U491" i="9"/>
  <c r="U492" i="9"/>
  <c r="U493" i="9"/>
  <c r="U494" i="9"/>
  <c r="U495" i="9"/>
  <c r="U496" i="9"/>
  <c r="U497" i="9"/>
  <c r="U498" i="9"/>
  <c r="U499" i="9"/>
  <c r="U500" i="9"/>
  <c r="U501" i="9"/>
  <c r="U502" i="9"/>
  <c r="U503" i="9"/>
  <c r="U504" i="9"/>
  <c r="U505" i="9"/>
  <c r="U506" i="9"/>
  <c r="U507" i="9"/>
  <c r="U508" i="9"/>
  <c r="U509" i="9"/>
  <c r="U510" i="9"/>
  <c r="U511" i="9"/>
  <c r="U512" i="9"/>
  <c r="U513" i="9"/>
  <c r="U514" i="9"/>
  <c r="U515" i="9"/>
  <c r="U516" i="9"/>
  <c r="U517" i="9"/>
  <c r="U518" i="9"/>
  <c r="U519" i="9"/>
  <c r="U520" i="9"/>
  <c r="U521" i="9"/>
  <c r="U522" i="9"/>
  <c r="U523" i="9"/>
  <c r="U524" i="9"/>
  <c r="U525" i="9"/>
  <c r="U526" i="9"/>
  <c r="U527" i="9"/>
  <c r="U528" i="9"/>
  <c r="X64" i="4"/>
  <c r="X428" i="4"/>
  <c r="X445" i="4"/>
  <c r="X446" i="4"/>
  <c r="X492" i="4"/>
  <c r="Y492" i="4" s="1"/>
  <c r="AE4" i="8"/>
  <c r="AF5" i="8"/>
  <c r="AE6" i="8"/>
  <c r="AE7" i="8"/>
  <c r="AF8" i="8"/>
  <c r="AF9" i="8"/>
  <c r="AF10" i="8"/>
  <c r="AE11" i="8"/>
  <c r="AE12" i="8"/>
  <c r="AE13" i="8"/>
  <c r="AF14" i="8"/>
  <c r="AF15" i="8"/>
  <c r="AE16" i="8"/>
  <c r="AE17" i="8"/>
  <c r="AF18" i="8"/>
  <c r="AE19" i="8"/>
  <c r="AF20" i="8"/>
  <c r="AF21" i="8"/>
  <c r="AE22" i="8"/>
  <c r="AE23" i="8"/>
  <c r="AF24" i="8"/>
  <c r="AF25" i="8"/>
  <c r="AF26" i="8"/>
  <c r="AE27" i="8"/>
  <c r="AE28" i="8"/>
  <c r="AE29" i="8"/>
  <c r="AF30" i="8"/>
  <c r="AF31" i="8"/>
  <c r="AE32" i="8"/>
  <c r="AE33" i="8"/>
  <c r="AE34" i="8"/>
  <c r="AE35" i="8"/>
  <c r="AF36" i="8"/>
  <c r="AF37" i="8"/>
  <c r="AE38" i="8"/>
  <c r="AE39" i="8"/>
  <c r="AF40" i="8"/>
  <c r="AF41" i="8"/>
  <c r="AF42" i="8"/>
  <c r="AE43" i="8"/>
  <c r="AE44" i="8"/>
  <c r="AE45" i="8"/>
  <c r="AF46" i="8"/>
  <c r="AF47" i="8"/>
  <c r="AE48" i="8"/>
  <c r="AE49" i="8"/>
  <c r="AF50" i="8"/>
  <c r="AE51" i="8"/>
  <c r="AF52" i="8"/>
  <c r="AF53" i="8"/>
  <c r="AE54" i="8"/>
  <c r="AE55" i="8"/>
  <c r="AF56" i="8"/>
  <c r="AF57" i="8"/>
  <c r="AF58" i="8"/>
  <c r="AE59" i="8"/>
  <c r="AE60" i="8"/>
  <c r="AE61" i="8"/>
  <c r="AF62" i="8"/>
  <c r="AF63" i="8"/>
  <c r="AE64" i="8"/>
  <c r="AE65" i="8"/>
  <c r="AE66" i="8"/>
  <c r="AE67" i="8"/>
  <c r="AF68" i="8"/>
  <c r="AF69" i="8"/>
  <c r="AE70" i="8"/>
  <c r="AE71" i="8"/>
  <c r="AF72" i="8"/>
  <c r="AF73" i="8"/>
  <c r="AF74" i="8"/>
  <c r="AE75" i="8"/>
  <c r="AE76" i="8"/>
  <c r="AE77" i="8"/>
  <c r="AF78" i="8"/>
  <c r="AF79" i="8"/>
  <c r="AE80" i="8"/>
  <c r="AE81" i="8"/>
  <c r="AF82" i="8"/>
  <c r="AE83" i="8"/>
  <c r="AE84" i="8"/>
  <c r="AE85" i="8"/>
  <c r="AE86" i="8"/>
  <c r="AE87" i="8"/>
  <c r="AF88" i="8"/>
  <c r="AF89" i="8"/>
  <c r="AF90" i="8"/>
  <c r="AE91" i="8"/>
  <c r="AE92" i="8"/>
  <c r="AE93" i="8"/>
  <c r="AF94" i="8"/>
  <c r="AF95" i="8"/>
  <c r="AE96" i="8"/>
  <c r="AE97" i="8"/>
  <c r="AF98" i="8"/>
  <c r="AE99" i="8"/>
  <c r="AF100" i="8"/>
  <c r="AE101" i="8"/>
  <c r="AE102" i="8"/>
  <c r="AE103" i="8"/>
  <c r="AF104" i="8"/>
  <c r="AF105" i="8"/>
  <c r="AF106" i="8"/>
  <c r="AE107" i="8"/>
  <c r="AE108" i="8"/>
  <c r="AE109" i="8"/>
  <c r="AF110" i="8"/>
  <c r="AF111" i="8"/>
  <c r="AF112" i="8"/>
  <c r="AF113" i="8"/>
  <c r="AE114" i="8"/>
  <c r="AE115" i="8"/>
  <c r="AF116" i="8"/>
  <c r="AE117" i="8"/>
  <c r="AE118" i="8"/>
  <c r="AE119" i="8"/>
  <c r="AF120" i="8"/>
  <c r="AF121" i="8"/>
  <c r="AF122" i="8"/>
  <c r="AE123" i="8"/>
  <c r="AE124" i="8"/>
  <c r="AE125" i="8"/>
  <c r="AF126" i="8"/>
  <c r="AF127" i="8"/>
  <c r="AF128" i="8"/>
  <c r="AE129" i="8"/>
  <c r="AF130" i="8"/>
  <c r="AE131" i="8"/>
  <c r="AE132" i="8"/>
  <c r="AF133" i="8"/>
  <c r="AE134" i="8"/>
  <c r="AE135" i="8"/>
  <c r="AF136" i="8"/>
  <c r="AF137" i="8"/>
  <c r="AF138" i="8"/>
  <c r="AE139" i="8"/>
  <c r="AE140" i="8"/>
  <c r="AE141" i="8"/>
  <c r="AF142" i="8"/>
  <c r="AF143" i="8"/>
  <c r="AF144" i="8"/>
  <c r="AF145" i="8"/>
  <c r="AF146" i="8"/>
  <c r="AE147" i="8"/>
  <c r="AF148" i="8"/>
  <c r="AE149" i="8"/>
  <c r="AE150" i="8"/>
  <c r="AE151" i="8"/>
  <c r="AF152" i="8"/>
  <c r="AF153" i="8"/>
  <c r="AF154" i="8"/>
  <c r="AE155" i="8"/>
  <c r="AE156" i="8"/>
  <c r="AE157" i="8"/>
  <c r="AF158" i="8"/>
  <c r="AF159" i="8"/>
  <c r="AF160" i="8"/>
  <c r="AF161" i="8"/>
  <c r="AF162" i="8"/>
  <c r="AE163" i="8"/>
  <c r="AE164" i="8"/>
  <c r="AE165" i="8"/>
  <c r="AE166" i="8"/>
  <c r="AE167" i="8"/>
  <c r="AF168" i="8"/>
  <c r="AF169" i="8"/>
  <c r="AF170" i="8"/>
  <c r="AE171" i="8"/>
  <c r="AE172" i="8"/>
  <c r="AE173" i="8"/>
  <c r="AF174" i="8"/>
  <c r="AF175" i="8"/>
  <c r="AF176" i="8"/>
  <c r="AF177" i="8"/>
  <c r="AE178" i="8"/>
  <c r="AE179" i="8"/>
  <c r="AF180" i="8"/>
  <c r="AF181" i="8"/>
  <c r="AE182" i="8"/>
  <c r="AE183" i="8"/>
  <c r="AF184" i="8"/>
  <c r="AF185" i="8"/>
  <c r="AF186" i="8"/>
  <c r="AE187" i="8"/>
  <c r="AE188" i="8"/>
  <c r="AE189" i="8"/>
  <c r="AF190" i="8"/>
  <c r="AF191" i="8"/>
  <c r="AF192" i="8"/>
  <c r="AF193" i="8"/>
  <c r="AF194" i="8"/>
  <c r="AE195" i="8"/>
  <c r="AF196" i="8"/>
  <c r="AF197" i="8"/>
  <c r="AE198" i="8"/>
  <c r="AE199" i="8"/>
  <c r="AF200" i="8"/>
  <c r="AF201" i="8"/>
  <c r="AF202" i="8"/>
  <c r="AE203" i="8"/>
  <c r="AE204" i="8"/>
  <c r="AE205" i="8"/>
  <c r="AF206" i="8"/>
  <c r="AF207" i="8"/>
  <c r="AF208" i="8"/>
  <c r="AF209" i="8"/>
  <c r="AF210" i="8"/>
  <c r="AE211" i="8"/>
  <c r="AE212" i="8"/>
  <c r="AF213" i="8"/>
  <c r="AE214" i="8"/>
  <c r="AE215" i="8"/>
  <c r="AF216" i="8"/>
  <c r="AF217" i="8"/>
  <c r="AF218" i="8"/>
  <c r="AE219" i="8"/>
  <c r="AE220" i="8"/>
  <c r="AE221" i="8"/>
  <c r="AF222" i="8"/>
  <c r="AF223" i="8"/>
  <c r="AF224" i="8"/>
  <c r="AF225" i="8"/>
  <c r="AF226" i="8"/>
  <c r="AE227" i="8"/>
  <c r="AE228" i="8"/>
  <c r="AE229" i="8"/>
  <c r="AE230" i="8"/>
  <c r="AE231" i="8"/>
  <c r="AF232" i="8"/>
  <c r="AF233" i="8"/>
  <c r="AF234" i="8"/>
  <c r="AE235" i="8"/>
  <c r="AE236" i="8"/>
  <c r="AE237" i="8"/>
  <c r="AF238" i="8"/>
  <c r="AF239" i="8"/>
  <c r="AF240" i="8"/>
  <c r="AF241" i="8"/>
  <c r="AF242" i="8"/>
  <c r="AE243" i="8"/>
  <c r="AE244" i="8"/>
  <c r="AF245" i="8"/>
  <c r="AE246" i="8"/>
  <c r="AE247" i="8"/>
  <c r="AF248" i="8"/>
  <c r="AF249" i="8"/>
  <c r="AF250" i="8"/>
  <c r="AE251" i="8"/>
  <c r="AE252" i="8"/>
  <c r="AE253" i="8"/>
  <c r="AF254" i="8"/>
  <c r="AF255" i="8"/>
  <c r="AF256" i="8"/>
  <c r="AF257" i="8"/>
  <c r="AF258" i="8"/>
  <c r="AE259" i="8"/>
  <c r="AE260" i="8"/>
  <c r="AE261" i="8"/>
  <c r="AE262" i="8"/>
  <c r="AE263" i="8"/>
  <c r="AF264" i="8"/>
  <c r="AF265" i="8"/>
  <c r="AF266" i="8"/>
  <c r="AE267" i="8"/>
  <c r="AE268" i="8"/>
  <c r="AE269" i="8"/>
  <c r="AF270" i="8"/>
  <c r="AF271" i="8"/>
  <c r="AF272" i="8"/>
  <c r="AF273" i="8"/>
  <c r="AF274" i="8"/>
  <c r="AE275" i="8"/>
  <c r="AF276" i="8"/>
  <c r="AE277" i="8"/>
  <c r="AE278" i="8"/>
  <c r="AE279" i="8"/>
  <c r="AF280" i="8"/>
  <c r="AF281" i="8"/>
  <c r="AF282" i="8"/>
  <c r="AE283" i="8"/>
  <c r="AE284" i="8"/>
  <c r="AE285" i="8"/>
  <c r="AF286" i="8"/>
  <c r="AF287" i="8"/>
  <c r="AF288" i="8"/>
  <c r="AF289" i="8"/>
  <c r="AF290" i="8"/>
  <c r="AE291" i="8"/>
  <c r="AF292" i="8"/>
  <c r="AF293" i="8"/>
  <c r="AE294" i="8"/>
  <c r="AE295" i="8"/>
  <c r="AF296" i="8"/>
  <c r="AF297" i="8"/>
  <c r="AF298" i="8"/>
  <c r="AE299" i="8"/>
  <c r="AE300" i="8"/>
  <c r="AE301" i="8"/>
  <c r="AF302" i="8"/>
  <c r="AF303" i="8"/>
  <c r="AF304" i="8"/>
  <c r="AF305" i="8"/>
  <c r="AF306" i="8"/>
  <c r="AE307" i="8"/>
  <c r="AF308" i="8"/>
  <c r="AF309" i="8"/>
  <c r="AE310" i="8"/>
  <c r="AE311" i="8"/>
  <c r="AF312" i="8"/>
  <c r="AF313" i="8"/>
  <c r="AF314" i="8"/>
  <c r="AE315" i="8"/>
  <c r="AE316" i="8"/>
  <c r="AE317" i="8"/>
  <c r="AF318" i="8"/>
  <c r="AF319" i="8"/>
  <c r="AF320" i="8"/>
  <c r="AF321" i="8"/>
  <c r="AF322" i="8"/>
  <c r="AE323" i="8"/>
  <c r="AE324" i="8"/>
  <c r="AF325" i="8"/>
  <c r="AE326" i="8"/>
  <c r="AE327" i="8"/>
  <c r="AF328" i="8"/>
  <c r="AF329" i="8"/>
  <c r="AF330" i="8"/>
  <c r="AE331" i="8"/>
  <c r="AE332" i="8"/>
  <c r="AE333" i="8"/>
  <c r="AF334" i="8"/>
  <c r="AF335" i="8"/>
  <c r="AF336" i="8"/>
  <c r="AF337" i="8"/>
  <c r="AF338" i="8"/>
  <c r="AE339" i="8"/>
  <c r="AE340" i="8"/>
  <c r="AF341" i="8"/>
  <c r="AE342" i="8"/>
  <c r="AE343" i="8"/>
  <c r="AF344" i="8"/>
  <c r="AF345" i="8"/>
  <c r="AF346" i="8"/>
  <c r="AE347" i="8"/>
  <c r="AE348" i="8"/>
  <c r="AE349" i="8"/>
  <c r="AF350" i="8"/>
  <c r="AF351" i="8"/>
  <c r="AF352" i="8"/>
  <c r="AF353" i="8"/>
  <c r="AF354" i="8"/>
  <c r="AE355" i="8"/>
  <c r="AF356" i="8"/>
  <c r="AF357" i="8"/>
  <c r="AE358" i="8"/>
  <c r="AE359" i="8"/>
  <c r="AF360" i="8"/>
  <c r="AF361" i="8"/>
  <c r="AF362" i="8"/>
  <c r="AE363" i="8"/>
  <c r="AE364" i="8"/>
  <c r="AE365" i="8"/>
  <c r="AF366" i="8"/>
  <c r="AF367" i="8"/>
  <c r="AF368" i="8"/>
  <c r="AF369" i="8"/>
  <c r="AF370" i="8"/>
  <c r="AE371" i="8"/>
  <c r="AF372" i="8"/>
  <c r="AE373" i="8"/>
  <c r="AE374" i="8"/>
  <c r="AE375" i="8"/>
  <c r="AF376" i="8"/>
  <c r="AF377" i="8"/>
  <c r="AF378" i="8"/>
  <c r="AE379" i="8"/>
  <c r="AE380" i="8"/>
  <c r="AE381" i="8"/>
  <c r="AF382" i="8"/>
  <c r="AF383" i="8"/>
  <c r="AF384" i="8"/>
  <c r="AF385" i="8"/>
  <c r="AF386" i="8"/>
  <c r="AE387" i="8"/>
  <c r="AE388" i="8"/>
  <c r="AF389" i="8"/>
  <c r="AE390" i="8"/>
  <c r="AE391" i="8"/>
  <c r="AF392" i="8"/>
  <c r="AF393" i="8"/>
  <c r="AF394" i="8"/>
  <c r="AE395" i="8"/>
  <c r="AE396" i="8"/>
  <c r="AE397" i="8"/>
  <c r="AF398" i="8"/>
  <c r="AF399" i="8"/>
  <c r="AF400" i="8"/>
  <c r="AF401" i="8"/>
  <c r="AF402" i="8"/>
  <c r="AE403" i="8"/>
  <c r="AF404" i="8"/>
  <c r="AE405" i="8"/>
  <c r="AE406" i="8"/>
  <c r="AE407" i="8"/>
  <c r="AF408" i="8"/>
  <c r="AF409" i="8"/>
  <c r="AF410" i="8"/>
  <c r="AE411" i="8"/>
  <c r="AE412" i="8"/>
  <c r="AE413" i="8"/>
  <c r="AF414" i="8"/>
  <c r="AF415" i="8"/>
  <c r="AF416" i="8"/>
  <c r="AF417" i="8"/>
  <c r="AF418" i="8"/>
  <c r="AE419" i="8"/>
  <c r="AF420" i="8"/>
  <c r="AE421" i="8"/>
  <c r="AE422" i="8"/>
  <c r="AE423" i="8"/>
  <c r="AF424" i="8"/>
  <c r="AF425" i="8"/>
  <c r="AF426" i="8"/>
  <c r="AE427" i="8"/>
  <c r="AE428" i="8"/>
  <c r="AE429" i="8"/>
  <c r="AF430" i="8"/>
  <c r="AF431" i="8"/>
  <c r="AF432" i="8"/>
  <c r="AF433" i="8"/>
  <c r="AF434" i="8"/>
  <c r="AE435" i="8"/>
  <c r="AF436" i="8"/>
  <c r="AE437" i="8"/>
  <c r="AE438" i="8"/>
  <c r="AE439" i="8"/>
  <c r="AF440" i="8"/>
  <c r="AF441" i="8"/>
  <c r="AF442" i="8"/>
  <c r="AE443" i="8"/>
  <c r="AE444" i="8"/>
  <c r="AE445" i="8"/>
  <c r="AF3" i="8"/>
  <c r="W4" i="4"/>
  <c r="X5" i="4"/>
  <c r="Y5" i="4" s="1"/>
  <c r="X6" i="4"/>
  <c r="Y6" i="4" s="1"/>
  <c r="X7" i="4"/>
  <c r="Y7" i="4" s="1"/>
  <c r="X8" i="4"/>
  <c r="Y8" i="4" s="1"/>
  <c r="W10" i="4"/>
  <c r="X11" i="4"/>
  <c r="W12" i="4"/>
  <c r="X13" i="4"/>
  <c r="X14" i="4"/>
  <c r="Y14" i="4" s="1"/>
  <c r="X15" i="4"/>
  <c r="Y15" i="4" s="1"/>
  <c r="W16" i="4"/>
  <c r="W17" i="4"/>
  <c r="W18" i="4"/>
  <c r="W19" i="4"/>
  <c r="W20" i="4"/>
  <c r="X21" i="4"/>
  <c r="Y21" i="4" s="1"/>
  <c r="X22" i="4"/>
  <c r="Y22" i="4" s="1"/>
  <c r="X23" i="4"/>
  <c r="Y23" i="4" s="1"/>
  <c r="X24" i="4"/>
  <c r="Y24" i="4" s="1"/>
  <c r="X25" i="4"/>
  <c r="Y25" i="4" s="1"/>
  <c r="W26" i="4"/>
  <c r="W27" i="4"/>
  <c r="W28" i="4"/>
  <c r="W29" i="4"/>
  <c r="X30" i="4"/>
  <c r="X31" i="4"/>
  <c r="X32" i="4"/>
  <c r="X33" i="4"/>
  <c r="W34" i="4"/>
  <c r="W35" i="4"/>
  <c r="X36" i="4"/>
  <c r="Y36" i="4" s="1"/>
  <c r="X37" i="4"/>
  <c r="Y37" i="4" s="1"/>
  <c r="X38" i="4"/>
  <c r="Y38" i="4" s="1"/>
  <c r="X39" i="4"/>
  <c r="Y39" i="4" s="1"/>
  <c r="X40" i="4"/>
  <c r="Y40" i="4" s="1"/>
  <c r="X41" i="4"/>
  <c r="Y41" i="4" s="1"/>
  <c r="W42" i="4"/>
  <c r="W43" i="4"/>
  <c r="X44" i="4"/>
  <c r="Y44" i="4" s="1"/>
  <c r="X45" i="4"/>
  <c r="X46" i="4"/>
  <c r="W47" i="4"/>
  <c r="W48" i="4"/>
  <c r="W49" i="4"/>
  <c r="W51" i="4"/>
  <c r="X52" i="4"/>
  <c r="Y52" i="4" s="1"/>
  <c r="X53" i="4"/>
  <c r="Y53" i="4" s="1"/>
  <c r="X54" i="4"/>
  <c r="Y54" i="4" s="1"/>
  <c r="X55" i="4"/>
  <c r="Y55" i="4" s="1"/>
  <c r="X56" i="4"/>
  <c r="Y56" i="4" s="1"/>
  <c r="W57" i="4"/>
  <c r="W58" i="4"/>
  <c r="W59" i="4"/>
  <c r="X60" i="4"/>
  <c r="X61" i="4"/>
  <c r="X62" i="4"/>
  <c r="X63" i="4"/>
  <c r="X65" i="4"/>
  <c r="X66" i="4"/>
  <c r="X67" i="4"/>
  <c r="X68" i="4"/>
  <c r="Y68" i="4" s="1"/>
  <c r="X69" i="4"/>
  <c r="Y69" i="4" s="1"/>
  <c r="X70" i="4"/>
  <c r="Y70" i="4" s="1"/>
  <c r="X71" i="4"/>
  <c r="Y71" i="4" s="1"/>
  <c r="X72" i="4"/>
  <c r="Y72" i="4" s="1"/>
  <c r="X73" i="4"/>
  <c r="Y73" i="4" s="1"/>
  <c r="X74" i="4"/>
  <c r="Y74" i="4" s="1"/>
  <c r="X75" i="4"/>
  <c r="Y75" i="4" s="1"/>
  <c r="X76" i="4"/>
  <c r="X80" i="4"/>
  <c r="X81" i="4"/>
  <c r="X82" i="4"/>
  <c r="X83" i="4"/>
  <c r="X84" i="4"/>
  <c r="Y84" i="4" s="1"/>
  <c r="X85" i="4"/>
  <c r="Y85" i="4" s="1"/>
  <c r="X86" i="4"/>
  <c r="Y86" i="4" s="1"/>
  <c r="X87" i="4"/>
  <c r="Y87" i="4" s="1"/>
  <c r="X88" i="4"/>
  <c r="Y88" i="4" s="1"/>
  <c r="X89" i="4"/>
  <c r="W92" i="4"/>
  <c r="X93" i="4"/>
  <c r="X94" i="4"/>
  <c r="X95" i="4"/>
  <c r="Y95" i="4" s="1"/>
  <c r="X96" i="4"/>
  <c r="X97" i="4"/>
  <c r="Y97" i="4" s="1"/>
  <c r="X98" i="4"/>
  <c r="X99" i="4"/>
  <c r="W100" i="4"/>
  <c r="X101" i="4"/>
  <c r="Y101" i="4" s="1"/>
  <c r="X102" i="4"/>
  <c r="Y102" i="4" s="1"/>
  <c r="X103" i="4"/>
  <c r="Y103" i="4" s="1"/>
  <c r="X104" i="4"/>
  <c r="Y104" i="4" s="1"/>
  <c r="X105" i="4"/>
  <c r="Y105" i="4" s="1"/>
  <c r="X106" i="4"/>
  <c r="Y106" i="4" s="1"/>
  <c r="X107" i="4"/>
  <c r="Y107" i="4" s="1"/>
  <c r="X108" i="4"/>
  <c r="W109" i="4"/>
  <c r="W110" i="4"/>
  <c r="W112" i="4"/>
  <c r="X113" i="4"/>
  <c r="X114" i="4"/>
  <c r="X115" i="4"/>
  <c r="X116" i="4"/>
  <c r="Y116" i="4" s="1"/>
  <c r="X117" i="4"/>
  <c r="Y117" i="4" s="1"/>
  <c r="X118" i="4"/>
  <c r="Y118" i="4" s="1"/>
  <c r="X119" i="4"/>
  <c r="Y119" i="4" s="1"/>
  <c r="X120" i="4"/>
  <c r="Y120" i="4" s="1"/>
  <c r="X121" i="4"/>
  <c r="X122" i="4"/>
  <c r="Y122" i="4" s="1"/>
  <c r="X124" i="4"/>
  <c r="X125" i="4"/>
  <c r="X126" i="4"/>
  <c r="X127" i="4"/>
  <c r="W128" i="4"/>
  <c r="X129" i="4"/>
  <c r="X130" i="4"/>
  <c r="X131" i="4"/>
  <c r="X132" i="4"/>
  <c r="Y132" i="4" s="1"/>
  <c r="X133" i="4"/>
  <c r="Y133" i="4" s="1"/>
  <c r="X134" i="4"/>
  <c r="Y134" i="4" s="1"/>
  <c r="X135" i="4"/>
  <c r="Y135" i="4" s="1"/>
  <c r="X136" i="4"/>
  <c r="Y136" i="4" s="1"/>
  <c r="X137" i="4"/>
  <c r="Y137" i="4" s="1"/>
  <c r="X140" i="4"/>
  <c r="W141" i="4"/>
  <c r="X142" i="4"/>
  <c r="X143" i="4"/>
  <c r="X144" i="4"/>
  <c r="X145" i="4"/>
  <c r="X146" i="4"/>
  <c r="Y146" i="4" s="1"/>
  <c r="X147" i="4"/>
  <c r="X148" i="4"/>
  <c r="Y148" i="4" s="1"/>
  <c r="X149" i="4"/>
  <c r="Y149" i="4" s="1"/>
  <c r="X150" i="4"/>
  <c r="Y150" i="4" s="1"/>
  <c r="X151" i="4"/>
  <c r="Y151" i="4" s="1"/>
  <c r="X152" i="4"/>
  <c r="Y152" i="4" s="1"/>
  <c r="X153" i="4"/>
  <c r="Y153" i="4" s="1"/>
  <c r="X154" i="4"/>
  <c r="Y154" i="4" s="1"/>
  <c r="X155" i="4"/>
  <c r="Y155" i="4" s="1"/>
  <c r="X156" i="4"/>
  <c r="X157" i="4"/>
  <c r="W158" i="4"/>
  <c r="X159" i="4"/>
  <c r="X160" i="4"/>
  <c r="W161" i="4"/>
  <c r="W162" i="4"/>
  <c r="W163" i="4"/>
  <c r="X164" i="4"/>
  <c r="Y164" i="4" s="1"/>
  <c r="X165" i="4"/>
  <c r="Y165" i="4" s="1"/>
  <c r="X166" i="4"/>
  <c r="Y166" i="4" s="1"/>
  <c r="X167" i="4"/>
  <c r="Y167" i="4" s="1"/>
  <c r="X168" i="4"/>
  <c r="Y168" i="4" s="1"/>
  <c r="X169" i="4"/>
  <c r="X170" i="4"/>
  <c r="X172" i="4"/>
  <c r="X173" i="4"/>
  <c r="X174" i="4"/>
  <c r="Y174" i="4" s="1"/>
  <c r="X175" i="4"/>
  <c r="X176" i="4"/>
  <c r="X177" i="4"/>
  <c r="X178" i="4"/>
  <c r="Y178" i="4" s="1"/>
  <c r="W179" i="4"/>
  <c r="X180" i="4"/>
  <c r="Y180" i="4" s="1"/>
  <c r="X181" i="4"/>
  <c r="Y181" i="4" s="1"/>
  <c r="X182" i="4"/>
  <c r="Y182" i="4" s="1"/>
  <c r="X183" i="4"/>
  <c r="Y183" i="4" s="1"/>
  <c r="X184" i="4"/>
  <c r="Y184" i="4" s="1"/>
  <c r="X185" i="4"/>
  <c r="Y185" i="4" s="1"/>
  <c r="X186" i="4"/>
  <c r="Y186" i="4" s="1"/>
  <c r="X188" i="4"/>
  <c r="W189" i="4"/>
  <c r="X190" i="4"/>
  <c r="X191" i="4"/>
  <c r="X192" i="4"/>
  <c r="X193" i="4"/>
  <c r="X194" i="4"/>
  <c r="W195" i="4"/>
  <c r="X196" i="4"/>
  <c r="Y196" i="4" s="1"/>
  <c r="X197" i="4"/>
  <c r="Y197" i="4" s="1"/>
  <c r="X198" i="4"/>
  <c r="Y198" i="4" s="1"/>
  <c r="X199" i="4"/>
  <c r="Y199" i="4" s="1"/>
  <c r="X200" i="4"/>
  <c r="Y200" i="4" s="1"/>
  <c r="X201" i="4"/>
  <c r="X202" i="4"/>
  <c r="W203" i="4"/>
  <c r="X204" i="4"/>
  <c r="X207" i="4"/>
  <c r="X208" i="4"/>
  <c r="X209" i="4"/>
  <c r="X210" i="4"/>
  <c r="X211" i="4"/>
  <c r="X212" i="4"/>
  <c r="Y212" i="4" s="1"/>
  <c r="X213" i="4"/>
  <c r="Y213" i="4" s="1"/>
  <c r="X214" i="4"/>
  <c r="Y214" i="4" s="1"/>
  <c r="X215" i="4"/>
  <c r="Y215" i="4" s="1"/>
  <c r="X216" i="4"/>
  <c r="Y216" i="4" s="1"/>
  <c r="X217" i="4"/>
  <c r="Y217" i="4" s="1"/>
  <c r="W220" i="4"/>
  <c r="W221" i="4"/>
  <c r="W222" i="4"/>
  <c r="W223" i="4"/>
  <c r="X224" i="4"/>
  <c r="X225" i="4"/>
  <c r="X226" i="4"/>
  <c r="X227" i="4"/>
  <c r="X228" i="4"/>
  <c r="Y228" i="4" s="1"/>
  <c r="X229" i="4"/>
  <c r="Y229" i="4" s="1"/>
  <c r="X230" i="4"/>
  <c r="Y230" i="4" s="1"/>
  <c r="X231" i="4"/>
  <c r="Y231" i="4" s="1"/>
  <c r="X232" i="4"/>
  <c r="Y232" i="4" s="1"/>
  <c r="X233" i="4"/>
  <c r="X234" i="4"/>
  <c r="X236" i="4"/>
  <c r="Y236" i="4" s="1"/>
  <c r="X239" i="4"/>
  <c r="W240" i="4"/>
  <c r="W241" i="4"/>
  <c r="X242" i="4"/>
  <c r="X243" i="4"/>
  <c r="W244" i="4"/>
  <c r="X245" i="4"/>
  <c r="Y245" i="4" s="1"/>
  <c r="X246" i="4"/>
  <c r="Y246" i="4" s="1"/>
  <c r="X247" i="4"/>
  <c r="Y247" i="4" s="1"/>
  <c r="X248" i="4"/>
  <c r="Y248" i="4" s="1"/>
  <c r="X252" i="4"/>
  <c r="X253" i="4"/>
  <c r="X254" i="4"/>
  <c r="X255" i="4"/>
  <c r="X256" i="4"/>
  <c r="X257" i="4"/>
  <c r="X258" i="4"/>
  <c r="X259" i="4"/>
  <c r="X260" i="4"/>
  <c r="Y260" i="4" s="1"/>
  <c r="X261" i="4"/>
  <c r="Y261" i="4" s="1"/>
  <c r="X262" i="4"/>
  <c r="Y262" i="4" s="1"/>
  <c r="X263" i="4"/>
  <c r="Y263" i="4" s="1"/>
  <c r="X264" i="4"/>
  <c r="Y264" i="4" s="1"/>
  <c r="X265" i="4"/>
  <c r="Y265" i="4" s="1"/>
  <c r="X266" i="4"/>
  <c r="Y266" i="4" s="1"/>
  <c r="X267" i="4"/>
  <c r="Y267" i="4" s="1"/>
  <c r="W268" i="4"/>
  <c r="W269" i="4"/>
  <c r="W270" i="4"/>
  <c r="W271" i="4"/>
  <c r="W272" i="4"/>
  <c r="W273" i="4"/>
  <c r="W274" i="4"/>
  <c r="X275" i="4"/>
  <c r="W276" i="4"/>
  <c r="X277" i="4"/>
  <c r="Y277" i="4" s="1"/>
  <c r="X278" i="4"/>
  <c r="Y278" i="4" s="1"/>
  <c r="X279" i="4"/>
  <c r="Y279" i="4" s="1"/>
  <c r="X280" i="4"/>
  <c r="Y280" i="4" s="1"/>
  <c r="X281" i="4"/>
  <c r="X282" i="4"/>
  <c r="X284" i="4"/>
  <c r="X285" i="4"/>
  <c r="X286" i="4"/>
  <c r="W287" i="4"/>
  <c r="X288" i="4"/>
  <c r="W289" i="4"/>
  <c r="W290" i="4"/>
  <c r="X291" i="4"/>
  <c r="X292" i="4"/>
  <c r="Y292" i="4" s="1"/>
  <c r="X293" i="4"/>
  <c r="Y293" i="4" s="1"/>
  <c r="X294" i="4"/>
  <c r="Y294" i="4" s="1"/>
  <c r="X295" i="4"/>
  <c r="Y295" i="4" s="1"/>
  <c r="X296" i="4"/>
  <c r="Y296" i="4" s="1"/>
  <c r="X297" i="4"/>
  <c r="Y297" i="4" s="1"/>
  <c r="X300" i="4"/>
  <c r="Y300" i="4" s="1"/>
  <c r="W301" i="4"/>
  <c r="W302" i="4"/>
  <c r="X303" i="4"/>
  <c r="W304" i="4"/>
  <c r="W305" i="4"/>
  <c r="X306" i="4"/>
  <c r="X307" i="4"/>
  <c r="X308" i="4"/>
  <c r="Y308" i="4" s="1"/>
  <c r="X309" i="4"/>
  <c r="Y309" i="4" s="1"/>
  <c r="X310" i="4"/>
  <c r="Y310" i="4" s="1"/>
  <c r="X311" i="4"/>
  <c r="Y311" i="4" s="1"/>
  <c r="X312" i="4"/>
  <c r="Y312" i="4" s="1"/>
  <c r="X313" i="4"/>
  <c r="Y313" i="4" s="1"/>
  <c r="X314" i="4"/>
  <c r="W315" i="4"/>
  <c r="X316" i="4"/>
  <c r="X317" i="4"/>
  <c r="W318" i="4"/>
  <c r="X319" i="4"/>
  <c r="X320" i="4"/>
  <c r="X321" i="4"/>
  <c r="W322" i="4"/>
  <c r="X323" i="4"/>
  <c r="X324" i="4"/>
  <c r="Y324" i="4" s="1"/>
  <c r="X325" i="4"/>
  <c r="Y325" i="4" s="1"/>
  <c r="X326" i="4"/>
  <c r="Y326" i="4" s="1"/>
  <c r="X327" i="4"/>
  <c r="Y327" i="4" s="1"/>
  <c r="X328" i="4"/>
  <c r="Y328" i="4" s="1"/>
  <c r="X329" i="4"/>
  <c r="Y329" i="4" s="1"/>
  <c r="X330" i="4"/>
  <c r="Y330" i="4" s="1"/>
  <c r="X331" i="4"/>
  <c r="Y331" i="4" s="1"/>
  <c r="X332" i="4"/>
  <c r="Y332" i="4" s="1"/>
  <c r="X334" i="4"/>
  <c r="Y334" i="4" s="1"/>
  <c r="X335" i="4"/>
  <c r="X336" i="4"/>
  <c r="X337" i="4"/>
  <c r="X338" i="4"/>
  <c r="X339" i="4"/>
  <c r="X340" i="4"/>
  <c r="Y340" i="4" s="1"/>
  <c r="X341" i="4"/>
  <c r="Y341" i="4" s="1"/>
  <c r="X342" i="4"/>
  <c r="Y342" i="4" s="1"/>
  <c r="X343" i="4"/>
  <c r="Y343" i="4" s="1"/>
  <c r="X344" i="4"/>
  <c r="Y344" i="4" s="1"/>
  <c r="X345" i="4"/>
  <c r="W348" i="4"/>
  <c r="X349" i="4"/>
  <c r="W350" i="4"/>
  <c r="X351" i="4"/>
  <c r="X352" i="4"/>
  <c r="X353" i="4"/>
  <c r="X354" i="4"/>
  <c r="X355" i="4"/>
  <c r="X356" i="4"/>
  <c r="Y356" i="4" s="1"/>
  <c r="X357" i="4"/>
  <c r="Y357" i="4" s="1"/>
  <c r="X358" i="4"/>
  <c r="Y358" i="4" s="1"/>
  <c r="X359" i="4"/>
  <c r="Y359" i="4" s="1"/>
  <c r="X360" i="4"/>
  <c r="Y360" i="4" s="1"/>
  <c r="X361" i="4"/>
  <c r="Y361" i="4" s="1"/>
  <c r="X362" i="4"/>
  <c r="Y362" i="4" s="1"/>
  <c r="X363" i="4"/>
  <c r="Y363" i="4" s="1"/>
  <c r="X364" i="4"/>
  <c r="W365" i="4"/>
  <c r="X366" i="4"/>
  <c r="W367" i="4"/>
  <c r="W368" i="4"/>
  <c r="W369" i="4"/>
  <c r="X370" i="4"/>
  <c r="X371" i="4"/>
  <c r="X372" i="4"/>
  <c r="Y372" i="4" s="1"/>
  <c r="X373" i="4"/>
  <c r="Y373" i="4" s="1"/>
  <c r="X374" i="4"/>
  <c r="Y374" i="4" s="1"/>
  <c r="X375" i="4"/>
  <c r="Y375" i="4" s="1"/>
  <c r="X376" i="4"/>
  <c r="Y376" i="4" s="1"/>
  <c r="W380" i="4"/>
  <c r="X381" i="4"/>
  <c r="X382" i="4"/>
  <c r="W383" i="4"/>
  <c r="W384" i="4"/>
  <c r="W385" i="4"/>
  <c r="W386" i="4"/>
  <c r="W387" i="4"/>
  <c r="W388" i="4"/>
  <c r="X389" i="4"/>
  <c r="Y389" i="4" s="1"/>
  <c r="X390" i="4"/>
  <c r="Y390" i="4" s="1"/>
  <c r="X391" i="4"/>
  <c r="Y391" i="4" s="1"/>
  <c r="X392" i="4"/>
  <c r="Y392" i="4" s="1"/>
  <c r="X393" i="4"/>
  <c r="Y393" i="4" s="1"/>
  <c r="X394" i="4"/>
  <c r="Y394" i="4" s="1"/>
  <c r="X395" i="4"/>
  <c r="Y395" i="4" s="1"/>
  <c r="X396" i="4"/>
  <c r="X397" i="4"/>
  <c r="W398" i="4"/>
  <c r="W399" i="4"/>
  <c r="W400" i="4"/>
  <c r="X401" i="4"/>
  <c r="W402" i="4"/>
  <c r="X403" i="4"/>
  <c r="X404" i="4"/>
  <c r="Y404" i="4" s="1"/>
  <c r="X405" i="4"/>
  <c r="Y405" i="4" s="1"/>
  <c r="X406" i="4"/>
  <c r="Y406" i="4" s="1"/>
  <c r="X407" i="4"/>
  <c r="Y407" i="4" s="1"/>
  <c r="X408" i="4"/>
  <c r="Y408" i="4" s="1"/>
  <c r="X409" i="4"/>
  <c r="Y409" i="4" s="1"/>
  <c r="X410" i="4"/>
  <c r="Y410" i="4" s="1"/>
  <c r="X411" i="4"/>
  <c r="Y411" i="4" s="1"/>
  <c r="X412" i="4"/>
  <c r="Y412" i="4" s="1"/>
  <c r="X413" i="4"/>
  <c r="X414" i="4"/>
  <c r="X415" i="4"/>
  <c r="X416" i="4"/>
  <c r="W417" i="4"/>
  <c r="W418" i="4"/>
  <c r="X419" i="4"/>
  <c r="W420" i="4"/>
  <c r="X421" i="4"/>
  <c r="Y421" i="4" s="1"/>
  <c r="X422" i="4"/>
  <c r="Y422" i="4" s="1"/>
  <c r="X423" i="4"/>
  <c r="Y423" i="4" s="1"/>
  <c r="X424" i="4"/>
  <c r="Y424" i="4" s="1"/>
  <c r="X425" i="4"/>
  <c r="Y425" i="4" s="1"/>
  <c r="W428" i="4"/>
  <c r="X429" i="4"/>
  <c r="W430" i="4"/>
  <c r="X431" i="4"/>
  <c r="W432" i="4"/>
  <c r="X433" i="4"/>
  <c r="X434" i="4"/>
  <c r="X435" i="4"/>
  <c r="X436" i="4"/>
  <c r="Y436" i="4" s="1"/>
  <c r="X437" i="4"/>
  <c r="Y437" i="4" s="1"/>
  <c r="X438" i="4"/>
  <c r="Y438" i="4" s="1"/>
  <c r="X439" i="4"/>
  <c r="Y439" i="4" s="1"/>
  <c r="X440" i="4"/>
  <c r="Y440" i="4" s="1"/>
  <c r="X441" i="4"/>
  <c r="Y441" i="4" s="1"/>
  <c r="X442" i="4"/>
  <c r="Y442" i="4" s="1"/>
  <c r="X443" i="4"/>
  <c r="Y443" i="4" s="1"/>
  <c r="X444" i="4"/>
  <c r="Y444" i="4" s="1"/>
  <c r="W445" i="4"/>
  <c r="W446" i="4"/>
  <c r="X447" i="4"/>
  <c r="X448" i="4"/>
  <c r="X449" i="4"/>
  <c r="W450" i="4"/>
  <c r="W451" i="4"/>
  <c r="X452" i="4"/>
  <c r="Y452" i="4" s="1"/>
  <c r="X453" i="4"/>
  <c r="Y453" i="4" s="1"/>
  <c r="X454" i="4"/>
  <c r="Y454" i="4" s="1"/>
  <c r="X455" i="4"/>
  <c r="Y455" i="4" s="1"/>
  <c r="X456" i="4"/>
  <c r="Y456" i="4" s="1"/>
  <c r="X457" i="4"/>
  <c r="Y457" i="4" s="1"/>
  <c r="X458" i="4"/>
  <c r="W459" i="4"/>
  <c r="X460" i="4"/>
  <c r="X462" i="4"/>
  <c r="X463" i="4"/>
  <c r="X464" i="4"/>
  <c r="X465" i="4"/>
  <c r="X466" i="4"/>
  <c r="X467" i="4"/>
  <c r="W468" i="4"/>
  <c r="X469" i="4"/>
  <c r="Y469" i="4" s="1"/>
  <c r="X470" i="4"/>
  <c r="Y470" i="4" s="1"/>
  <c r="X471" i="4"/>
  <c r="Y471" i="4" s="1"/>
  <c r="X472" i="4"/>
  <c r="Y472" i="4" s="1"/>
  <c r="X473" i="4"/>
  <c r="Y473" i="4" s="1"/>
  <c r="X476" i="4"/>
  <c r="W477" i="4"/>
  <c r="W478" i="4"/>
  <c r="W479" i="4"/>
  <c r="X480" i="4"/>
  <c r="X481" i="4"/>
  <c r="X482" i="4"/>
  <c r="X483" i="4"/>
  <c r="X484" i="4"/>
  <c r="Y484" i="4" s="1"/>
  <c r="X485" i="4"/>
  <c r="Y485" i="4" s="1"/>
  <c r="X486" i="4"/>
  <c r="Y486" i="4" s="1"/>
  <c r="X487" i="4"/>
  <c r="Y487" i="4" s="1"/>
  <c r="X488" i="4"/>
  <c r="Y488" i="4" s="1"/>
  <c r="X489" i="4"/>
  <c r="Y489" i="4" s="1"/>
  <c r="X490" i="4"/>
  <c r="W491" i="4"/>
  <c r="W492" i="4"/>
  <c r="X494" i="4"/>
  <c r="W496" i="4"/>
  <c r="X497" i="4"/>
  <c r="X498" i="4"/>
  <c r="X499" i="4"/>
  <c r="W500" i="4"/>
  <c r="X501" i="4"/>
  <c r="Y501" i="4" s="1"/>
  <c r="X502" i="4"/>
  <c r="Y502" i="4" s="1"/>
  <c r="X503" i="4"/>
  <c r="Y503" i="4" s="1"/>
  <c r="X504" i="4"/>
  <c r="Y504" i="4" s="1"/>
  <c r="W508" i="4"/>
  <c r="X509" i="4"/>
  <c r="Y509" i="4" s="1"/>
  <c r="W510" i="4"/>
  <c r="W511" i="4"/>
  <c r="W512" i="4"/>
  <c r="X513" i="4"/>
  <c r="X514" i="4"/>
  <c r="W515" i="4"/>
  <c r="X516" i="4"/>
  <c r="Y516" i="4" s="1"/>
  <c r="X517" i="4"/>
  <c r="Y517" i="4" s="1"/>
  <c r="X518" i="4"/>
  <c r="Y518" i="4" s="1"/>
  <c r="X519" i="4"/>
  <c r="Y519" i="4" s="1"/>
  <c r="X520" i="4"/>
  <c r="Y520" i="4" s="1"/>
  <c r="X521" i="4"/>
  <c r="Y521" i="4" s="1"/>
  <c r="X522" i="4"/>
  <c r="X524" i="4"/>
  <c r="Y524" i="4" s="1"/>
  <c r="X525" i="4"/>
  <c r="W526" i="4"/>
  <c r="W527" i="4"/>
  <c r="W528" i="4"/>
  <c r="X529" i="4"/>
  <c r="W530" i="4"/>
  <c r="X531" i="4"/>
  <c r="W532" i="4"/>
  <c r="X533" i="4"/>
  <c r="Y533" i="4" s="1"/>
  <c r="X534" i="4"/>
  <c r="Y534" i="4" s="1"/>
  <c r="X535" i="4"/>
  <c r="Y535" i="4" s="1"/>
  <c r="X536" i="4"/>
  <c r="Y536" i="4" s="1"/>
  <c r="X537" i="4"/>
  <c r="X538" i="4"/>
  <c r="X539" i="4"/>
  <c r="Y539" i="4" s="1"/>
  <c r="X540" i="4"/>
  <c r="X541" i="4"/>
  <c r="W542" i="4"/>
  <c r="W543" i="4"/>
  <c r="X544" i="4"/>
  <c r="W545" i="4"/>
  <c r="W546" i="4"/>
  <c r="W547" i="4"/>
  <c r="X548" i="4"/>
  <c r="Y548" i="4" s="1"/>
  <c r="X549" i="4"/>
  <c r="Y549" i="4" s="1"/>
  <c r="X550" i="4"/>
  <c r="Y550" i="4" s="1"/>
  <c r="X551" i="4"/>
  <c r="Y551" i="4" s="1"/>
  <c r="X552" i="4"/>
  <c r="Y552" i="4" s="1"/>
  <c r="X553" i="4"/>
  <c r="Y553" i="4" s="1"/>
  <c r="W556" i="4"/>
  <c r="X557" i="4"/>
  <c r="W558" i="4"/>
  <c r="X559" i="4"/>
  <c r="X560" i="4"/>
  <c r="X561" i="4"/>
  <c r="X562" i="4"/>
  <c r="X563" i="4"/>
  <c r="X564" i="4"/>
  <c r="Y564" i="4" s="1"/>
  <c r="X565" i="4"/>
  <c r="Y565" i="4" s="1"/>
  <c r="X566" i="4"/>
  <c r="Y566" i="4" s="1"/>
  <c r="X567" i="4"/>
  <c r="Y567" i="4" s="1"/>
  <c r="X568" i="4"/>
  <c r="Y568" i="4" s="1"/>
  <c r="X569" i="4"/>
  <c r="Y569" i="4" s="1"/>
  <c r="X570" i="4"/>
  <c r="Y570" i="4" s="1"/>
  <c r="X571" i="4"/>
  <c r="Y571" i="4" s="1"/>
  <c r="X572" i="4"/>
  <c r="X573" i="4"/>
  <c r="W414" i="4"/>
  <c r="W415" i="4"/>
  <c r="W495" i="4"/>
  <c r="X3" i="4"/>
  <c r="U4" i="4"/>
  <c r="U6" i="4"/>
  <c r="U9" i="4"/>
  <c r="U10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93" i="4"/>
  <c r="U94" i="4"/>
  <c r="U95" i="4"/>
  <c r="U96" i="4"/>
  <c r="U97" i="4"/>
  <c r="U98" i="4"/>
  <c r="U99" i="4"/>
  <c r="U100" i="4"/>
  <c r="U101" i="4"/>
  <c r="U102" i="4"/>
  <c r="U103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6" i="4"/>
  <c r="U128" i="4"/>
  <c r="U130" i="4"/>
  <c r="U132" i="4"/>
  <c r="U134" i="4"/>
  <c r="U135" i="4"/>
  <c r="U137" i="4"/>
  <c r="U139" i="4"/>
  <c r="U141" i="4"/>
  <c r="U143" i="4"/>
  <c r="U145" i="4"/>
  <c r="U161" i="4"/>
  <c r="U162" i="4"/>
  <c r="U163" i="4"/>
  <c r="U164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W13" i="4"/>
  <c r="W44" i="4"/>
  <c r="W45" i="4"/>
  <c r="W60" i="4"/>
  <c r="W73" i="4"/>
  <c r="W74" i="4"/>
  <c r="W108" i="4"/>
  <c r="W125" i="4"/>
  <c r="W157" i="4"/>
  <c r="W232" i="4"/>
  <c r="W285" i="4"/>
  <c r="W317" i="4"/>
  <c r="W345" i="4"/>
  <c r="W360" i="4"/>
  <c r="W364" i="4"/>
  <c r="W412" i="4"/>
  <c r="W413" i="4"/>
  <c r="W444" i="4"/>
  <c r="W509" i="4"/>
  <c r="W541" i="4"/>
  <c r="W553" i="4"/>
  <c r="W573" i="4"/>
  <c r="D83" i="16"/>
  <c r="D82" i="16"/>
  <c r="D81" i="16"/>
  <c r="D56" i="16"/>
  <c r="D58" i="16"/>
  <c r="D59" i="16"/>
  <c r="D60" i="16"/>
  <c r="D75" i="16"/>
  <c r="D76" i="16"/>
  <c r="D77" i="16"/>
  <c r="D78" i="16"/>
  <c r="D79" i="16"/>
  <c r="D55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2" i="16"/>
  <c r="L99" i="16"/>
  <c r="J99" i="16"/>
  <c r="F90" i="16"/>
  <c r="K2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8" i="16"/>
  <c r="K59" i="16"/>
  <c r="K60" i="16"/>
  <c r="K75" i="16"/>
  <c r="K76" i="16"/>
  <c r="K77" i="16"/>
  <c r="K78" i="16"/>
  <c r="K79" i="16"/>
  <c r="K81" i="16"/>
  <c r="K82" i="16"/>
  <c r="K83" i="16"/>
  <c r="K17" i="16"/>
  <c r="Y3" i="4" l="1"/>
  <c r="U3" i="4"/>
  <c r="U3" i="9"/>
  <c r="U3" i="10"/>
  <c r="X402" i="4"/>
  <c r="Y402" i="4" s="1"/>
  <c r="W46" i="4"/>
  <c r="W494" i="4"/>
  <c r="W341" i="4"/>
  <c r="W340" i="4"/>
  <c r="W332" i="4"/>
  <c r="X316" i="10"/>
  <c r="X291" i="10"/>
  <c r="X227" i="10"/>
  <c r="W572" i="4"/>
  <c r="X158" i="10"/>
  <c r="W284" i="4"/>
  <c r="AE328" i="8"/>
  <c r="X156" i="10"/>
  <c r="W316" i="4"/>
  <c r="X131" i="10"/>
  <c r="W137" i="4"/>
  <c r="X28" i="4"/>
  <c r="Y28" i="4" s="1"/>
  <c r="X99" i="10"/>
  <c r="AE426" i="8"/>
  <c r="AE41" i="8"/>
  <c r="AE25" i="8"/>
  <c r="X290" i="10"/>
  <c r="X226" i="10"/>
  <c r="X94" i="10"/>
  <c r="X225" i="10"/>
  <c r="X92" i="10"/>
  <c r="X128" i="10"/>
  <c r="X224" i="10"/>
  <c r="X67" i="10"/>
  <c r="X223" i="10"/>
  <c r="X65" i="10"/>
  <c r="X288" i="10"/>
  <c r="X222" i="10"/>
  <c r="X63" i="10"/>
  <c r="X129" i="10"/>
  <c r="X286" i="10"/>
  <c r="X195" i="10"/>
  <c r="X62" i="10"/>
  <c r="X161" i="10"/>
  <c r="X35" i="10"/>
  <c r="X289" i="10"/>
  <c r="X284" i="10"/>
  <c r="X318" i="10"/>
  <c r="X160" i="10"/>
  <c r="X66" i="10"/>
  <c r="X287" i="10"/>
  <c r="X220" i="10"/>
  <c r="X130" i="10"/>
  <c r="X64" i="10"/>
  <c r="X194" i="10"/>
  <c r="X259" i="10"/>
  <c r="X193" i="10"/>
  <c r="X127" i="10"/>
  <c r="X258" i="10"/>
  <c r="X192" i="10"/>
  <c r="X126" i="10"/>
  <c r="X34" i="10"/>
  <c r="X323" i="10"/>
  <c r="X257" i="10"/>
  <c r="X191" i="10"/>
  <c r="X124" i="10"/>
  <c r="X33" i="10"/>
  <c r="X322" i="10"/>
  <c r="X256" i="10"/>
  <c r="X190" i="10"/>
  <c r="X32" i="10"/>
  <c r="X321" i="10"/>
  <c r="X255" i="10"/>
  <c r="X188" i="10"/>
  <c r="X98" i="10"/>
  <c r="X320" i="10"/>
  <c r="X254" i="10"/>
  <c r="X163" i="10"/>
  <c r="X97" i="10"/>
  <c r="X30" i="10"/>
  <c r="X319" i="10"/>
  <c r="X252" i="10"/>
  <c r="X162" i="10"/>
  <c r="X96" i="10"/>
  <c r="X28" i="10"/>
  <c r="AE442" i="8"/>
  <c r="AE24" i="8"/>
  <c r="AE354" i="8"/>
  <c r="AE346" i="8"/>
  <c r="AF81" i="8"/>
  <c r="AE337" i="8"/>
  <c r="AF66" i="8"/>
  <c r="AE314" i="8"/>
  <c r="AF324" i="8"/>
  <c r="AF97" i="8"/>
  <c r="AE312" i="8"/>
  <c r="AE258" i="8"/>
  <c r="AE257" i="8"/>
  <c r="AE234" i="8"/>
  <c r="AE152" i="8"/>
  <c r="AF65" i="8"/>
  <c r="AE146" i="8"/>
  <c r="AE136" i="8"/>
  <c r="AF261" i="8"/>
  <c r="AE130" i="8"/>
  <c r="AE20" i="8"/>
  <c r="AF33" i="8"/>
  <c r="AE408" i="8"/>
  <c r="AE309" i="8"/>
  <c r="AE218" i="8"/>
  <c r="AE106" i="8"/>
  <c r="AE18" i="8"/>
  <c r="AF178" i="8"/>
  <c r="AF17" i="8"/>
  <c r="AE53" i="8"/>
  <c r="AE148" i="8"/>
  <c r="AE37" i="8"/>
  <c r="AF49" i="8"/>
  <c r="AE404" i="8"/>
  <c r="AE297" i="8"/>
  <c r="AE217" i="8"/>
  <c r="AE100" i="8"/>
  <c r="AE5" i="8"/>
  <c r="AF165" i="8"/>
  <c r="AE241" i="8"/>
  <c r="AE402" i="8"/>
  <c r="AE293" i="8"/>
  <c r="AE210" i="8"/>
  <c r="AE98" i="8"/>
  <c r="AF437" i="8"/>
  <c r="AF164" i="8"/>
  <c r="AF260" i="8"/>
  <c r="AF244" i="8"/>
  <c r="AE392" i="8"/>
  <c r="AE292" i="8"/>
  <c r="AE209" i="8"/>
  <c r="AE90" i="8"/>
  <c r="AF421" i="8"/>
  <c r="AF149" i="8"/>
  <c r="AE420" i="8"/>
  <c r="AE389" i="8"/>
  <c r="AE281" i="8"/>
  <c r="AE186" i="8"/>
  <c r="AF34" i="8"/>
  <c r="AE116" i="8"/>
  <c r="AE386" i="8"/>
  <c r="AE280" i="8"/>
  <c r="AE181" i="8"/>
  <c r="AE72" i="8"/>
  <c r="AF388" i="8"/>
  <c r="AF132" i="8"/>
  <c r="AE245" i="8"/>
  <c r="AE372" i="8"/>
  <c r="AE276" i="8"/>
  <c r="AE170" i="8"/>
  <c r="AF373" i="8"/>
  <c r="AF129" i="8"/>
  <c r="AE133" i="8"/>
  <c r="AE362" i="8"/>
  <c r="AE274" i="8"/>
  <c r="AE58" i="8"/>
  <c r="AF114" i="8"/>
  <c r="AE36" i="8"/>
  <c r="AE321" i="8"/>
  <c r="AE226" i="8"/>
  <c r="AF212" i="8"/>
  <c r="AE356" i="8"/>
  <c r="AE56" i="8"/>
  <c r="AF340" i="8"/>
  <c r="W472" i="4"/>
  <c r="W328" i="4"/>
  <c r="W152" i="4"/>
  <c r="X47" i="4"/>
  <c r="Y47" i="4" s="1"/>
  <c r="W56" i="4"/>
  <c r="W216" i="4"/>
  <c r="W488" i="4"/>
  <c r="W436" i="4"/>
  <c r="W24" i="4"/>
  <c r="W151" i="4"/>
  <c r="X305" i="4"/>
  <c r="Y305" i="4" s="1"/>
  <c r="W504" i="4"/>
  <c r="W72" i="4"/>
  <c r="W344" i="4"/>
  <c r="W168" i="4"/>
  <c r="W312" i="4"/>
  <c r="W568" i="4"/>
  <c r="W296" i="4"/>
  <c r="W8" i="4"/>
  <c r="X542" i="4"/>
  <c r="Y542" i="4" s="1"/>
  <c r="W456" i="4"/>
  <c r="X162" i="4"/>
  <c r="Y162" i="4" s="1"/>
  <c r="X161" i="4"/>
  <c r="Y161" i="4" s="1"/>
  <c r="W440" i="4"/>
  <c r="W40" i="4"/>
  <c r="W136" i="4"/>
  <c r="X530" i="4"/>
  <c r="Y530" i="4" s="1"/>
  <c r="W200" i="4"/>
  <c r="W536" i="4"/>
  <c r="W264" i="4"/>
  <c r="W88" i="4"/>
  <c r="W184" i="4"/>
  <c r="W424" i="4"/>
  <c r="W120" i="4"/>
  <c r="W552" i="4"/>
  <c r="W408" i="4"/>
  <c r="W392" i="4"/>
  <c r="W280" i="4"/>
  <c r="W104" i="4"/>
  <c r="W376" i="4"/>
  <c r="W520" i="4"/>
  <c r="W248" i="4"/>
  <c r="X158" i="4"/>
  <c r="Y158" i="4" s="1"/>
  <c r="X317" i="10"/>
  <c r="X285" i="10"/>
  <c r="X253" i="10"/>
  <c r="X221" i="10"/>
  <c r="X189" i="10"/>
  <c r="X157" i="10"/>
  <c r="X125" i="10"/>
  <c r="X93" i="10"/>
  <c r="X61" i="10"/>
  <c r="X29" i="10"/>
  <c r="X307" i="10"/>
  <c r="X275" i="10"/>
  <c r="X243" i="10"/>
  <c r="X211" i="10"/>
  <c r="X179" i="10"/>
  <c r="X147" i="10"/>
  <c r="X115" i="10"/>
  <c r="X83" i="10"/>
  <c r="X51" i="10"/>
  <c r="X19" i="10"/>
  <c r="X306" i="10"/>
  <c r="X274" i="10"/>
  <c r="X242" i="10"/>
  <c r="X210" i="10"/>
  <c r="X178" i="10"/>
  <c r="X146" i="10"/>
  <c r="X114" i="10"/>
  <c r="X82" i="10"/>
  <c r="X50" i="10"/>
  <c r="X18" i="10"/>
  <c r="X60" i="10"/>
  <c r="X305" i="10"/>
  <c r="X273" i="10"/>
  <c r="X241" i="10"/>
  <c r="X209" i="10"/>
  <c r="X177" i="10"/>
  <c r="X145" i="10"/>
  <c r="X113" i="10"/>
  <c r="X81" i="10"/>
  <c r="X49" i="10"/>
  <c r="X17" i="10"/>
  <c r="X304" i="10"/>
  <c r="X272" i="10"/>
  <c r="X240" i="10"/>
  <c r="X208" i="10"/>
  <c r="X176" i="10"/>
  <c r="X144" i="10"/>
  <c r="X112" i="10"/>
  <c r="X80" i="10"/>
  <c r="X48" i="10"/>
  <c r="X16" i="10"/>
  <c r="X303" i="10"/>
  <c r="X271" i="10"/>
  <c r="X239" i="10"/>
  <c r="X175" i="10"/>
  <c r="X111" i="10"/>
  <c r="X47" i="10"/>
  <c r="X302" i="10"/>
  <c r="X270" i="10"/>
  <c r="X238" i="10"/>
  <c r="X206" i="10"/>
  <c r="X174" i="10"/>
  <c r="X142" i="10"/>
  <c r="X110" i="10"/>
  <c r="X78" i="10"/>
  <c r="X46" i="10"/>
  <c r="X14" i="10"/>
  <c r="X301" i="10"/>
  <c r="X269" i="10"/>
  <c r="X237" i="10"/>
  <c r="X205" i="10"/>
  <c r="X173" i="10"/>
  <c r="X141" i="10"/>
  <c r="X109" i="10"/>
  <c r="X77" i="10"/>
  <c r="X45" i="10"/>
  <c r="X13" i="10"/>
  <c r="X300" i="10"/>
  <c r="X268" i="10"/>
  <c r="X236" i="10"/>
  <c r="X204" i="10"/>
  <c r="X172" i="10"/>
  <c r="X140" i="10"/>
  <c r="X108" i="10"/>
  <c r="X76" i="10"/>
  <c r="X44" i="10"/>
  <c r="X12" i="10"/>
  <c r="X387" i="4"/>
  <c r="Y387" i="4" s="1"/>
  <c r="W177" i="4"/>
  <c r="X385" i="4"/>
  <c r="Y385" i="4" s="1"/>
  <c r="W68" i="4"/>
  <c r="W150" i="4"/>
  <c r="X26" i="4"/>
  <c r="Y26" i="4" s="1"/>
  <c r="X384" i="4"/>
  <c r="Y384" i="4" s="1"/>
  <c r="X386" i="4"/>
  <c r="Y386" i="4" s="1"/>
  <c r="W389" i="4"/>
  <c r="W148" i="4"/>
  <c r="X17" i="4"/>
  <c r="Y17" i="4" s="1"/>
  <c r="X383" i="4"/>
  <c r="Y383" i="4" s="1"/>
  <c r="X221" i="4"/>
  <c r="Y221" i="4" s="1"/>
  <c r="X16" i="4"/>
  <c r="Y16" i="4" s="1"/>
  <c r="W260" i="4"/>
  <c r="W14" i="4"/>
  <c r="X479" i="4"/>
  <c r="Y479" i="4" s="1"/>
  <c r="W69" i="4"/>
  <c r="W484" i="4"/>
  <c r="X478" i="4"/>
  <c r="Y478" i="4" s="1"/>
  <c r="W176" i="4"/>
  <c r="X350" i="4"/>
  <c r="Y350" i="4" s="1"/>
  <c r="W149" i="4"/>
  <c r="W342" i="4"/>
  <c r="X543" i="4"/>
  <c r="Y543" i="4" s="1"/>
  <c r="X163" i="4"/>
  <c r="Y163" i="4" s="1"/>
  <c r="AE440" i="8"/>
  <c r="AE369" i="8"/>
  <c r="AE329" i="8"/>
  <c r="AE184" i="8"/>
  <c r="AE113" i="8"/>
  <c r="AE73" i="8"/>
  <c r="AF445" i="8"/>
  <c r="AF291" i="8"/>
  <c r="AF237" i="8"/>
  <c r="AF189" i="8"/>
  <c r="AF147" i="8"/>
  <c r="AF109" i="8"/>
  <c r="AF77" i="8"/>
  <c r="AF45" i="8"/>
  <c r="AF13" i="8"/>
  <c r="AE436" i="8"/>
  <c r="AE401" i="8"/>
  <c r="AE361" i="8"/>
  <c r="AE325" i="8"/>
  <c r="AE290" i="8"/>
  <c r="AE250" i="8"/>
  <c r="AE216" i="8"/>
  <c r="AE180" i="8"/>
  <c r="AE145" i="8"/>
  <c r="AE105" i="8"/>
  <c r="AE69" i="8"/>
  <c r="AF387" i="8"/>
  <c r="AF333" i="8"/>
  <c r="AF284" i="8"/>
  <c r="AF229" i="8"/>
  <c r="AF141" i="8"/>
  <c r="AF101" i="8"/>
  <c r="AF339" i="8"/>
  <c r="AF285" i="8"/>
  <c r="AF236" i="8"/>
  <c r="AF188" i="8"/>
  <c r="AF108" i="8"/>
  <c r="AF76" i="8"/>
  <c r="AF44" i="8"/>
  <c r="AF12" i="8"/>
  <c r="AE434" i="8"/>
  <c r="AE394" i="8"/>
  <c r="AE360" i="8"/>
  <c r="AE289" i="8"/>
  <c r="AE249" i="8"/>
  <c r="AE213" i="8"/>
  <c r="AE138" i="8"/>
  <c r="AE104" i="8"/>
  <c r="AE68" i="8"/>
  <c r="AF435" i="8"/>
  <c r="AF381" i="8"/>
  <c r="AF332" i="8"/>
  <c r="AF277" i="8"/>
  <c r="AF228" i="8"/>
  <c r="AF140" i="8"/>
  <c r="AF4" i="8"/>
  <c r="AF446" i="8" s="1"/>
  <c r="AE433" i="8"/>
  <c r="AE393" i="8"/>
  <c r="AE357" i="8"/>
  <c r="AE322" i="8"/>
  <c r="AE282" i="8"/>
  <c r="AE248" i="8"/>
  <c r="AE177" i="8"/>
  <c r="AE137" i="8"/>
  <c r="AE26" i="8"/>
  <c r="AF429" i="8"/>
  <c r="AF380" i="8"/>
  <c r="AF227" i="8"/>
  <c r="AF179" i="8"/>
  <c r="AF99" i="8"/>
  <c r="AF67" i="8"/>
  <c r="AF35" i="8"/>
  <c r="AF428" i="8"/>
  <c r="AE425" i="8"/>
  <c r="AE169" i="8"/>
  <c r="AF323" i="8"/>
  <c r="AF269" i="8"/>
  <c r="AF220" i="8"/>
  <c r="AF173" i="8"/>
  <c r="AF131" i="8"/>
  <c r="AE424" i="8"/>
  <c r="AE353" i="8"/>
  <c r="AE313" i="8"/>
  <c r="AE242" i="8"/>
  <c r="AE202" i="8"/>
  <c r="AE168" i="8"/>
  <c r="AE57" i="8"/>
  <c r="AE21" i="8"/>
  <c r="AF371" i="8"/>
  <c r="AF317" i="8"/>
  <c r="AF268" i="8"/>
  <c r="AF172" i="8"/>
  <c r="AF96" i="8"/>
  <c r="AF64" i="8"/>
  <c r="AF32" i="8"/>
  <c r="AF365" i="8"/>
  <c r="AE385" i="8"/>
  <c r="AE345" i="8"/>
  <c r="AE200" i="8"/>
  <c r="AE89" i="8"/>
  <c r="AF413" i="8"/>
  <c r="AF364" i="8"/>
  <c r="AF211" i="8"/>
  <c r="AF125" i="8"/>
  <c r="AF92" i="8"/>
  <c r="AF60" i="8"/>
  <c r="AF28" i="8"/>
  <c r="AF221" i="8"/>
  <c r="AF419" i="8"/>
  <c r="AF93" i="8"/>
  <c r="AF29" i="8"/>
  <c r="AE418" i="8"/>
  <c r="AE378" i="8"/>
  <c r="AE344" i="8"/>
  <c r="AE308" i="8"/>
  <c r="AE273" i="8"/>
  <c r="AE233" i="8"/>
  <c r="AE197" i="8"/>
  <c r="AE162" i="8"/>
  <c r="AE122" i="8"/>
  <c r="AE88" i="8"/>
  <c r="AE52" i="8"/>
  <c r="AF412" i="8"/>
  <c r="AF259" i="8"/>
  <c r="AF205" i="8"/>
  <c r="AF163" i="8"/>
  <c r="AF124" i="8"/>
  <c r="AF85" i="8"/>
  <c r="AF275" i="8"/>
  <c r="AE417" i="8"/>
  <c r="AE377" i="8"/>
  <c r="AE341" i="8"/>
  <c r="AE306" i="8"/>
  <c r="AE266" i="8"/>
  <c r="AE232" i="8"/>
  <c r="AE196" i="8"/>
  <c r="AE161" i="8"/>
  <c r="AE121" i="8"/>
  <c r="AE50" i="8"/>
  <c r="AE10" i="8"/>
  <c r="AF405" i="8"/>
  <c r="AF307" i="8"/>
  <c r="AF253" i="8"/>
  <c r="AF204" i="8"/>
  <c r="AF117" i="8"/>
  <c r="AF84" i="8"/>
  <c r="AE201" i="8"/>
  <c r="AF61" i="8"/>
  <c r="AE410" i="8"/>
  <c r="AE376" i="8"/>
  <c r="AE305" i="8"/>
  <c r="AE265" i="8"/>
  <c r="AE194" i="8"/>
  <c r="AE154" i="8"/>
  <c r="AE120" i="8"/>
  <c r="AE9" i="8"/>
  <c r="AF355" i="8"/>
  <c r="AF301" i="8"/>
  <c r="AF252" i="8"/>
  <c r="AF157" i="8"/>
  <c r="AF83" i="8"/>
  <c r="AF51" i="8"/>
  <c r="AF19" i="8"/>
  <c r="AF316" i="8"/>
  <c r="AE409" i="8"/>
  <c r="AE338" i="8"/>
  <c r="AE298" i="8"/>
  <c r="AE264" i="8"/>
  <c r="AE193" i="8"/>
  <c r="AE153" i="8"/>
  <c r="AE82" i="8"/>
  <c r="AE42" i="8"/>
  <c r="AE8" i="8"/>
  <c r="AF403" i="8"/>
  <c r="AF349" i="8"/>
  <c r="AF300" i="8"/>
  <c r="AF156" i="8"/>
  <c r="AF115" i="8"/>
  <c r="AF397" i="8"/>
  <c r="AF348" i="8"/>
  <c r="AF195" i="8"/>
  <c r="AE441" i="8"/>
  <c r="AE370" i="8"/>
  <c r="AE330" i="8"/>
  <c r="AE296" i="8"/>
  <c r="AE225" i="8"/>
  <c r="AE185" i="8"/>
  <c r="AE74" i="8"/>
  <c r="AE40" i="8"/>
  <c r="AF396" i="8"/>
  <c r="AF243" i="8"/>
  <c r="AF80" i="8"/>
  <c r="AF48" i="8"/>
  <c r="AF16" i="8"/>
  <c r="X315" i="10"/>
  <c r="X299" i="10"/>
  <c r="X283" i="10"/>
  <c r="X267" i="10"/>
  <c r="X251" i="10"/>
  <c r="X235" i="10"/>
  <c r="X219" i="10"/>
  <c r="X203" i="10"/>
  <c r="X187" i="10"/>
  <c r="X171" i="10"/>
  <c r="X155" i="10"/>
  <c r="X139" i="10"/>
  <c r="X123" i="10"/>
  <c r="X107" i="10"/>
  <c r="X91" i="10"/>
  <c r="X75" i="10"/>
  <c r="X59" i="10"/>
  <c r="X43" i="10"/>
  <c r="X27" i="10"/>
  <c r="X11" i="10"/>
  <c r="X524" i="10" s="1"/>
  <c r="X326" i="10"/>
  <c r="X523" i="9"/>
  <c r="X507" i="9"/>
  <c r="X491" i="9"/>
  <c r="X475" i="9"/>
  <c r="X459" i="9"/>
  <c r="X443" i="9"/>
  <c r="X427" i="9"/>
  <c r="X411" i="9"/>
  <c r="X395" i="9"/>
  <c r="X379" i="9"/>
  <c r="X363" i="9"/>
  <c r="X347" i="9"/>
  <c r="X331" i="9"/>
  <c r="X315" i="9"/>
  <c r="X299" i="9"/>
  <c r="X283" i="9"/>
  <c r="X267" i="9"/>
  <c r="X251" i="9"/>
  <c r="X235" i="9"/>
  <c r="X219" i="9"/>
  <c r="X203" i="9"/>
  <c r="X187" i="9"/>
  <c r="X171" i="9"/>
  <c r="X155" i="9"/>
  <c r="X139" i="9"/>
  <c r="X123" i="9"/>
  <c r="X107" i="9"/>
  <c r="X91" i="9"/>
  <c r="X75" i="9"/>
  <c r="X59" i="9"/>
  <c r="X43" i="9"/>
  <c r="X27" i="9"/>
  <c r="X11" i="9"/>
  <c r="X522" i="9"/>
  <c r="X506" i="9"/>
  <c r="X490" i="9"/>
  <c r="X474" i="9"/>
  <c r="X458" i="9"/>
  <c r="X442" i="9"/>
  <c r="X426" i="9"/>
  <c r="X410" i="9"/>
  <c r="X394" i="9"/>
  <c r="X378" i="9"/>
  <c r="X362" i="9"/>
  <c r="X346" i="9"/>
  <c r="X330" i="9"/>
  <c r="X314" i="9"/>
  <c r="X298" i="9"/>
  <c r="X282" i="9"/>
  <c r="X266" i="9"/>
  <c r="X250" i="9"/>
  <c r="X234" i="9"/>
  <c r="X218" i="9"/>
  <c r="X202" i="9"/>
  <c r="X186" i="9"/>
  <c r="X170" i="9"/>
  <c r="X154" i="9"/>
  <c r="X138" i="9"/>
  <c r="X122" i="9"/>
  <c r="X106" i="9"/>
  <c r="X90" i="9"/>
  <c r="X74" i="9"/>
  <c r="X58" i="9"/>
  <c r="X42" i="9"/>
  <c r="X26" i="9"/>
  <c r="X10" i="9"/>
  <c r="X520" i="9"/>
  <c r="X504" i="9"/>
  <c r="X488" i="9"/>
  <c r="X472" i="9"/>
  <c r="X456" i="9"/>
  <c r="X440" i="9"/>
  <c r="X424" i="9"/>
  <c r="X408" i="9"/>
  <c r="X392" i="9"/>
  <c r="X376" i="9"/>
  <c r="X360" i="9"/>
  <c r="X344" i="9"/>
  <c r="X328" i="9"/>
  <c r="X312" i="9"/>
  <c r="X296" i="9"/>
  <c r="X280" i="9"/>
  <c r="X264" i="9"/>
  <c r="X248" i="9"/>
  <c r="X232" i="9"/>
  <c r="X216" i="9"/>
  <c r="X200" i="9"/>
  <c r="X184" i="9"/>
  <c r="X168" i="9"/>
  <c r="X152" i="9"/>
  <c r="X136" i="9"/>
  <c r="X120" i="9"/>
  <c r="X104" i="9"/>
  <c r="X88" i="9"/>
  <c r="X72" i="9"/>
  <c r="X56" i="9"/>
  <c r="X40" i="9"/>
  <c r="X519" i="9"/>
  <c r="X503" i="9"/>
  <c r="X487" i="9"/>
  <c r="X471" i="9"/>
  <c r="X455" i="9"/>
  <c r="X439" i="9"/>
  <c r="X423" i="9"/>
  <c r="X407" i="9"/>
  <c r="X391" i="9"/>
  <c r="X375" i="9"/>
  <c r="X359" i="9"/>
  <c r="X343" i="9"/>
  <c r="X327" i="9"/>
  <c r="X311" i="9"/>
  <c r="X295" i="9"/>
  <c r="X279" i="9"/>
  <c r="X263" i="9"/>
  <c r="X247" i="9"/>
  <c r="X231" i="9"/>
  <c r="X215" i="9"/>
  <c r="X199" i="9"/>
  <c r="X183" i="9"/>
  <c r="X167" i="9"/>
  <c r="X151" i="9"/>
  <c r="X135" i="9"/>
  <c r="X119" i="9"/>
  <c r="X103" i="9"/>
  <c r="X87" i="9"/>
  <c r="X71" i="9"/>
  <c r="X55" i="9"/>
  <c r="X39" i="9"/>
  <c r="X23" i="9"/>
  <c r="X7" i="9"/>
  <c r="X518" i="9"/>
  <c r="X502" i="9"/>
  <c r="X486" i="9"/>
  <c r="X470" i="9"/>
  <c r="X454" i="9"/>
  <c r="X438" i="9"/>
  <c r="X422" i="9"/>
  <c r="X406" i="9"/>
  <c r="X390" i="9"/>
  <c r="X374" i="9"/>
  <c r="X358" i="9"/>
  <c r="X342" i="9"/>
  <c r="X326" i="9"/>
  <c r="X310" i="9"/>
  <c r="X294" i="9"/>
  <c r="X278" i="9"/>
  <c r="X262" i="9"/>
  <c r="X246" i="9"/>
  <c r="X230" i="9"/>
  <c r="X214" i="9"/>
  <c r="X198" i="9"/>
  <c r="X182" i="9"/>
  <c r="X166" i="9"/>
  <c r="X150" i="9"/>
  <c r="X134" i="9"/>
  <c r="X118" i="9"/>
  <c r="X102" i="9"/>
  <c r="X86" i="9"/>
  <c r="X70" i="9"/>
  <c r="X54" i="9"/>
  <c r="X38" i="9"/>
  <c r="X22" i="9"/>
  <c r="X6" i="9"/>
  <c r="X517" i="9"/>
  <c r="X501" i="9"/>
  <c r="X485" i="9"/>
  <c r="X469" i="9"/>
  <c r="X453" i="9"/>
  <c r="X437" i="9"/>
  <c r="X421" i="9"/>
  <c r="X405" i="9"/>
  <c r="X389" i="9"/>
  <c r="X373" i="9"/>
  <c r="X357" i="9"/>
  <c r="X341" i="9"/>
  <c r="X325" i="9"/>
  <c r="X309" i="9"/>
  <c r="X293" i="9"/>
  <c r="X277" i="9"/>
  <c r="X261" i="9"/>
  <c r="X245" i="9"/>
  <c r="X229" i="9"/>
  <c r="X213" i="9"/>
  <c r="X197" i="9"/>
  <c r="X181" i="9"/>
  <c r="X165" i="9"/>
  <c r="X149" i="9"/>
  <c r="X133" i="9"/>
  <c r="X117" i="9"/>
  <c r="X101" i="9"/>
  <c r="X85" i="9"/>
  <c r="X69" i="9"/>
  <c r="X53" i="9"/>
  <c r="X37" i="9"/>
  <c r="X21" i="9"/>
  <c r="X5" i="9"/>
  <c r="X516" i="9"/>
  <c r="X500" i="9"/>
  <c r="X484" i="9"/>
  <c r="X468" i="9"/>
  <c r="X452" i="9"/>
  <c r="X436" i="9"/>
  <c r="X420" i="9"/>
  <c r="X404" i="9"/>
  <c r="X388" i="9"/>
  <c r="X372" i="9"/>
  <c r="X356" i="9"/>
  <c r="X340" i="9"/>
  <c r="X324" i="9"/>
  <c r="X308" i="9"/>
  <c r="X292" i="9"/>
  <c r="X276" i="9"/>
  <c r="X260" i="9"/>
  <c r="X244" i="9"/>
  <c r="X228" i="9"/>
  <c r="X212" i="9"/>
  <c r="X196" i="9"/>
  <c r="X180" i="9"/>
  <c r="X164" i="9"/>
  <c r="X148" i="9"/>
  <c r="X132" i="9"/>
  <c r="X116" i="9"/>
  <c r="X100" i="9"/>
  <c r="X84" i="9"/>
  <c r="X68" i="9"/>
  <c r="X52" i="9"/>
  <c r="X36" i="9"/>
  <c r="X20" i="9"/>
  <c r="X4" i="9"/>
  <c r="X515" i="9"/>
  <c r="X499" i="9"/>
  <c r="X483" i="9"/>
  <c r="X467" i="9"/>
  <c r="X451" i="9"/>
  <c r="X435" i="9"/>
  <c r="X419" i="9"/>
  <c r="X403" i="9"/>
  <c r="X387" i="9"/>
  <c r="X371" i="9"/>
  <c r="X355" i="9"/>
  <c r="X339" i="9"/>
  <c r="X323" i="9"/>
  <c r="X307" i="9"/>
  <c r="X514" i="9"/>
  <c r="X498" i="9"/>
  <c r="X482" i="9"/>
  <c r="X466" i="9"/>
  <c r="X450" i="9"/>
  <c r="X434" i="9"/>
  <c r="X418" i="9"/>
  <c r="X402" i="9"/>
  <c r="X386" i="9"/>
  <c r="X370" i="9"/>
  <c r="X354" i="9"/>
  <c r="X338" i="9"/>
  <c r="X322" i="9"/>
  <c r="X306" i="9"/>
  <c r="X290" i="9"/>
  <c r="X274" i="9"/>
  <c r="X258" i="9"/>
  <c r="X242" i="9"/>
  <c r="X3" i="9"/>
  <c r="X513" i="9"/>
  <c r="X497" i="9"/>
  <c r="X481" i="9"/>
  <c r="X465" i="9"/>
  <c r="X449" i="9"/>
  <c r="X433" i="9"/>
  <c r="X417" i="9"/>
  <c r="X401" i="9"/>
  <c r="X385" i="9"/>
  <c r="X369" i="9"/>
  <c r="X353" i="9"/>
  <c r="X337" i="9"/>
  <c r="X321" i="9"/>
  <c r="X305" i="9"/>
  <c r="X289" i="9"/>
  <c r="X273" i="9"/>
  <c r="X257" i="9"/>
  <c r="X241" i="9"/>
  <c r="X225" i="9"/>
  <c r="X209" i="9"/>
  <c r="X193" i="9"/>
  <c r="X177" i="9"/>
  <c r="X161" i="9"/>
  <c r="X145" i="9"/>
  <c r="X129" i="9"/>
  <c r="X113" i="9"/>
  <c r="X97" i="9"/>
  <c r="X81" i="9"/>
  <c r="X65" i="9"/>
  <c r="X49" i="9"/>
  <c r="X33" i="9"/>
  <c r="X17" i="9"/>
  <c r="X528" i="9"/>
  <c r="X512" i="9"/>
  <c r="X496" i="9"/>
  <c r="X480" i="9"/>
  <c r="X464" i="9"/>
  <c r="X448" i="9"/>
  <c r="X432" i="9"/>
  <c r="X416" i="9"/>
  <c r="X400" i="9"/>
  <c r="X384" i="9"/>
  <c r="X368" i="9"/>
  <c r="X352" i="9"/>
  <c r="X336" i="9"/>
  <c r="X320" i="9"/>
  <c r="X304" i="9"/>
  <c r="X288" i="9"/>
  <c r="X272" i="9"/>
  <c r="X256" i="9"/>
  <c r="X240" i="9"/>
  <c r="X224" i="9"/>
  <c r="X208" i="9"/>
  <c r="X192" i="9"/>
  <c r="X176" i="9"/>
  <c r="X160" i="9"/>
  <c r="X144" i="9"/>
  <c r="X128" i="9"/>
  <c r="X112" i="9"/>
  <c r="X96" i="9"/>
  <c r="X80" i="9"/>
  <c r="X64" i="9"/>
  <c r="X48" i="9"/>
  <c r="X32" i="9"/>
  <c r="X16" i="9"/>
  <c r="AF444" i="8"/>
  <c r="AE432" i="8"/>
  <c r="AE416" i="8"/>
  <c r="AE400" i="8"/>
  <c r="AE384" i="8"/>
  <c r="AE368" i="8"/>
  <c r="AE352" i="8"/>
  <c r="AE336" i="8"/>
  <c r="AE320" i="8"/>
  <c r="AE304" i="8"/>
  <c r="AE288" i="8"/>
  <c r="AE272" i="8"/>
  <c r="AE256" i="8"/>
  <c r="AE240" i="8"/>
  <c r="AE224" i="8"/>
  <c r="AE208" i="8"/>
  <c r="AE192" i="8"/>
  <c r="AE176" i="8"/>
  <c r="AE160" i="8"/>
  <c r="AE144" i="8"/>
  <c r="AE128" i="8"/>
  <c r="AE112" i="8"/>
  <c r="AF443" i="8"/>
  <c r="AF427" i="8"/>
  <c r="AF411" i="8"/>
  <c r="AF395" i="8"/>
  <c r="AF379" i="8"/>
  <c r="AF363" i="8"/>
  <c r="AF347" i="8"/>
  <c r="AF331" i="8"/>
  <c r="AF315" i="8"/>
  <c r="AF299" i="8"/>
  <c r="AF283" i="8"/>
  <c r="AF267" i="8"/>
  <c r="AF251" i="8"/>
  <c r="AF235" i="8"/>
  <c r="AF219" i="8"/>
  <c r="AF203" i="8"/>
  <c r="AF187" i="8"/>
  <c r="AF171" i="8"/>
  <c r="AF155" i="8"/>
  <c r="AF139" i="8"/>
  <c r="AF123" i="8"/>
  <c r="AF107" i="8"/>
  <c r="AF91" i="8"/>
  <c r="AF75" i="8"/>
  <c r="AF59" i="8"/>
  <c r="AF43" i="8"/>
  <c r="AF27" i="8"/>
  <c r="AF11" i="8"/>
  <c r="AE431" i="8"/>
  <c r="AE415" i="8"/>
  <c r="AE399" i="8"/>
  <c r="AE383" i="8"/>
  <c r="AE367" i="8"/>
  <c r="AE351" i="8"/>
  <c r="AE335" i="8"/>
  <c r="AE319" i="8"/>
  <c r="AE303" i="8"/>
  <c r="AE287" i="8"/>
  <c r="AE271" i="8"/>
  <c r="AE255" i="8"/>
  <c r="AE239" i="8"/>
  <c r="AE223" i="8"/>
  <c r="AE207" i="8"/>
  <c r="AE191" i="8"/>
  <c r="AE175" i="8"/>
  <c r="AE159" i="8"/>
  <c r="AE143" i="8"/>
  <c r="AE127" i="8"/>
  <c r="AE111" i="8"/>
  <c r="AE95" i="8"/>
  <c r="AE79" i="8"/>
  <c r="AE63" i="8"/>
  <c r="AE47" i="8"/>
  <c r="AE31" i="8"/>
  <c r="AE15" i="8"/>
  <c r="AE3" i="8"/>
  <c r="AE430" i="8"/>
  <c r="AE414" i="8"/>
  <c r="AE398" i="8"/>
  <c r="AE382" i="8"/>
  <c r="AE366" i="8"/>
  <c r="AE350" i="8"/>
  <c r="AE334" i="8"/>
  <c r="AE318" i="8"/>
  <c r="AE302" i="8"/>
  <c r="AE286" i="8"/>
  <c r="AE270" i="8"/>
  <c r="AE254" i="8"/>
  <c r="AE238" i="8"/>
  <c r="AE222" i="8"/>
  <c r="AE206" i="8"/>
  <c r="AE190" i="8"/>
  <c r="AE174" i="8"/>
  <c r="AE158" i="8"/>
  <c r="AE142" i="8"/>
  <c r="AE126" i="8"/>
  <c r="AE110" i="8"/>
  <c r="AE94" i="8"/>
  <c r="AE78" i="8"/>
  <c r="AE62" i="8"/>
  <c r="AE46" i="8"/>
  <c r="AE30" i="8"/>
  <c r="AE14" i="8"/>
  <c r="AF439" i="8"/>
  <c r="AF423" i="8"/>
  <c r="AF407" i="8"/>
  <c r="AF391" i="8"/>
  <c r="AF375" i="8"/>
  <c r="AF359" i="8"/>
  <c r="AF343" i="8"/>
  <c r="AF327" i="8"/>
  <c r="AF311" i="8"/>
  <c r="AF295" i="8"/>
  <c r="AF279" i="8"/>
  <c r="AF263" i="8"/>
  <c r="AF247" i="8"/>
  <c r="AF231" i="8"/>
  <c r="AF215" i="8"/>
  <c r="AF199" i="8"/>
  <c r="AF183" i="8"/>
  <c r="AF167" i="8"/>
  <c r="AF151" i="8"/>
  <c r="AF135" i="8"/>
  <c r="AF119" i="8"/>
  <c r="AF103" i="8"/>
  <c r="AF87" i="8"/>
  <c r="AF71" i="8"/>
  <c r="AF55" i="8"/>
  <c r="AF39" i="8"/>
  <c r="AF23" i="8"/>
  <c r="AF7" i="8"/>
  <c r="AF438" i="8"/>
  <c r="AF422" i="8"/>
  <c r="AF406" i="8"/>
  <c r="AF390" i="8"/>
  <c r="AF374" i="8"/>
  <c r="AF358" i="8"/>
  <c r="AF342" i="8"/>
  <c r="AF326" i="8"/>
  <c r="AF310" i="8"/>
  <c r="AF294" i="8"/>
  <c r="AF278" i="8"/>
  <c r="AF262" i="8"/>
  <c r="AF246" i="8"/>
  <c r="AF230" i="8"/>
  <c r="AF214" i="8"/>
  <c r="AF198" i="8"/>
  <c r="AF182" i="8"/>
  <c r="AF166" i="8"/>
  <c r="AF150" i="8"/>
  <c r="AF134" i="8"/>
  <c r="AF118" i="8"/>
  <c r="AF102" i="8"/>
  <c r="AF86" i="8"/>
  <c r="AF70" i="8"/>
  <c r="AF54" i="8"/>
  <c r="AF38" i="8"/>
  <c r="AF22" i="8"/>
  <c r="AF6" i="8"/>
  <c r="W567" i="4"/>
  <c r="W294" i="4"/>
  <c r="W247" i="4"/>
  <c r="W103" i="4"/>
  <c r="W22" i="4"/>
  <c r="W566" i="4"/>
  <c r="W375" i="4"/>
  <c r="W293" i="4"/>
  <c r="W246" i="4"/>
  <c r="W102" i="4"/>
  <c r="W516" i="4"/>
  <c r="W421" i="4"/>
  <c r="W292" i="4"/>
  <c r="W564" i="4"/>
  <c r="X290" i="4"/>
  <c r="Y290" i="4" s="1"/>
  <c r="W182" i="4"/>
  <c r="W551" i="4"/>
  <c r="W502" i="4"/>
  <c r="W454" i="4"/>
  <c r="W324" i="4"/>
  <c r="W279" i="4"/>
  <c r="W230" i="4"/>
  <c r="W180" i="4"/>
  <c r="W133" i="4"/>
  <c r="W86" i="4"/>
  <c r="W7" i="4"/>
  <c r="W514" i="4"/>
  <c r="X4" i="4"/>
  <c r="Y4" i="4" s="1"/>
  <c r="X12" i="4"/>
  <c r="Y12" i="4" s="1"/>
  <c r="X477" i="4"/>
  <c r="Y477" i="4" s="1"/>
  <c r="X287" i="4"/>
  <c r="Y287" i="4" s="1"/>
  <c r="X241" i="4"/>
  <c r="Y241" i="4" s="1"/>
  <c r="W423" i="4"/>
  <c r="W469" i="4"/>
  <c r="W245" i="4"/>
  <c r="W55" i="4"/>
  <c r="W373" i="4"/>
  <c r="W503" i="4"/>
  <c r="W231" i="4"/>
  <c r="W134" i="4"/>
  <c r="W52" i="4"/>
  <c r="X515" i="4"/>
  <c r="Y515" i="4" s="1"/>
  <c r="W550" i="4"/>
  <c r="W501" i="4"/>
  <c r="W453" i="4"/>
  <c r="W407" i="4"/>
  <c r="W359" i="4"/>
  <c r="W278" i="4"/>
  <c r="W229" i="4"/>
  <c r="W132" i="4"/>
  <c r="W85" i="4"/>
  <c r="W6" i="4"/>
  <c r="X58" i="4"/>
  <c r="Y58" i="4" s="1"/>
  <c r="X418" i="4"/>
  <c r="Y418" i="4" s="1"/>
  <c r="W199" i="4"/>
  <c r="W23" i="4"/>
  <c r="W471" i="4"/>
  <c r="W372" i="4"/>
  <c r="W53" i="4"/>
  <c r="X289" i="4"/>
  <c r="Y289" i="4" s="1"/>
  <c r="W549" i="4"/>
  <c r="W452" i="4"/>
  <c r="W406" i="4"/>
  <c r="W358" i="4"/>
  <c r="W277" i="4"/>
  <c r="W228" i="4"/>
  <c r="W167" i="4"/>
  <c r="W84" i="4"/>
  <c r="W5" i="4"/>
  <c r="X49" i="4"/>
  <c r="Y49" i="4" s="1"/>
  <c r="X512" i="4"/>
  <c r="Y512" i="4" s="1"/>
  <c r="X417" i="4"/>
  <c r="Y417" i="4" s="1"/>
  <c r="X322" i="4"/>
  <c r="Y322" i="4" s="1"/>
  <c r="W198" i="4"/>
  <c r="W183" i="4"/>
  <c r="W54" i="4"/>
  <c r="W326" i="4"/>
  <c r="W135" i="4"/>
  <c r="W405" i="4"/>
  <c r="W357" i="4"/>
  <c r="W166" i="4"/>
  <c r="X48" i="4"/>
  <c r="Y48" i="4" s="1"/>
  <c r="X556" i="4"/>
  <c r="Y556" i="4" s="1"/>
  <c r="X511" i="4"/>
  <c r="Y511" i="4" s="1"/>
  <c r="X189" i="4"/>
  <c r="Y189" i="4" s="1"/>
  <c r="W519" i="4"/>
  <c r="W517" i="4"/>
  <c r="W197" i="4"/>
  <c r="W21" i="4"/>
  <c r="W181" i="4"/>
  <c r="W404" i="4"/>
  <c r="W356" i="4"/>
  <c r="W311" i="4"/>
  <c r="W215" i="4"/>
  <c r="W165" i="4"/>
  <c r="W119" i="4"/>
  <c r="W39" i="4"/>
  <c r="X547" i="4"/>
  <c r="Y547" i="4" s="1"/>
  <c r="X510" i="4"/>
  <c r="Y510" i="4" s="1"/>
  <c r="X369" i="4"/>
  <c r="Y369" i="4" s="1"/>
  <c r="X274" i="4"/>
  <c r="Y274" i="4" s="1"/>
  <c r="X179" i="4"/>
  <c r="Y179" i="4" s="1"/>
  <c r="W295" i="4"/>
  <c r="W470" i="4"/>
  <c r="W327" i="4"/>
  <c r="W325" i="4"/>
  <c r="W87" i="4"/>
  <c r="W535" i="4"/>
  <c r="W487" i="4"/>
  <c r="W439" i="4"/>
  <c r="W310" i="4"/>
  <c r="W263" i="4"/>
  <c r="W214" i="4"/>
  <c r="W164" i="4"/>
  <c r="W118" i="4"/>
  <c r="W38" i="4"/>
  <c r="X546" i="4"/>
  <c r="Y546" i="4" s="1"/>
  <c r="X451" i="4"/>
  <c r="Y451" i="4" s="1"/>
  <c r="X273" i="4"/>
  <c r="Y273" i="4" s="1"/>
  <c r="X195" i="4"/>
  <c r="Y195" i="4" s="1"/>
  <c r="W455" i="4"/>
  <c r="W3" i="4"/>
  <c r="W534" i="4"/>
  <c r="W486" i="4"/>
  <c r="W438" i="4"/>
  <c r="W391" i="4"/>
  <c r="W309" i="4"/>
  <c r="W262" i="4"/>
  <c r="W213" i="4"/>
  <c r="W117" i="4"/>
  <c r="W71" i="4"/>
  <c r="W37" i="4"/>
  <c r="X545" i="4"/>
  <c r="Y545" i="4" s="1"/>
  <c r="X450" i="4"/>
  <c r="Y450" i="4" s="1"/>
  <c r="X318" i="4"/>
  <c r="Y318" i="4" s="1"/>
  <c r="X268" i="4"/>
  <c r="Y268" i="4" s="1"/>
  <c r="X223" i="4"/>
  <c r="Y223" i="4" s="1"/>
  <c r="X128" i="4"/>
  <c r="Y128" i="4" s="1"/>
  <c r="W518" i="4"/>
  <c r="W422" i="4"/>
  <c r="W565" i="4"/>
  <c r="W374" i="4"/>
  <c r="W101" i="4"/>
  <c r="W533" i="4"/>
  <c r="W485" i="4"/>
  <c r="W437" i="4"/>
  <c r="W390" i="4"/>
  <c r="W343" i="4"/>
  <c r="W308" i="4"/>
  <c r="W261" i="4"/>
  <c r="W212" i="4"/>
  <c r="W116" i="4"/>
  <c r="W70" i="4"/>
  <c r="W36" i="4"/>
  <c r="X222" i="4"/>
  <c r="Y222" i="4" s="1"/>
  <c r="W475" i="4"/>
  <c r="X475" i="4"/>
  <c r="Y475" i="4" s="1"/>
  <c r="W219" i="4"/>
  <c r="X219" i="4"/>
  <c r="Y219" i="4" s="1"/>
  <c r="X123" i="4"/>
  <c r="Y123" i="4" s="1"/>
  <c r="W506" i="4"/>
  <c r="X506" i="4"/>
  <c r="Y506" i="4" s="1"/>
  <c r="W443" i="4"/>
  <c r="W538" i="4"/>
  <c r="W331" i="4"/>
  <c r="W234" i="4"/>
  <c r="W123" i="4"/>
  <c r="X42" i="4"/>
  <c r="Y42" i="4" s="1"/>
  <c r="X508" i="4"/>
  <c r="Y508" i="4" s="1"/>
  <c r="X380" i="4"/>
  <c r="Y380" i="4" s="1"/>
  <c r="X348" i="4"/>
  <c r="Y348" i="4" s="1"/>
  <c r="X220" i="4"/>
  <c r="Y220" i="4" s="1"/>
  <c r="X92" i="4"/>
  <c r="Y92" i="4" s="1"/>
  <c r="W347" i="4"/>
  <c r="X347" i="4"/>
  <c r="Y347" i="4" s="1"/>
  <c r="X235" i="4"/>
  <c r="Y235" i="4" s="1"/>
  <c r="W554" i="4"/>
  <c r="X554" i="4"/>
  <c r="Y554" i="4" s="1"/>
  <c r="W426" i="4"/>
  <c r="X426" i="4"/>
  <c r="Y426" i="4" s="1"/>
  <c r="W218" i="4"/>
  <c r="X218" i="4"/>
  <c r="Y218" i="4" s="1"/>
  <c r="W106" i="4"/>
  <c r="W571" i="4"/>
  <c r="W537" i="4"/>
  <c r="W363" i="4"/>
  <c r="W330" i="4"/>
  <c r="W233" i="4"/>
  <c r="W155" i="4"/>
  <c r="W122" i="4"/>
  <c r="W89" i="4"/>
  <c r="W523" i="4"/>
  <c r="X523" i="4"/>
  <c r="Y523" i="4" s="1"/>
  <c r="X283" i="4"/>
  <c r="Y283" i="4" s="1"/>
  <c r="W187" i="4"/>
  <c r="X187" i="4"/>
  <c r="Y187" i="4" s="1"/>
  <c r="X91" i="4"/>
  <c r="Y91" i="4" s="1"/>
  <c r="W90" i="4"/>
  <c r="X90" i="4"/>
  <c r="Y90" i="4" s="1"/>
  <c r="W282" i="4"/>
  <c r="W281" i="4"/>
  <c r="W41" i="4"/>
  <c r="W539" i="4"/>
  <c r="X43" i="4"/>
  <c r="Y43" i="4" s="1"/>
  <c r="W570" i="4"/>
  <c r="W362" i="4"/>
  <c r="W329" i="4"/>
  <c r="W297" i="4"/>
  <c r="W267" i="4"/>
  <c r="W154" i="4"/>
  <c r="W121" i="4"/>
  <c r="W474" i="4"/>
  <c r="X474" i="4"/>
  <c r="Y474" i="4" s="1"/>
  <c r="W378" i="4"/>
  <c r="X378" i="4"/>
  <c r="Y378" i="4" s="1"/>
  <c r="W283" i="4"/>
  <c r="W249" i="4"/>
  <c r="X249" i="4"/>
  <c r="Y249" i="4" s="1"/>
  <c r="X57" i="4"/>
  <c r="Y57" i="4" s="1"/>
  <c r="W409" i="4"/>
  <c r="W569" i="4"/>
  <c r="W458" i="4"/>
  <c r="W425" i="4"/>
  <c r="W395" i="4"/>
  <c r="W361" i="4"/>
  <c r="W266" i="4"/>
  <c r="W153" i="4"/>
  <c r="W25" i="4"/>
  <c r="X459" i="4"/>
  <c r="Y459" i="4" s="1"/>
  <c r="W379" i="4"/>
  <c r="X379" i="4"/>
  <c r="Y379" i="4" s="1"/>
  <c r="X315" i="4"/>
  <c r="Y315" i="4" s="1"/>
  <c r="X203" i="4"/>
  <c r="Y203" i="4" s="1"/>
  <c r="W139" i="4"/>
  <c r="X139" i="4"/>
  <c r="Y139" i="4" s="1"/>
  <c r="X59" i="4"/>
  <c r="Y59" i="4" s="1"/>
  <c r="W411" i="4"/>
  <c r="W314" i="4"/>
  <c r="W473" i="4"/>
  <c r="W201" i="4"/>
  <c r="W457" i="4"/>
  <c r="W394" i="4"/>
  <c r="W265" i="4"/>
  <c r="W186" i="4"/>
  <c r="Y415" i="4"/>
  <c r="Y351" i="4"/>
  <c r="Y159" i="4"/>
  <c r="Y127" i="4"/>
  <c r="Y63" i="4"/>
  <c r="X528" i="4"/>
  <c r="Y528" i="4" s="1"/>
  <c r="X496" i="4"/>
  <c r="Y496" i="4" s="1"/>
  <c r="X432" i="4"/>
  <c r="Y432" i="4" s="1"/>
  <c r="X400" i="4"/>
  <c r="Y400" i="4" s="1"/>
  <c r="X368" i="4"/>
  <c r="Y368" i="4" s="1"/>
  <c r="X304" i="4"/>
  <c r="Y304" i="4" s="1"/>
  <c r="X272" i="4"/>
  <c r="Y272" i="4" s="1"/>
  <c r="X240" i="4"/>
  <c r="Y240" i="4" s="1"/>
  <c r="X112" i="4"/>
  <c r="Y112" i="4" s="1"/>
  <c r="X491" i="4"/>
  <c r="Y491" i="4" s="1"/>
  <c r="X427" i="4"/>
  <c r="Y427" i="4" s="1"/>
  <c r="X171" i="4"/>
  <c r="Y171" i="4" s="1"/>
  <c r="W107" i="4"/>
  <c r="W346" i="4"/>
  <c r="X346" i="4"/>
  <c r="Y346" i="4" s="1"/>
  <c r="W250" i="4"/>
  <c r="X250" i="4"/>
  <c r="Y250" i="4" s="1"/>
  <c r="W138" i="4"/>
  <c r="X138" i="4"/>
  <c r="Y138" i="4" s="1"/>
  <c r="W377" i="4"/>
  <c r="X377" i="4"/>
  <c r="Y377" i="4" s="1"/>
  <c r="W105" i="4"/>
  <c r="W410" i="4"/>
  <c r="W441" i="4"/>
  <c r="W202" i="4"/>
  <c r="W490" i="4"/>
  <c r="W393" i="4"/>
  <c r="W185" i="4"/>
  <c r="Y414" i="4"/>
  <c r="Y382" i="4"/>
  <c r="Y190" i="4"/>
  <c r="Y126" i="4"/>
  <c r="Y62" i="4"/>
  <c r="Y46" i="4"/>
  <c r="X29" i="4"/>
  <c r="Y29" i="4" s="1"/>
  <c r="X527" i="4"/>
  <c r="Y527" i="4" s="1"/>
  <c r="X495" i="4"/>
  <c r="Y495" i="4" s="1"/>
  <c r="X399" i="4"/>
  <c r="Y399" i="4" s="1"/>
  <c r="X367" i="4"/>
  <c r="Y367" i="4" s="1"/>
  <c r="X271" i="4"/>
  <c r="Y271" i="4" s="1"/>
  <c r="X111" i="4"/>
  <c r="Y111" i="4" s="1"/>
  <c r="X79" i="4"/>
  <c r="Y79" i="4" s="1"/>
  <c r="W555" i="4"/>
  <c r="X555" i="4"/>
  <c r="Y555" i="4" s="1"/>
  <c r="W299" i="4"/>
  <c r="X299" i="4"/>
  <c r="Y299" i="4" s="1"/>
  <c r="W298" i="4"/>
  <c r="X298" i="4"/>
  <c r="Y298" i="4" s="1"/>
  <c r="W505" i="4"/>
  <c r="X505" i="4"/>
  <c r="Y505" i="4" s="1"/>
  <c r="W235" i="4"/>
  <c r="W489" i="4"/>
  <c r="Y541" i="4"/>
  <c r="Y413" i="4"/>
  <c r="Y317" i="4"/>
  <c r="Y285" i="4"/>
  <c r="Y157" i="4"/>
  <c r="Y125" i="4"/>
  <c r="Y61" i="4"/>
  <c r="Y45" i="4"/>
  <c r="Y13" i="4"/>
  <c r="X10" i="4"/>
  <c r="Y10" i="4" s="1"/>
  <c r="X558" i="4"/>
  <c r="Y558" i="4" s="1"/>
  <c r="X526" i="4"/>
  <c r="Y526" i="4" s="1"/>
  <c r="X430" i="4"/>
  <c r="Y430" i="4" s="1"/>
  <c r="X398" i="4"/>
  <c r="Y398" i="4" s="1"/>
  <c r="X302" i="4"/>
  <c r="Y302" i="4" s="1"/>
  <c r="X270" i="4"/>
  <c r="Y270" i="4" s="1"/>
  <c r="X238" i="4"/>
  <c r="Y238" i="4" s="1"/>
  <c r="X206" i="4"/>
  <c r="Y206" i="4" s="1"/>
  <c r="X110" i="4"/>
  <c r="Y110" i="4" s="1"/>
  <c r="X78" i="4"/>
  <c r="Y78" i="4" s="1"/>
  <c r="X507" i="4"/>
  <c r="Y507" i="4" s="1"/>
  <c r="W251" i="4"/>
  <c r="X251" i="4"/>
  <c r="Y251" i="4" s="1"/>
  <c r="W442" i="4"/>
  <c r="W313" i="4"/>
  <c r="W522" i="4"/>
  <c r="W521" i="4"/>
  <c r="W217" i="4"/>
  <c r="W75" i="4"/>
  <c r="X9" i="4"/>
  <c r="Y9" i="4" s="1"/>
  <c r="X27" i="4"/>
  <c r="Y27" i="4" s="1"/>
  <c r="X493" i="4"/>
  <c r="Y493" i="4" s="1"/>
  <c r="X461" i="4"/>
  <c r="Y461" i="4" s="1"/>
  <c r="X365" i="4"/>
  <c r="Y365" i="4" s="1"/>
  <c r="X333" i="4"/>
  <c r="Y333" i="4" s="1"/>
  <c r="X301" i="4"/>
  <c r="Y301" i="4" s="1"/>
  <c r="X269" i="4"/>
  <c r="Y269" i="4" s="1"/>
  <c r="X237" i="4"/>
  <c r="Y237" i="4" s="1"/>
  <c r="X205" i="4"/>
  <c r="Y205" i="4" s="1"/>
  <c r="X141" i="4"/>
  <c r="Y141" i="4" s="1"/>
  <c r="X109" i="4"/>
  <c r="Y109" i="4" s="1"/>
  <c r="X77" i="4"/>
  <c r="Y77" i="4" s="1"/>
  <c r="X20" i="4"/>
  <c r="Y20" i="4" s="1"/>
  <c r="X51" i="4"/>
  <c r="Y51" i="4" s="1"/>
  <c r="X35" i="4"/>
  <c r="Y35" i="4" s="1"/>
  <c r="X19" i="4"/>
  <c r="X50" i="4"/>
  <c r="Y50" i="4" s="1"/>
  <c r="X34" i="4"/>
  <c r="Y34" i="4" s="1"/>
  <c r="X18" i="4"/>
  <c r="Y18" i="4" s="1"/>
  <c r="X532" i="4"/>
  <c r="Y532" i="4" s="1"/>
  <c r="X500" i="4"/>
  <c r="Y500" i="4" s="1"/>
  <c r="X468" i="4"/>
  <c r="Y468" i="4" s="1"/>
  <c r="X420" i="4"/>
  <c r="Y420" i="4" s="1"/>
  <c r="X388" i="4"/>
  <c r="Y388" i="4" s="1"/>
  <c r="X276" i="4"/>
  <c r="Y276" i="4" s="1"/>
  <c r="X244" i="4"/>
  <c r="Y244" i="4" s="1"/>
  <c r="X100" i="4"/>
  <c r="Y100" i="4" s="1"/>
  <c r="Y531" i="4"/>
  <c r="Y499" i="4"/>
  <c r="Y483" i="4"/>
  <c r="Y467" i="4"/>
  <c r="Y419" i="4"/>
  <c r="Y403" i="4"/>
  <c r="Y371" i="4"/>
  <c r="Y355" i="4"/>
  <c r="Y339" i="4"/>
  <c r="Y323" i="4"/>
  <c r="Y307" i="4"/>
  <c r="Y291" i="4"/>
  <c r="Y275" i="4"/>
  <c r="Y259" i="4"/>
  <c r="Y243" i="4"/>
  <c r="Y227" i="4"/>
  <c r="Y211" i="4"/>
  <c r="Y147" i="4"/>
  <c r="Y131" i="4"/>
  <c r="Y115" i="4"/>
  <c r="Y99" i="4"/>
  <c r="Y83" i="4"/>
  <c r="Y258" i="4"/>
  <c r="Y194" i="4"/>
  <c r="Y130" i="4"/>
  <c r="Y114" i="4"/>
  <c r="Y98" i="4"/>
  <c r="Y82" i="4"/>
  <c r="Y66" i="4"/>
  <c r="Y529" i="4"/>
  <c r="Y513" i="4"/>
  <c r="Y497" i="4"/>
  <c r="Y481" i="4"/>
  <c r="Y465" i="4"/>
  <c r="Y449" i="4"/>
  <c r="Y401" i="4"/>
  <c r="Y257" i="4"/>
  <c r="Y129" i="4"/>
  <c r="Y113" i="4"/>
  <c r="Y81" i="4"/>
  <c r="Y65" i="4"/>
  <c r="Y494" i="4"/>
  <c r="Y462" i="4"/>
  <c r="Y573" i="4"/>
  <c r="Y572" i="4"/>
  <c r="Y540" i="4"/>
  <c r="Y476" i="4"/>
  <c r="Y460" i="4"/>
  <c r="Y396" i="4"/>
  <c r="Y364" i="4"/>
  <c r="Y316" i="4"/>
  <c r="Y284" i="4"/>
  <c r="Y252" i="4"/>
  <c r="Y108" i="4"/>
  <c r="Y60" i="4"/>
  <c r="Y538" i="4"/>
  <c r="Y522" i="4"/>
  <c r="Y490" i="4"/>
  <c r="Y458" i="4"/>
  <c r="Y314" i="4"/>
  <c r="Y282" i="4"/>
  <c r="Y234" i="4"/>
  <c r="Y202" i="4"/>
  <c r="Y170" i="4"/>
  <c r="Y537" i="4"/>
  <c r="Y345" i="4"/>
  <c r="Y281" i="4"/>
  <c r="Y233" i="4"/>
  <c r="Y201" i="4"/>
  <c r="Y169" i="4"/>
  <c r="Y121" i="4"/>
  <c r="Y89" i="4"/>
  <c r="Y11" i="4"/>
  <c r="Y563" i="4"/>
  <c r="W563" i="4"/>
  <c r="W435" i="4"/>
  <c r="Y435" i="4"/>
  <c r="W67" i="4"/>
  <c r="Y67" i="4"/>
  <c r="W323" i="4"/>
  <c r="Y33" i="4"/>
  <c r="W33" i="4"/>
  <c r="W256" i="4"/>
  <c r="Y256" i="4"/>
  <c r="W257" i="4"/>
  <c r="Y254" i="4"/>
  <c r="W254" i="4"/>
  <c r="Y142" i="4"/>
  <c r="W142" i="4"/>
  <c r="W94" i="4"/>
  <c r="Y94" i="4"/>
  <c r="Y253" i="4"/>
  <c r="W253" i="4"/>
  <c r="W206" i="4"/>
  <c r="W205" i="4"/>
  <c r="W77" i="4"/>
  <c r="W382" i="4"/>
  <c r="Y561" i="4"/>
  <c r="W561" i="4"/>
  <c r="Y143" i="4"/>
  <c r="W143" i="4"/>
  <c r="W63" i="4"/>
  <c r="Y93" i="4"/>
  <c r="W93" i="4"/>
  <c r="W493" i="4"/>
  <c r="W255" i="4"/>
  <c r="Y255" i="4"/>
  <c r="W499" i="4"/>
  <c r="Y557" i="4"/>
  <c r="W557" i="4"/>
  <c r="Y429" i="4"/>
  <c r="W429" i="4"/>
  <c r="W146" i="4"/>
  <c r="W66" i="4"/>
  <c r="W65" i="4"/>
  <c r="W239" i="4"/>
  <c r="Y239" i="4"/>
  <c r="Y31" i="4"/>
  <c r="W31" i="4"/>
  <c r="Y366" i="4"/>
  <c r="W366" i="4"/>
  <c r="W286" i="4"/>
  <c r="Y286" i="4"/>
  <c r="W238" i="4"/>
  <c r="W525" i="4"/>
  <c r="Y525" i="4"/>
  <c r="W497" i="4"/>
  <c r="W333" i="4"/>
  <c r="Y445" i="4"/>
  <c r="W127" i="4"/>
  <c r="W433" i="4"/>
  <c r="Y433" i="4"/>
  <c r="W259" i="4"/>
  <c r="W560" i="4"/>
  <c r="Y560" i="4"/>
  <c r="Y30" i="4"/>
  <c r="W30" i="4"/>
  <c r="W62" i="4"/>
  <c r="W381" i="4"/>
  <c r="Y381" i="4"/>
  <c r="W173" i="4"/>
  <c r="Y173" i="4"/>
  <c r="W61" i="4"/>
  <c r="W237" i="4"/>
  <c r="W159" i="4"/>
  <c r="Y145" i="4"/>
  <c r="W145" i="4"/>
  <c r="Y144" i="4"/>
  <c r="W144" i="4"/>
  <c r="W258" i="4"/>
  <c r="Y397" i="4"/>
  <c r="W397" i="4"/>
  <c r="W349" i="4"/>
  <c r="Y349" i="4"/>
  <c r="W461" i="4"/>
  <c r="W174" i="4"/>
  <c r="W78" i="4"/>
  <c r="W126" i="4"/>
  <c r="W351" i="4"/>
  <c r="W252" i="4"/>
  <c r="W171" i="4"/>
  <c r="W11" i="4"/>
  <c r="W507" i="4"/>
  <c r="W170" i="4"/>
  <c r="W169" i="4"/>
  <c r="W9" i="4"/>
  <c r="Y428" i="4"/>
  <c r="W427" i="4"/>
  <c r="W91" i="4"/>
  <c r="Y482" i="4"/>
  <c r="W482" i="4"/>
  <c r="W178" i="4"/>
  <c r="W337" i="4"/>
  <c r="Y337" i="4"/>
  <c r="Y352" i="4"/>
  <c r="W352" i="4"/>
  <c r="Y207" i="4"/>
  <c r="W207" i="4"/>
  <c r="W513" i="4"/>
  <c r="W291" i="4"/>
  <c r="W95" i="4"/>
  <c r="Y204" i="4"/>
  <c r="W204" i="4"/>
  <c r="Y188" i="4"/>
  <c r="W188" i="4"/>
  <c r="Y172" i="4"/>
  <c r="W172" i="4"/>
  <c r="Y156" i="4"/>
  <c r="W156" i="4"/>
  <c r="Y140" i="4"/>
  <c r="W140" i="4"/>
  <c r="Y124" i="4"/>
  <c r="W124" i="4"/>
  <c r="Y76" i="4"/>
  <c r="W76" i="4"/>
  <c r="Y498" i="4"/>
  <c r="W498" i="4"/>
  <c r="Y193" i="4"/>
  <c r="W193" i="4"/>
  <c r="Y464" i="4"/>
  <c r="W464" i="4"/>
  <c r="Y336" i="4"/>
  <c r="W336" i="4"/>
  <c r="W192" i="4"/>
  <c r="Y192" i="4"/>
  <c r="W32" i="4"/>
  <c r="Y32" i="4"/>
  <c r="W98" i="4"/>
  <c r="W559" i="4"/>
  <c r="Y559" i="4"/>
  <c r="W79" i="4"/>
  <c r="W531" i="4"/>
  <c r="W194" i="4"/>
  <c r="W111" i="4"/>
  <c r="Y176" i="4"/>
  <c r="Y370" i="4"/>
  <c r="W370" i="4"/>
  <c r="W321" i="4"/>
  <c r="Y321" i="4"/>
  <c r="Y480" i="4"/>
  <c r="W480" i="4"/>
  <c r="W431" i="4"/>
  <c r="Y431" i="4"/>
  <c r="W97" i="4"/>
  <c r="W113" i="4"/>
  <c r="Y177" i="4"/>
  <c r="W131" i="4"/>
  <c r="W529" i="4"/>
  <c r="W465" i="4"/>
  <c r="W401" i="4"/>
  <c r="W236" i="4"/>
  <c r="W130" i="4"/>
  <c r="W275" i="4"/>
  <c r="W562" i="4"/>
  <c r="Y562" i="4"/>
  <c r="Y226" i="4"/>
  <c r="W226" i="4"/>
  <c r="W544" i="4"/>
  <c r="Y544" i="4"/>
  <c r="W448" i="4"/>
  <c r="Y448" i="4"/>
  <c r="W320" i="4"/>
  <c r="Y320" i="4"/>
  <c r="Y224" i="4"/>
  <c r="W224" i="4"/>
  <c r="W64" i="4"/>
  <c r="Y64" i="4"/>
  <c r="W303" i="4"/>
  <c r="Y303" i="4"/>
  <c r="W115" i="4"/>
  <c r="W15" i="4"/>
  <c r="Y242" i="4"/>
  <c r="W242" i="4"/>
  <c r="W447" i="4"/>
  <c r="Y447" i="4"/>
  <c r="W319" i="4"/>
  <c r="Y319" i="4"/>
  <c r="W403" i="4"/>
  <c r="W355" i="4"/>
  <c r="W129" i="4"/>
  <c r="W548" i="4"/>
  <c r="W524" i="4"/>
  <c r="W460" i="4"/>
  <c r="W396" i="4"/>
  <c r="W307" i="4"/>
  <c r="W147" i="4"/>
  <c r="Y19" i="4"/>
  <c r="W306" i="4"/>
  <c r="Y306" i="4"/>
  <c r="W209" i="4"/>
  <c r="Y209" i="4"/>
  <c r="W416" i="4"/>
  <c r="Y416" i="4"/>
  <c r="W81" i="4"/>
  <c r="W419" i="4"/>
  <c r="Y338" i="4"/>
  <c r="W338" i="4"/>
  <c r="Y514" i="4"/>
  <c r="W288" i="4"/>
  <c r="Y288" i="4"/>
  <c r="W208" i="4"/>
  <c r="Y208" i="4"/>
  <c r="W80" i="4"/>
  <c r="Y80" i="4"/>
  <c r="W449" i="4"/>
  <c r="W339" i="4"/>
  <c r="W114" i="4"/>
  <c r="W467" i="4"/>
  <c r="W483" i="4"/>
  <c r="W481" i="4"/>
  <c r="W300" i="4"/>
  <c r="W211" i="4"/>
  <c r="Y466" i="4"/>
  <c r="W466" i="4"/>
  <c r="Y353" i="4"/>
  <c r="W353" i="4"/>
  <c r="W99" i="4"/>
  <c r="W96" i="4"/>
  <c r="Y96" i="4"/>
  <c r="Y335" i="4"/>
  <c r="W335" i="4"/>
  <c r="W243" i="4"/>
  <c r="W434" i="4"/>
  <c r="Y434" i="4"/>
  <c r="Y354" i="4"/>
  <c r="W354" i="4"/>
  <c r="Y210" i="4"/>
  <c r="W210" i="4"/>
  <c r="W227" i="4"/>
  <c r="W83" i="4"/>
  <c r="Y225" i="4"/>
  <c r="W225" i="4"/>
  <c r="W82" i="4"/>
  <c r="W160" i="4"/>
  <c r="Y160" i="4"/>
  <c r="Y463" i="4"/>
  <c r="W463" i="4"/>
  <c r="W191" i="4"/>
  <c r="Y191" i="4"/>
  <c r="Y175" i="4"/>
  <c r="W175" i="4"/>
  <c r="W540" i="4"/>
  <c r="W476" i="4"/>
  <c r="W371" i="4"/>
  <c r="W50" i="4"/>
  <c r="W196" i="4"/>
  <c r="W190" i="4"/>
  <c r="Y446" i="4"/>
  <c r="W462" i="4"/>
  <c r="W334" i="4"/>
  <c r="K85" i="16"/>
  <c r="X529" i="9" l="1"/>
  <c r="X574" i="4"/>
  <c r="W529" i="9"/>
  <c r="C21" i="14" s="1"/>
  <c r="W524" i="10"/>
  <c r="C26" i="14" s="1"/>
  <c r="AE446" i="8"/>
  <c r="C16" i="14" s="1"/>
  <c r="W574" i="4"/>
  <c r="C11" i="14" s="1"/>
  <c r="Y574" i="4"/>
  <c r="D11" i="14" s="1"/>
  <c r="L54" i="16"/>
  <c r="L22" i="16" l="1"/>
  <c r="L16" i="16"/>
  <c r="L17" i="16"/>
  <c r="L25" i="16"/>
  <c r="L33" i="16"/>
  <c r="L41" i="16"/>
  <c r="L49" i="16"/>
  <c r="L59" i="16"/>
  <c r="L82" i="16"/>
  <c r="L37" i="16"/>
  <c r="L55" i="16"/>
  <c r="L7" i="16"/>
  <c r="L56" i="16"/>
  <c r="L81" i="16"/>
  <c r="L9" i="16"/>
  <c r="L21" i="16"/>
  <c r="L30" i="16"/>
  <c r="L15" i="16"/>
  <c r="L32" i="16"/>
  <c r="L10" i="16"/>
  <c r="L18" i="16"/>
  <c r="L26" i="16"/>
  <c r="L34" i="16"/>
  <c r="L42" i="16"/>
  <c r="L50" i="16"/>
  <c r="L60" i="16"/>
  <c r="L83" i="16"/>
  <c r="L13" i="16"/>
  <c r="L45" i="16"/>
  <c r="L77" i="16"/>
  <c r="L38" i="16"/>
  <c r="L78" i="16"/>
  <c r="L23" i="16"/>
  <c r="L79" i="16"/>
  <c r="L24" i="16"/>
  <c r="L48" i="16"/>
  <c r="L29" i="16"/>
  <c r="L6" i="16"/>
  <c r="L47" i="16"/>
  <c r="L8" i="16"/>
  <c r="L11" i="16"/>
  <c r="L19" i="16"/>
  <c r="L27" i="16"/>
  <c r="L35" i="16"/>
  <c r="L43" i="16"/>
  <c r="L51" i="16"/>
  <c r="L75" i="16"/>
  <c r="L53" i="16"/>
  <c r="L46" i="16"/>
  <c r="L31" i="16"/>
  <c r="L40" i="16"/>
  <c r="L3" i="16"/>
  <c r="L5" i="16"/>
  <c r="L14" i="16"/>
  <c r="L39" i="16"/>
  <c r="L58" i="16"/>
  <c r="L4" i="16"/>
  <c r="L12" i="16"/>
  <c r="L20" i="16"/>
  <c r="L28" i="16"/>
  <c r="L36" i="16"/>
  <c r="L44" i="16"/>
  <c r="L52" i="16"/>
  <c r="L76" i="16"/>
  <c r="L2" i="16"/>
  <c r="L85" i="16" l="1"/>
  <c r="L86" i="16" s="1"/>
  <c r="AB177" i="4" l="1"/>
  <c r="AC177" i="4" s="1"/>
  <c r="AB4" i="10"/>
  <c r="AC4" i="10" s="1"/>
  <c r="AB5" i="10"/>
  <c r="AC5" i="10" s="1"/>
  <c r="AB6" i="10"/>
  <c r="AC6" i="10" s="1"/>
  <c r="AB7" i="10"/>
  <c r="AC7" i="10" s="1"/>
  <c r="AB8" i="10"/>
  <c r="AC8" i="10" s="1"/>
  <c r="AB9" i="10"/>
  <c r="AC9" i="10" s="1"/>
  <c r="AB10" i="10"/>
  <c r="AC10" i="10" s="1"/>
  <c r="AB11" i="10"/>
  <c r="AC11" i="10" s="1"/>
  <c r="AB12" i="10"/>
  <c r="AC12" i="10" s="1"/>
  <c r="AB13" i="10"/>
  <c r="AC13" i="10" s="1"/>
  <c r="AB14" i="10"/>
  <c r="AC14" i="10" s="1"/>
  <c r="AB15" i="10"/>
  <c r="AC15" i="10" s="1"/>
  <c r="AB16" i="10"/>
  <c r="AC16" i="10" s="1"/>
  <c r="AB17" i="10"/>
  <c r="AC17" i="10" s="1"/>
  <c r="AB18" i="10"/>
  <c r="AC18" i="10" s="1"/>
  <c r="AB19" i="10"/>
  <c r="AC19" i="10" s="1"/>
  <c r="AB20" i="10"/>
  <c r="AC20" i="10" s="1"/>
  <c r="AB21" i="10"/>
  <c r="AC21" i="10" s="1"/>
  <c r="AB22" i="10"/>
  <c r="AC22" i="10" s="1"/>
  <c r="AB23" i="10"/>
  <c r="AC23" i="10" s="1"/>
  <c r="AB24" i="10"/>
  <c r="AC24" i="10" s="1"/>
  <c r="AB25" i="10"/>
  <c r="AC25" i="10" s="1"/>
  <c r="AB26" i="10"/>
  <c r="AC26" i="10" s="1"/>
  <c r="AB27" i="10"/>
  <c r="AC27" i="10" s="1"/>
  <c r="AB28" i="10"/>
  <c r="AC28" i="10" s="1"/>
  <c r="AB29" i="10"/>
  <c r="AC29" i="10" s="1"/>
  <c r="AB30" i="10"/>
  <c r="AC30" i="10" s="1"/>
  <c r="AB31" i="10"/>
  <c r="AC31" i="10" s="1"/>
  <c r="AB32" i="10"/>
  <c r="AC32" i="10" s="1"/>
  <c r="AB33" i="10"/>
  <c r="AC33" i="10" s="1"/>
  <c r="AB34" i="10"/>
  <c r="AC34" i="10" s="1"/>
  <c r="AB35" i="10"/>
  <c r="AC35" i="10" s="1"/>
  <c r="AB36" i="10"/>
  <c r="AC36" i="10" s="1"/>
  <c r="AB37" i="10"/>
  <c r="AC37" i="10" s="1"/>
  <c r="AB38" i="10"/>
  <c r="AC38" i="10" s="1"/>
  <c r="AB39" i="10"/>
  <c r="AC39" i="10" s="1"/>
  <c r="AB40" i="10"/>
  <c r="AC40" i="10" s="1"/>
  <c r="AB41" i="10"/>
  <c r="AC41" i="10" s="1"/>
  <c r="AB42" i="10"/>
  <c r="AC42" i="10" s="1"/>
  <c r="AB43" i="10"/>
  <c r="AC43" i="10" s="1"/>
  <c r="AB44" i="10"/>
  <c r="AC44" i="10" s="1"/>
  <c r="AB45" i="10"/>
  <c r="AC45" i="10" s="1"/>
  <c r="AB46" i="10"/>
  <c r="AC46" i="10" s="1"/>
  <c r="AB47" i="10"/>
  <c r="AC47" i="10" s="1"/>
  <c r="AB48" i="10"/>
  <c r="AC48" i="10" s="1"/>
  <c r="AB49" i="10"/>
  <c r="AC49" i="10" s="1"/>
  <c r="AB50" i="10"/>
  <c r="AC50" i="10" s="1"/>
  <c r="AB51" i="10"/>
  <c r="AC51" i="10" s="1"/>
  <c r="AB52" i="10"/>
  <c r="AC52" i="10" s="1"/>
  <c r="AB53" i="10"/>
  <c r="AC53" i="10" s="1"/>
  <c r="AB54" i="10"/>
  <c r="AC54" i="10" s="1"/>
  <c r="AB55" i="10"/>
  <c r="AC55" i="10" s="1"/>
  <c r="AB56" i="10"/>
  <c r="AC56" i="10" s="1"/>
  <c r="AB57" i="10"/>
  <c r="AC57" i="10" s="1"/>
  <c r="AB58" i="10"/>
  <c r="AC58" i="10" s="1"/>
  <c r="AB59" i="10"/>
  <c r="AC59" i="10" s="1"/>
  <c r="AB60" i="10"/>
  <c r="AC60" i="10" s="1"/>
  <c r="AB61" i="10"/>
  <c r="AC61" i="10" s="1"/>
  <c r="AB62" i="10"/>
  <c r="AC62" i="10" s="1"/>
  <c r="AB63" i="10"/>
  <c r="AC63" i="10" s="1"/>
  <c r="AB64" i="10"/>
  <c r="AC64" i="10" s="1"/>
  <c r="AB65" i="10"/>
  <c r="AC65" i="10" s="1"/>
  <c r="AB66" i="10"/>
  <c r="AC66" i="10" s="1"/>
  <c r="AB67" i="10"/>
  <c r="AC67" i="10" s="1"/>
  <c r="AB68" i="10"/>
  <c r="AC68" i="10" s="1"/>
  <c r="AB69" i="10"/>
  <c r="AC69" i="10" s="1"/>
  <c r="AB70" i="10"/>
  <c r="AC70" i="10" s="1"/>
  <c r="AB71" i="10"/>
  <c r="AC71" i="10" s="1"/>
  <c r="AB72" i="10"/>
  <c r="AC72" i="10" s="1"/>
  <c r="AB73" i="10"/>
  <c r="AC73" i="10" s="1"/>
  <c r="AB74" i="10"/>
  <c r="AC74" i="10" s="1"/>
  <c r="AB75" i="10"/>
  <c r="AC75" i="10" s="1"/>
  <c r="AB76" i="10"/>
  <c r="AC76" i="10" s="1"/>
  <c r="AB77" i="10"/>
  <c r="AC77" i="10" s="1"/>
  <c r="AB78" i="10"/>
  <c r="AC78" i="10" s="1"/>
  <c r="AB79" i="10"/>
  <c r="AC79" i="10" s="1"/>
  <c r="AB80" i="10"/>
  <c r="AC80" i="10" s="1"/>
  <c r="AB81" i="10"/>
  <c r="AC81" i="10" s="1"/>
  <c r="AB82" i="10"/>
  <c r="AC82" i="10" s="1"/>
  <c r="AB83" i="10"/>
  <c r="AC83" i="10" s="1"/>
  <c r="AB84" i="10"/>
  <c r="AC84" i="10" s="1"/>
  <c r="AB85" i="10"/>
  <c r="AC85" i="10" s="1"/>
  <c r="AB86" i="10"/>
  <c r="AC86" i="10" s="1"/>
  <c r="AB87" i="10"/>
  <c r="AC87" i="10" s="1"/>
  <c r="AB88" i="10"/>
  <c r="AC88" i="10" s="1"/>
  <c r="AB89" i="10"/>
  <c r="AC89" i="10" s="1"/>
  <c r="AB90" i="10"/>
  <c r="AC90" i="10" s="1"/>
  <c r="AB91" i="10"/>
  <c r="AC91" i="10" s="1"/>
  <c r="AB92" i="10"/>
  <c r="AC92" i="10" s="1"/>
  <c r="AB93" i="10"/>
  <c r="AC93" i="10" s="1"/>
  <c r="AB94" i="10"/>
  <c r="AC94" i="10" s="1"/>
  <c r="AB95" i="10"/>
  <c r="AC95" i="10" s="1"/>
  <c r="AB96" i="10"/>
  <c r="AC96" i="10" s="1"/>
  <c r="AB97" i="10"/>
  <c r="AC97" i="10" s="1"/>
  <c r="AB98" i="10"/>
  <c r="AC98" i="10" s="1"/>
  <c r="AB99" i="10"/>
  <c r="AC99" i="10" s="1"/>
  <c r="AB100" i="10"/>
  <c r="AC100" i="10" s="1"/>
  <c r="AB101" i="10"/>
  <c r="AC101" i="10" s="1"/>
  <c r="AB102" i="10"/>
  <c r="AC102" i="10" s="1"/>
  <c r="AB103" i="10"/>
  <c r="AC103" i="10" s="1"/>
  <c r="AB104" i="10"/>
  <c r="AC104" i="10" s="1"/>
  <c r="AB105" i="10"/>
  <c r="AC105" i="10" s="1"/>
  <c r="AB106" i="10"/>
  <c r="AC106" i="10" s="1"/>
  <c r="AB107" i="10"/>
  <c r="AC107" i="10" s="1"/>
  <c r="AB108" i="10"/>
  <c r="AC108" i="10" s="1"/>
  <c r="AB109" i="10"/>
  <c r="AC109" i="10" s="1"/>
  <c r="AB110" i="10"/>
  <c r="AC110" i="10" s="1"/>
  <c r="AB111" i="10"/>
  <c r="AC111" i="10" s="1"/>
  <c r="AB112" i="10"/>
  <c r="AC112" i="10" s="1"/>
  <c r="AB113" i="10"/>
  <c r="AC113" i="10" s="1"/>
  <c r="AB114" i="10"/>
  <c r="AC114" i="10" s="1"/>
  <c r="AB115" i="10"/>
  <c r="AC115" i="10" s="1"/>
  <c r="AB116" i="10"/>
  <c r="AC116" i="10" s="1"/>
  <c r="AB117" i="10"/>
  <c r="AC117" i="10" s="1"/>
  <c r="AB118" i="10"/>
  <c r="AC118" i="10" s="1"/>
  <c r="AB119" i="10"/>
  <c r="AC119" i="10" s="1"/>
  <c r="AB120" i="10"/>
  <c r="AC120" i="10" s="1"/>
  <c r="AB121" i="10"/>
  <c r="AC121" i="10" s="1"/>
  <c r="AB122" i="10"/>
  <c r="AC122" i="10" s="1"/>
  <c r="AB123" i="10"/>
  <c r="AC123" i="10" s="1"/>
  <c r="AB124" i="10"/>
  <c r="AC124" i="10" s="1"/>
  <c r="AB125" i="10"/>
  <c r="AC125" i="10" s="1"/>
  <c r="AB126" i="10"/>
  <c r="AC126" i="10" s="1"/>
  <c r="AB127" i="10"/>
  <c r="AC127" i="10" s="1"/>
  <c r="AB128" i="10"/>
  <c r="AC128" i="10" s="1"/>
  <c r="AB129" i="10"/>
  <c r="AC129" i="10" s="1"/>
  <c r="AB130" i="10"/>
  <c r="AC130" i="10" s="1"/>
  <c r="AB131" i="10"/>
  <c r="AC131" i="10" s="1"/>
  <c r="AB132" i="10"/>
  <c r="AC132" i="10" s="1"/>
  <c r="AB133" i="10"/>
  <c r="AC133" i="10" s="1"/>
  <c r="AB134" i="10"/>
  <c r="AC134" i="10" s="1"/>
  <c r="AB135" i="10"/>
  <c r="AC135" i="10" s="1"/>
  <c r="AB136" i="10"/>
  <c r="AC136" i="10" s="1"/>
  <c r="AB137" i="10"/>
  <c r="AC137" i="10" s="1"/>
  <c r="AB138" i="10"/>
  <c r="AC138" i="10" s="1"/>
  <c r="AB139" i="10"/>
  <c r="AC139" i="10" s="1"/>
  <c r="AB140" i="10"/>
  <c r="AC140" i="10" s="1"/>
  <c r="AB141" i="10"/>
  <c r="AC141" i="10" s="1"/>
  <c r="AB142" i="10"/>
  <c r="AC142" i="10" s="1"/>
  <c r="AB143" i="10"/>
  <c r="AC143" i="10" s="1"/>
  <c r="AB144" i="10"/>
  <c r="AC144" i="10" s="1"/>
  <c r="AB145" i="10"/>
  <c r="AC145" i="10" s="1"/>
  <c r="AB146" i="10"/>
  <c r="AC146" i="10" s="1"/>
  <c r="AB147" i="10"/>
  <c r="AC147" i="10" s="1"/>
  <c r="AB148" i="10"/>
  <c r="AC148" i="10" s="1"/>
  <c r="AB149" i="10"/>
  <c r="AC149" i="10" s="1"/>
  <c r="AB150" i="10"/>
  <c r="AC150" i="10" s="1"/>
  <c r="AB151" i="10"/>
  <c r="AC151" i="10" s="1"/>
  <c r="AB152" i="10"/>
  <c r="AC152" i="10" s="1"/>
  <c r="AB153" i="10"/>
  <c r="AC153" i="10" s="1"/>
  <c r="AB154" i="10"/>
  <c r="AC154" i="10" s="1"/>
  <c r="AB155" i="10"/>
  <c r="AC155" i="10" s="1"/>
  <c r="AB156" i="10"/>
  <c r="AC156" i="10" s="1"/>
  <c r="AB157" i="10"/>
  <c r="AC157" i="10" s="1"/>
  <c r="AB158" i="10"/>
  <c r="AC158" i="10" s="1"/>
  <c r="AB159" i="10"/>
  <c r="AC159" i="10" s="1"/>
  <c r="AB160" i="10"/>
  <c r="AC160" i="10" s="1"/>
  <c r="AB161" i="10"/>
  <c r="AC161" i="10" s="1"/>
  <c r="AB162" i="10"/>
  <c r="AC162" i="10" s="1"/>
  <c r="AB163" i="10"/>
  <c r="AC163" i="10" s="1"/>
  <c r="AB164" i="10"/>
  <c r="AC164" i="10" s="1"/>
  <c r="AB165" i="10"/>
  <c r="AC165" i="10" s="1"/>
  <c r="AB166" i="10"/>
  <c r="AC166" i="10" s="1"/>
  <c r="AB167" i="10"/>
  <c r="AC167" i="10" s="1"/>
  <c r="AB168" i="10"/>
  <c r="AC168" i="10" s="1"/>
  <c r="AB169" i="10"/>
  <c r="AC169" i="10" s="1"/>
  <c r="AB170" i="10"/>
  <c r="AC170" i="10" s="1"/>
  <c r="AB171" i="10"/>
  <c r="AC171" i="10" s="1"/>
  <c r="AB172" i="10"/>
  <c r="AC172" i="10" s="1"/>
  <c r="AB173" i="10"/>
  <c r="AC173" i="10" s="1"/>
  <c r="AB174" i="10"/>
  <c r="AC174" i="10" s="1"/>
  <c r="AB175" i="10"/>
  <c r="AC175" i="10" s="1"/>
  <c r="AB176" i="10"/>
  <c r="AC176" i="10" s="1"/>
  <c r="AB177" i="10"/>
  <c r="AC177" i="10" s="1"/>
  <c r="AB178" i="10"/>
  <c r="AC178" i="10" s="1"/>
  <c r="AB179" i="10"/>
  <c r="AC179" i="10" s="1"/>
  <c r="AB180" i="10"/>
  <c r="AC180" i="10" s="1"/>
  <c r="AB181" i="10"/>
  <c r="AC181" i="10" s="1"/>
  <c r="AB182" i="10"/>
  <c r="AC182" i="10" s="1"/>
  <c r="AB183" i="10"/>
  <c r="AC183" i="10" s="1"/>
  <c r="AB184" i="10"/>
  <c r="AC184" i="10" s="1"/>
  <c r="AB185" i="10"/>
  <c r="AC185" i="10" s="1"/>
  <c r="AB186" i="10"/>
  <c r="AC186" i="10" s="1"/>
  <c r="AB187" i="10"/>
  <c r="AC187" i="10" s="1"/>
  <c r="AB188" i="10"/>
  <c r="AC188" i="10" s="1"/>
  <c r="AB189" i="10"/>
  <c r="AC189" i="10" s="1"/>
  <c r="AB190" i="10"/>
  <c r="AC190" i="10" s="1"/>
  <c r="AB191" i="10"/>
  <c r="AC191" i="10" s="1"/>
  <c r="AB192" i="10"/>
  <c r="AC192" i="10" s="1"/>
  <c r="AB193" i="10"/>
  <c r="AC193" i="10" s="1"/>
  <c r="AB194" i="10"/>
  <c r="AC194" i="10" s="1"/>
  <c r="AB195" i="10"/>
  <c r="AC195" i="10" s="1"/>
  <c r="AB196" i="10"/>
  <c r="AC196" i="10" s="1"/>
  <c r="AB197" i="10"/>
  <c r="AC197" i="10" s="1"/>
  <c r="AB198" i="10"/>
  <c r="AC198" i="10" s="1"/>
  <c r="AB199" i="10"/>
  <c r="AC199" i="10" s="1"/>
  <c r="AB200" i="10"/>
  <c r="AC200" i="10" s="1"/>
  <c r="AB201" i="10"/>
  <c r="AC201" i="10" s="1"/>
  <c r="AB202" i="10"/>
  <c r="AC202" i="10" s="1"/>
  <c r="AB203" i="10"/>
  <c r="AC203" i="10" s="1"/>
  <c r="AB204" i="10"/>
  <c r="AC204" i="10" s="1"/>
  <c r="AB205" i="10"/>
  <c r="AC205" i="10" s="1"/>
  <c r="AB206" i="10"/>
  <c r="AC206" i="10" s="1"/>
  <c r="AB207" i="10"/>
  <c r="AC207" i="10" s="1"/>
  <c r="AB208" i="10"/>
  <c r="AC208" i="10" s="1"/>
  <c r="AB209" i="10"/>
  <c r="AC209" i="10" s="1"/>
  <c r="AB210" i="10"/>
  <c r="AC210" i="10" s="1"/>
  <c r="AB211" i="10"/>
  <c r="AC211" i="10" s="1"/>
  <c r="AB212" i="10"/>
  <c r="AC212" i="10" s="1"/>
  <c r="AB213" i="10"/>
  <c r="AC213" i="10" s="1"/>
  <c r="AB214" i="10"/>
  <c r="AC214" i="10" s="1"/>
  <c r="AB215" i="10"/>
  <c r="AC215" i="10" s="1"/>
  <c r="AB216" i="10"/>
  <c r="AC216" i="10" s="1"/>
  <c r="AB217" i="10"/>
  <c r="AC217" i="10" s="1"/>
  <c r="AB218" i="10"/>
  <c r="AC218" i="10" s="1"/>
  <c r="AB219" i="10"/>
  <c r="AC219" i="10" s="1"/>
  <c r="AB220" i="10"/>
  <c r="AC220" i="10" s="1"/>
  <c r="AB221" i="10"/>
  <c r="AC221" i="10" s="1"/>
  <c r="AB222" i="10"/>
  <c r="AC222" i="10" s="1"/>
  <c r="AB223" i="10"/>
  <c r="AC223" i="10" s="1"/>
  <c r="AB224" i="10"/>
  <c r="AC224" i="10" s="1"/>
  <c r="AB225" i="10"/>
  <c r="AC225" i="10" s="1"/>
  <c r="AB226" i="10"/>
  <c r="AC226" i="10" s="1"/>
  <c r="AB227" i="10"/>
  <c r="AC227" i="10" s="1"/>
  <c r="AB228" i="10"/>
  <c r="AC228" i="10" s="1"/>
  <c r="AB229" i="10"/>
  <c r="AC229" i="10" s="1"/>
  <c r="AB230" i="10"/>
  <c r="AC230" i="10" s="1"/>
  <c r="AB231" i="10"/>
  <c r="AC231" i="10" s="1"/>
  <c r="AB232" i="10"/>
  <c r="AC232" i="10" s="1"/>
  <c r="AB233" i="10"/>
  <c r="AC233" i="10" s="1"/>
  <c r="AB234" i="10"/>
  <c r="AC234" i="10" s="1"/>
  <c r="AB235" i="10"/>
  <c r="AC235" i="10" s="1"/>
  <c r="AB236" i="10"/>
  <c r="AC236" i="10" s="1"/>
  <c r="AB237" i="10"/>
  <c r="AC237" i="10" s="1"/>
  <c r="AB238" i="10"/>
  <c r="AC238" i="10" s="1"/>
  <c r="AB239" i="10"/>
  <c r="AC239" i="10" s="1"/>
  <c r="AB240" i="10"/>
  <c r="AC240" i="10" s="1"/>
  <c r="AB241" i="10"/>
  <c r="AC241" i="10" s="1"/>
  <c r="AB242" i="10"/>
  <c r="AC242" i="10" s="1"/>
  <c r="AB243" i="10"/>
  <c r="AC243" i="10" s="1"/>
  <c r="AB244" i="10"/>
  <c r="AC244" i="10" s="1"/>
  <c r="AB245" i="10"/>
  <c r="AC245" i="10" s="1"/>
  <c r="AB246" i="10"/>
  <c r="AC246" i="10" s="1"/>
  <c r="AB247" i="10"/>
  <c r="AC247" i="10" s="1"/>
  <c r="AB248" i="10"/>
  <c r="AC248" i="10" s="1"/>
  <c r="AB249" i="10"/>
  <c r="AC249" i="10" s="1"/>
  <c r="AB250" i="10"/>
  <c r="AC250" i="10" s="1"/>
  <c r="AB251" i="10"/>
  <c r="AC251" i="10" s="1"/>
  <c r="AB252" i="10"/>
  <c r="AC252" i="10" s="1"/>
  <c r="AB253" i="10"/>
  <c r="AC253" i="10" s="1"/>
  <c r="AB254" i="10"/>
  <c r="AC254" i="10" s="1"/>
  <c r="AB255" i="10"/>
  <c r="AC255" i="10" s="1"/>
  <c r="AB256" i="10"/>
  <c r="AC256" i="10" s="1"/>
  <c r="AB257" i="10"/>
  <c r="AC257" i="10" s="1"/>
  <c r="AB258" i="10"/>
  <c r="AC258" i="10" s="1"/>
  <c r="AB259" i="10"/>
  <c r="AC259" i="10" s="1"/>
  <c r="AB260" i="10"/>
  <c r="AC260" i="10" s="1"/>
  <c r="AB261" i="10"/>
  <c r="AC261" i="10" s="1"/>
  <c r="AB262" i="10"/>
  <c r="AC262" i="10" s="1"/>
  <c r="AB263" i="10"/>
  <c r="AC263" i="10" s="1"/>
  <c r="AB264" i="10"/>
  <c r="AC264" i="10" s="1"/>
  <c r="AB265" i="10"/>
  <c r="AC265" i="10" s="1"/>
  <c r="AB266" i="10"/>
  <c r="AC266" i="10" s="1"/>
  <c r="AB267" i="10"/>
  <c r="AC267" i="10" s="1"/>
  <c r="AB268" i="10"/>
  <c r="AC268" i="10" s="1"/>
  <c r="AB269" i="10"/>
  <c r="AC269" i="10" s="1"/>
  <c r="AB270" i="10"/>
  <c r="AC270" i="10" s="1"/>
  <c r="AB271" i="10"/>
  <c r="AC271" i="10" s="1"/>
  <c r="AB272" i="10"/>
  <c r="AC272" i="10" s="1"/>
  <c r="AB273" i="10"/>
  <c r="AC273" i="10" s="1"/>
  <c r="AB274" i="10"/>
  <c r="AC274" i="10" s="1"/>
  <c r="AB275" i="10"/>
  <c r="AC275" i="10" s="1"/>
  <c r="AB276" i="10"/>
  <c r="AC276" i="10" s="1"/>
  <c r="AB277" i="10"/>
  <c r="AC277" i="10" s="1"/>
  <c r="AB278" i="10"/>
  <c r="AC278" i="10" s="1"/>
  <c r="AB279" i="10"/>
  <c r="AC279" i="10" s="1"/>
  <c r="AB280" i="10"/>
  <c r="AC280" i="10" s="1"/>
  <c r="AB281" i="10"/>
  <c r="AC281" i="10" s="1"/>
  <c r="AB282" i="10"/>
  <c r="AC282" i="10" s="1"/>
  <c r="AB283" i="10"/>
  <c r="AC283" i="10" s="1"/>
  <c r="AB284" i="10"/>
  <c r="AC284" i="10" s="1"/>
  <c r="AB285" i="10"/>
  <c r="AC285" i="10" s="1"/>
  <c r="AB286" i="10"/>
  <c r="AC286" i="10" s="1"/>
  <c r="AB287" i="10"/>
  <c r="AC287" i="10" s="1"/>
  <c r="AB288" i="10"/>
  <c r="AC288" i="10" s="1"/>
  <c r="AB289" i="10"/>
  <c r="AC289" i="10" s="1"/>
  <c r="AB290" i="10"/>
  <c r="AC290" i="10" s="1"/>
  <c r="AB291" i="10"/>
  <c r="AC291" i="10" s="1"/>
  <c r="AB292" i="10"/>
  <c r="AC292" i="10" s="1"/>
  <c r="AB293" i="10"/>
  <c r="AC293" i="10" s="1"/>
  <c r="AB294" i="10"/>
  <c r="AC294" i="10" s="1"/>
  <c r="AB295" i="10"/>
  <c r="AC295" i="10" s="1"/>
  <c r="AB296" i="10"/>
  <c r="AC296" i="10" s="1"/>
  <c r="AB297" i="10"/>
  <c r="AC297" i="10" s="1"/>
  <c r="AB298" i="10"/>
  <c r="AC298" i="10" s="1"/>
  <c r="AB299" i="10"/>
  <c r="AC299" i="10" s="1"/>
  <c r="AB300" i="10"/>
  <c r="AC300" i="10" s="1"/>
  <c r="AB301" i="10"/>
  <c r="AC301" i="10" s="1"/>
  <c r="AB302" i="10"/>
  <c r="AC302" i="10" s="1"/>
  <c r="AB303" i="10"/>
  <c r="AC303" i="10" s="1"/>
  <c r="AB304" i="10"/>
  <c r="AC304" i="10" s="1"/>
  <c r="AB305" i="10"/>
  <c r="AC305" i="10" s="1"/>
  <c r="AB306" i="10"/>
  <c r="AC306" i="10" s="1"/>
  <c r="AB307" i="10"/>
  <c r="AC307" i="10" s="1"/>
  <c r="AB308" i="10"/>
  <c r="AC308" i="10" s="1"/>
  <c r="AB309" i="10"/>
  <c r="AC309" i="10" s="1"/>
  <c r="AB310" i="10"/>
  <c r="AC310" i="10" s="1"/>
  <c r="AB311" i="10"/>
  <c r="AC311" i="10" s="1"/>
  <c r="AB312" i="10"/>
  <c r="AC312" i="10" s="1"/>
  <c r="AB313" i="10"/>
  <c r="AC313" i="10" s="1"/>
  <c r="AB314" i="10"/>
  <c r="AC314" i="10" s="1"/>
  <c r="AB315" i="10"/>
  <c r="AC315" i="10" s="1"/>
  <c r="AB316" i="10"/>
  <c r="AC316" i="10" s="1"/>
  <c r="AB317" i="10"/>
  <c r="AC317" i="10" s="1"/>
  <c r="AB318" i="10"/>
  <c r="AC318" i="10" s="1"/>
  <c r="AB319" i="10"/>
  <c r="AC319" i="10" s="1"/>
  <c r="AB320" i="10"/>
  <c r="AC320" i="10" s="1"/>
  <c r="AB321" i="10"/>
  <c r="AC321" i="10" s="1"/>
  <c r="AB322" i="10"/>
  <c r="AC322" i="10" s="1"/>
  <c r="AB323" i="10"/>
  <c r="AC323" i="10" s="1"/>
  <c r="AB324" i="10"/>
  <c r="AC324" i="10" s="1"/>
  <c r="AB325" i="10"/>
  <c r="AC325" i="10" s="1"/>
  <c r="AB326" i="10"/>
  <c r="AC326" i="10" s="1"/>
  <c r="AB327" i="10"/>
  <c r="AC327" i="10" s="1"/>
  <c r="AB328" i="10"/>
  <c r="AC328" i="10" s="1"/>
  <c r="AB329" i="10"/>
  <c r="AC329" i="10" s="1"/>
  <c r="AB330" i="10"/>
  <c r="AC330" i="10" s="1"/>
  <c r="AB331" i="10"/>
  <c r="AC331" i="10" s="1"/>
  <c r="AB332" i="10"/>
  <c r="AC332" i="10" s="1"/>
  <c r="AB333" i="10"/>
  <c r="AC333" i="10" s="1"/>
  <c r="AB334" i="10"/>
  <c r="AC334" i="10" s="1"/>
  <c r="AB335" i="10"/>
  <c r="AC335" i="10" s="1"/>
  <c r="AB336" i="10"/>
  <c r="AC336" i="10" s="1"/>
  <c r="AB337" i="10"/>
  <c r="AC337" i="10" s="1"/>
  <c r="AB338" i="10"/>
  <c r="AC338" i="10" s="1"/>
  <c r="AB339" i="10"/>
  <c r="AC339" i="10" s="1"/>
  <c r="AB340" i="10"/>
  <c r="AC340" i="10" s="1"/>
  <c r="AB341" i="10"/>
  <c r="AC341" i="10" s="1"/>
  <c r="AB342" i="10"/>
  <c r="AC342" i="10" s="1"/>
  <c r="AB343" i="10"/>
  <c r="AC343" i="10" s="1"/>
  <c r="AB344" i="10"/>
  <c r="AC344" i="10" s="1"/>
  <c r="AB345" i="10"/>
  <c r="AC345" i="10" s="1"/>
  <c r="AB346" i="10"/>
  <c r="AC346" i="10" s="1"/>
  <c r="AB347" i="10"/>
  <c r="AC347" i="10" s="1"/>
  <c r="AB348" i="10"/>
  <c r="AC348" i="10" s="1"/>
  <c r="AB349" i="10"/>
  <c r="AC349" i="10" s="1"/>
  <c r="AB350" i="10"/>
  <c r="AC350" i="10" s="1"/>
  <c r="AB351" i="10"/>
  <c r="AC351" i="10" s="1"/>
  <c r="AB352" i="10"/>
  <c r="AC352" i="10" s="1"/>
  <c r="AB353" i="10"/>
  <c r="AC353" i="10" s="1"/>
  <c r="AB354" i="10"/>
  <c r="AC354" i="10" s="1"/>
  <c r="AB355" i="10"/>
  <c r="AC355" i="10" s="1"/>
  <c r="AB356" i="10"/>
  <c r="AC356" i="10" s="1"/>
  <c r="AB357" i="10"/>
  <c r="AC357" i="10" s="1"/>
  <c r="AB358" i="10"/>
  <c r="AC358" i="10" s="1"/>
  <c r="AB359" i="10"/>
  <c r="AC359" i="10" s="1"/>
  <c r="AB360" i="10"/>
  <c r="AC360" i="10" s="1"/>
  <c r="AB361" i="10"/>
  <c r="AC361" i="10" s="1"/>
  <c r="AB362" i="10"/>
  <c r="AC362" i="10" s="1"/>
  <c r="AB363" i="10"/>
  <c r="AC363" i="10" s="1"/>
  <c r="AB364" i="10"/>
  <c r="AC364" i="10" s="1"/>
  <c r="AB365" i="10"/>
  <c r="AC365" i="10" s="1"/>
  <c r="AB366" i="10"/>
  <c r="AC366" i="10" s="1"/>
  <c r="AB367" i="10"/>
  <c r="AC367" i="10" s="1"/>
  <c r="AB368" i="10"/>
  <c r="AC368" i="10" s="1"/>
  <c r="AB369" i="10"/>
  <c r="AC369" i="10" s="1"/>
  <c r="AB370" i="10"/>
  <c r="AC370" i="10" s="1"/>
  <c r="AB371" i="10"/>
  <c r="AC371" i="10" s="1"/>
  <c r="AB372" i="10"/>
  <c r="AC372" i="10" s="1"/>
  <c r="AB373" i="10"/>
  <c r="AC373" i="10" s="1"/>
  <c r="AB374" i="10"/>
  <c r="AC374" i="10" s="1"/>
  <c r="AB375" i="10"/>
  <c r="AC375" i="10" s="1"/>
  <c r="AB376" i="10"/>
  <c r="AC376" i="10" s="1"/>
  <c r="AB377" i="10"/>
  <c r="AC377" i="10" s="1"/>
  <c r="AB378" i="10"/>
  <c r="AC378" i="10" s="1"/>
  <c r="AB379" i="10"/>
  <c r="AC379" i="10" s="1"/>
  <c r="AB380" i="10"/>
  <c r="AC380" i="10" s="1"/>
  <c r="AB381" i="10"/>
  <c r="AC381" i="10" s="1"/>
  <c r="AB382" i="10"/>
  <c r="AC382" i="10" s="1"/>
  <c r="AB383" i="10"/>
  <c r="AC383" i="10" s="1"/>
  <c r="AB384" i="10"/>
  <c r="AC384" i="10" s="1"/>
  <c r="AB385" i="10"/>
  <c r="AC385" i="10" s="1"/>
  <c r="AB386" i="10"/>
  <c r="AC386" i="10" s="1"/>
  <c r="AB387" i="10"/>
  <c r="AC387" i="10" s="1"/>
  <c r="AB388" i="10"/>
  <c r="AC388" i="10" s="1"/>
  <c r="AB389" i="10"/>
  <c r="AC389" i="10" s="1"/>
  <c r="AB390" i="10"/>
  <c r="AC390" i="10" s="1"/>
  <c r="AB391" i="10"/>
  <c r="AC391" i="10" s="1"/>
  <c r="AB392" i="10"/>
  <c r="AC392" i="10" s="1"/>
  <c r="AB393" i="10"/>
  <c r="AC393" i="10" s="1"/>
  <c r="AB394" i="10"/>
  <c r="AC394" i="10" s="1"/>
  <c r="AB395" i="10"/>
  <c r="AC395" i="10" s="1"/>
  <c r="AB396" i="10"/>
  <c r="AC396" i="10" s="1"/>
  <c r="AB397" i="10"/>
  <c r="AC397" i="10" s="1"/>
  <c r="AB398" i="10"/>
  <c r="AC398" i="10" s="1"/>
  <c r="AB399" i="10"/>
  <c r="AC399" i="10" s="1"/>
  <c r="AB400" i="10"/>
  <c r="AC400" i="10" s="1"/>
  <c r="AB401" i="10"/>
  <c r="AC401" i="10" s="1"/>
  <c r="AB402" i="10"/>
  <c r="AC402" i="10" s="1"/>
  <c r="AB403" i="10"/>
  <c r="AC403" i="10" s="1"/>
  <c r="AB404" i="10"/>
  <c r="AC404" i="10" s="1"/>
  <c r="AB405" i="10"/>
  <c r="AC405" i="10" s="1"/>
  <c r="AB406" i="10"/>
  <c r="AC406" i="10" s="1"/>
  <c r="AB407" i="10"/>
  <c r="AC407" i="10" s="1"/>
  <c r="AB408" i="10"/>
  <c r="AC408" i="10" s="1"/>
  <c r="AB409" i="10"/>
  <c r="AC409" i="10" s="1"/>
  <c r="AB410" i="10"/>
  <c r="AC410" i="10" s="1"/>
  <c r="AB411" i="10"/>
  <c r="AC411" i="10" s="1"/>
  <c r="AB412" i="10"/>
  <c r="AC412" i="10" s="1"/>
  <c r="AB413" i="10"/>
  <c r="AC413" i="10" s="1"/>
  <c r="AB414" i="10"/>
  <c r="AC414" i="10" s="1"/>
  <c r="AB415" i="10"/>
  <c r="AC415" i="10" s="1"/>
  <c r="AB416" i="10"/>
  <c r="AC416" i="10" s="1"/>
  <c r="AB417" i="10"/>
  <c r="AC417" i="10" s="1"/>
  <c r="AB418" i="10"/>
  <c r="AC418" i="10" s="1"/>
  <c r="AB419" i="10"/>
  <c r="AC419" i="10" s="1"/>
  <c r="AB420" i="10"/>
  <c r="AC420" i="10" s="1"/>
  <c r="AB421" i="10"/>
  <c r="AC421" i="10" s="1"/>
  <c r="AB422" i="10"/>
  <c r="AC422" i="10" s="1"/>
  <c r="AB423" i="10"/>
  <c r="AC423" i="10" s="1"/>
  <c r="AB424" i="10"/>
  <c r="AC424" i="10" s="1"/>
  <c r="AB425" i="10"/>
  <c r="AC425" i="10" s="1"/>
  <c r="AB426" i="10"/>
  <c r="AC426" i="10" s="1"/>
  <c r="AB427" i="10"/>
  <c r="AC427" i="10" s="1"/>
  <c r="AB428" i="10"/>
  <c r="AC428" i="10" s="1"/>
  <c r="AB429" i="10"/>
  <c r="AC429" i="10" s="1"/>
  <c r="AB430" i="10"/>
  <c r="AC430" i="10" s="1"/>
  <c r="AB431" i="10"/>
  <c r="AC431" i="10" s="1"/>
  <c r="AB432" i="10"/>
  <c r="AC432" i="10" s="1"/>
  <c r="AB433" i="10"/>
  <c r="AC433" i="10" s="1"/>
  <c r="AB434" i="10"/>
  <c r="AC434" i="10" s="1"/>
  <c r="AB435" i="10"/>
  <c r="AC435" i="10" s="1"/>
  <c r="AB436" i="10"/>
  <c r="AC436" i="10" s="1"/>
  <c r="AB437" i="10"/>
  <c r="AC437" i="10" s="1"/>
  <c r="AB438" i="10"/>
  <c r="AC438" i="10" s="1"/>
  <c r="AB439" i="10"/>
  <c r="AC439" i="10" s="1"/>
  <c r="AB440" i="10"/>
  <c r="AC440" i="10" s="1"/>
  <c r="AB441" i="10"/>
  <c r="AC441" i="10" s="1"/>
  <c r="AB442" i="10"/>
  <c r="AC442" i="10" s="1"/>
  <c r="AB443" i="10"/>
  <c r="AC443" i="10" s="1"/>
  <c r="AB444" i="10"/>
  <c r="AC444" i="10" s="1"/>
  <c r="AB445" i="10"/>
  <c r="AC445" i="10" s="1"/>
  <c r="AB446" i="10"/>
  <c r="AC446" i="10" s="1"/>
  <c r="AB447" i="10"/>
  <c r="AC447" i="10" s="1"/>
  <c r="AB448" i="10"/>
  <c r="AC448" i="10" s="1"/>
  <c r="AB449" i="10"/>
  <c r="AC449" i="10" s="1"/>
  <c r="AB450" i="10"/>
  <c r="AC450" i="10" s="1"/>
  <c r="AB451" i="10"/>
  <c r="AC451" i="10" s="1"/>
  <c r="AB452" i="10"/>
  <c r="AC452" i="10" s="1"/>
  <c r="AB453" i="10"/>
  <c r="AC453" i="10" s="1"/>
  <c r="AB454" i="10"/>
  <c r="AC454" i="10" s="1"/>
  <c r="AB455" i="10"/>
  <c r="AC455" i="10" s="1"/>
  <c r="AB456" i="10"/>
  <c r="AC456" i="10" s="1"/>
  <c r="AB457" i="10"/>
  <c r="AC457" i="10" s="1"/>
  <c r="AB458" i="10"/>
  <c r="AC458" i="10" s="1"/>
  <c r="AB459" i="10"/>
  <c r="AC459" i="10" s="1"/>
  <c r="AB460" i="10"/>
  <c r="AC460" i="10" s="1"/>
  <c r="AB461" i="10"/>
  <c r="AC461" i="10" s="1"/>
  <c r="AB462" i="10"/>
  <c r="AC462" i="10" s="1"/>
  <c r="AB463" i="10"/>
  <c r="AC463" i="10" s="1"/>
  <c r="AB464" i="10"/>
  <c r="AC464" i="10" s="1"/>
  <c r="AB465" i="10"/>
  <c r="AC465" i="10" s="1"/>
  <c r="AB466" i="10"/>
  <c r="AC466" i="10" s="1"/>
  <c r="AB467" i="10"/>
  <c r="AC467" i="10" s="1"/>
  <c r="AB468" i="10"/>
  <c r="AC468" i="10" s="1"/>
  <c r="AB469" i="10"/>
  <c r="AC469" i="10" s="1"/>
  <c r="AB470" i="10"/>
  <c r="AC470" i="10" s="1"/>
  <c r="AB471" i="10"/>
  <c r="AC471" i="10" s="1"/>
  <c r="AB472" i="10"/>
  <c r="AC472" i="10" s="1"/>
  <c r="AB473" i="10"/>
  <c r="AC473" i="10" s="1"/>
  <c r="AB474" i="10"/>
  <c r="AC474" i="10" s="1"/>
  <c r="AB475" i="10"/>
  <c r="AC475" i="10" s="1"/>
  <c r="AB476" i="10"/>
  <c r="AC476" i="10" s="1"/>
  <c r="AB477" i="10"/>
  <c r="AC477" i="10" s="1"/>
  <c r="AB478" i="10"/>
  <c r="AC478" i="10" s="1"/>
  <c r="AB479" i="10"/>
  <c r="AC479" i="10" s="1"/>
  <c r="AB480" i="10"/>
  <c r="AC480" i="10" s="1"/>
  <c r="AB481" i="10"/>
  <c r="AC481" i="10" s="1"/>
  <c r="AB482" i="10"/>
  <c r="AC482" i="10"/>
  <c r="AB483" i="10"/>
  <c r="AC483" i="10" s="1"/>
  <c r="AB484" i="10"/>
  <c r="AC484" i="10" s="1"/>
  <c r="AB485" i="10"/>
  <c r="AC485" i="10" s="1"/>
  <c r="AB486" i="10"/>
  <c r="AC486" i="10" s="1"/>
  <c r="AB487" i="10"/>
  <c r="AC487" i="10" s="1"/>
  <c r="AB488" i="10"/>
  <c r="AC488" i="10" s="1"/>
  <c r="AB489" i="10"/>
  <c r="AC489" i="10" s="1"/>
  <c r="AB490" i="10"/>
  <c r="AC490" i="10" s="1"/>
  <c r="AB491" i="10"/>
  <c r="AC491" i="10" s="1"/>
  <c r="AB492" i="10"/>
  <c r="AC492" i="10" s="1"/>
  <c r="AB493" i="10"/>
  <c r="AC493" i="10" s="1"/>
  <c r="AB494" i="10"/>
  <c r="AC494" i="10" s="1"/>
  <c r="AB495" i="10"/>
  <c r="AC495" i="10" s="1"/>
  <c r="AB496" i="10"/>
  <c r="AC496" i="10" s="1"/>
  <c r="AB497" i="10"/>
  <c r="AC497" i="10" s="1"/>
  <c r="AB498" i="10"/>
  <c r="AC498" i="10" s="1"/>
  <c r="AB499" i="10"/>
  <c r="AC499" i="10" s="1"/>
  <c r="AB500" i="10"/>
  <c r="AC500" i="10" s="1"/>
  <c r="AB501" i="10"/>
  <c r="AC501" i="10" s="1"/>
  <c r="AB502" i="10"/>
  <c r="AC502" i="10" s="1"/>
  <c r="AB503" i="10"/>
  <c r="AC503" i="10" s="1"/>
  <c r="AB504" i="10"/>
  <c r="AC504" i="10" s="1"/>
  <c r="AB505" i="10"/>
  <c r="AC505" i="10" s="1"/>
  <c r="AB506" i="10"/>
  <c r="AC506" i="10" s="1"/>
  <c r="AB507" i="10"/>
  <c r="AC507" i="10" s="1"/>
  <c r="AB508" i="10"/>
  <c r="AC508" i="10" s="1"/>
  <c r="AB509" i="10"/>
  <c r="AC509" i="10" s="1"/>
  <c r="AB510" i="10"/>
  <c r="AC510" i="10" s="1"/>
  <c r="AB511" i="10"/>
  <c r="AC511" i="10" s="1"/>
  <c r="AB512" i="10"/>
  <c r="AC512" i="10" s="1"/>
  <c r="AB513" i="10"/>
  <c r="AC513" i="10" s="1"/>
  <c r="AB514" i="10"/>
  <c r="AC514" i="10" s="1"/>
  <c r="AB515" i="10"/>
  <c r="AC515" i="10" s="1"/>
  <c r="AB516" i="10"/>
  <c r="AC516" i="10" s="1"/>
  <c r="AB517" i="10"/>
  <c r="AC517" i="10" s="1"/>
  <c r="AB518" i="10"/>
  <c r="AC518" i="10" s="1"/>
  <c r="AB519" i="10"/>
  <c r="AC519" i="10" s="1"/>
  <c r="AB520" i="10"/>
  <c r="AC520" i="10" s="1"/>
  <c r="AB521" i="10"/>
  <c r="AC521" i="10" s="1"/>
  <c r="AB522" i="10"/>
  <c r="AC522" i="10" s="1"/>
  <c r="AB523" i="10"/>
  <c r="AC523" i="10" s="1"/>
  <c r="AB3" i="10"/>
  <c r="AC3" i="10" s="1"/>
  <c r="AB4" i="9"/>
  <c r="AC4" i="9" s="1"/>
  <c r="AB5" i="9"/>
  <c r="AC5" i="9" s="1"/>
  <c r="AB6" i="9"/>
  <c r="AC6" i="9" s="1"/>
  <c r="AB7" i="9"/>
  <c r="AC7" i="9" s="1"/>
  <c r="AB8" i="9"/>
  <c r="AC8" i="9" s="1"/>
  <c r="AB9" i="9"/>
  <c r="AC9" i="9" s="1"/>
  <c r="AB10" i="9"/>
  <c r="AC10" i="9" s="1"/>
  <c r="AB11" i="9"/>
  <c r="AC11" i="9" s="1"/>
  <c r="AB12" i="9"/>
  <c r="AC12" i="9" s="1"/>
  <c r="AB13" i="9"/>
  <c r="AC13" i="9" s="1"/>
  <c r="AB14" i="9"/>
  <c r="AC14" i="9" s="1"/>
  <c r="AB15" i="9"/>
  <c r="AC15" i="9" s="1"/>
  <c r="AB16" i="9"/>
  <c r="AC16" i="9" s="1"/>
  <c r="AB17" i="9"/>
  <c r="AC17" i="9" s="1"/>
  <c r="AB18" i="9"/>
  <c r="AC18" i="9" s="1"/>
  <c r="AB19" i="9"/>
  <c r="AC19" i="9" s="1"/>
  <c r="AB20" i="9"/>
  <c r="AC20" i="9" s="1"/>
  <c r="AB21" i="9"/>
  <c r="AC21" i="9" s="1"/>
  <c r="AB22" i="9"/>
  <c r="AC22" i="9" s="1"/>
  <c r="AB23" i="9"/>
  <c r="AC23" i="9" s="1"/>
  <c r="AB24" i="9"/>
  <c r="AC24" i="9" s="1"/>
  <c r="AB25" i="9"/>
  <c r="AC25" i="9" s="1"/>
  <c r="AB26" i="9"/>
  <c r="AC26" i="9" s="1"/>
  <c r="AB27" i="9"/>
  <c r="AC27" i="9" s="1"/>
  <c r="AB28" i="9"/>
  <c r="AC28" i="9" s="1"/>
  <c r="AB29" i="9"/>
  <c r="AC29" i="9" s="1"/>
  <c r="AB30" i="9"/>
  <c r="AC30" i="9" s="1"/>
  <c r="AB31" i="9"/>
  <c r="AC31" i="9" s="1"/>
  <c r="AB32" i="9"/>
  <c r="AC32" i="9" s="1"/>
  <c r="AB33" i="9"/>
  <c r="AC33" i="9" s="1"/>
  <c r="AB34" i="9"/>
  <c r="AC34" i="9" s="1"/>
  <c r="AB35" i="9"/>
  <c r="AC35" i="9" s="1"/>
  <c r="AB36" i="9"/>
  <c r="AC36" i="9" s="1"/>
  <c r="AB37" i="9"/>
  <c r="AC37" i="9" s="1"/>
  <c r="AB38" i="9"/>
  <c r="AC38" i="9" s="1"/>
  <c r="AB39" i="9"/>
  <c r="AC39" i="9" s="1"/>
  <c r="AB40" i="9"/>
  <c r="AC40" i="9" s="1"/>
  <c r="AB41" i="9"/>
  <c r="AC41" i="9" s="1"/>
  <c r="AB42" i="9"/>
  <c r="AC42" i="9" s="1"/>
  <c r="AB43" i="9"/>
  <c r="AC43" i="9" s="1"/>
  <c r="AB44" i="9"/>
  <c r="AC44" i="9" s="1"/>
  <c r="AB45" i="9"/>
  <c r="AC45" i="9" s="1"/>
  <c r="AB46" i="9"/>
  <c r="AC46" i="9" s="1"/>
  <c r="AB47" i="9"/>
  <c r="AC47" i="9" s="1"/>
  <c r="AB48" i="9"/>
  <c r="AC48" i="9" s="1"/>
  <c r="AB49" i="9"/>
  <c r="AC49" i="9" s="1"/>
  <c r="AB50" i="9"/>
  <c r="AC50" i="9" s="1"/>
  <c r="AB51" i="9"/>
  <c r="AC51" i="9" s="1"/>
  <c r="AB52" i="9"/>
  <c r="AC52" i="9" s="1"/>
  <c r="AB53" i="9"/>
  <c r="AC53" i="9" s="1"/>
  <c r="AB54" i="9"/>
  <c r="AC54" i="9" s="1"/>
  <c r="AB55" i="9"/>
  <c r="AC55" i="9" s="1"/>
  <c r="AB56" i="9"/>
  <c r="AC56" i="9" s="1"/>
  <c r="AB57" i="9"/>
  <c r="AC57" i="9" s="1"/>
  <c r="AB58" i="9"/>
  <c r="AC58" i="9" s="1"/>
  <c r="AB59" i="9"/>
  <c r="AC59" i="9" s="1"/>
  <c r="AB60" i="9"/>
  <c r="AC60" i="9" s="1"/>
  <c r="AB61" i="9"/>
  <c r="AC61" i="9" s="1"/>
  <c r="AB62" i="9"/>
  <c r="AC62" i="9" s="1"/>
  <c r="AB63" i="9"/>
  <c r="AC63" i="9" s="1"/>
  <c r="AB64" i="9"/>
  <c r="AC64" i="9" s="1"/>
  <c r="AB65" i="9"/>
  <c r="AC65" i="9" s="1"/>
  <c r="AB66" i="9"/>
  <c r="AC66" i="9" s="1"/>
  <c r="AB67" i="9"/>
  <c r="AC67" i="9" s="1"/>
  <c r="AB68" i="9"/>
  <c r="AC68" i="9" s="1"/>
  <c r="AB69" i="9"/>
  <c r="AC69" i="9" s="1"/>
  <c r="AB70" i="9"/>
  <c r="AC70" i="9" s="1"/>
  <c r="AB71" i="9"/>
  <c r="AC71" i="9" s="1"/>
  <c r="AB72" i="9"/>
  <c r="AC72" i="9" s="1"/>
  <c r="AB73" i="9"/>
  <c r="AC73" i="9" s="1"/>
  <c r="AB74" i="9"/>
  <c r="AC74" i="9" s="1"/>
  <c r="AB75" i="9"/>
  <c r="AC75" i="9" s="1"/>
  <c r="AB76" i="9"/>
  <c r="AC76" i="9" s="1"/>
  <c r="AB77" i="9"/>
  <c r="AC77" i="9" s="1"/>
  <c r="AB78" i="9"/>
  <c r="AC78" i="9" s="1"/>
  <c r="AB79" i="9"/>
  <c r="AC79" i="9" s="1"/>
  <c r="AB80" i="9"/>
  <c r="AC80" i="9" s="1"/>
  <c r="AB81" i="9"/>
  <c r="AC81" i="9" s="1"/>
  <c r="AB82" i="9"/>
  <c r="AC82" i="9" s="1"/>
  <c r="AB83" i="9"/>
  <c r="AC83" i="9" s="1"/>
  <c r="AB84" i="9"/>
  <c r="AC84" i="9" s="1"/>
  <c r="AB85" i="9"/>
  <c r="AC85" i="9" s="1"/>
  <c r="AB86" i="9"/>
  <c r="AC86" i="9" s="1"/>
  <c r="AB87" i="9"/>
  <c r="AC87" i="9" s="1"/>
  <c r="AB88" i="9"/>
  <c r="AC88" i="9" s="1"/>
  <c r="AB89" i="9"/>
  <c r="AC89" i="9" s="1"/>
  <c r="AB90" i="9"/>
  <c r="AC90" i="9" s="1"/>
  <c r="AB91" i="9"/>
  <c r="AC91" i="9" s="1"/>
  <c r="AB92" i="9"/>
  <c r="AC92" i="9" s="1"/>
  <c r="AB93" i="9"/>
  <c r="AC93" i="9" s="1"/>
  <c r="AB94" i="9"/>
  <c r="AC94" i="9" s="1"/>
  <c r="AB95" i="9"/>
  <c r="AC95" i="9" s="1"/>
  <c r="AB96" i="9"/>
  <c r="AC96" i="9" s="1"/>
  <c r="AB97" i="9"/>
  <c r="AC97" i="9" s="1"/>
  <c r="AB98" i="9"/>
  <c r="AC98" i="9" s="1"/>
  <c r="AB99" i="9"/>
  <c r="AC99" i="9" s="1"/>
  <c r="AB100" i="9"/>
  <c r="AC100" i="9" s="1"/>
  <c r="AB101" i="9"/>
  <c r="AC101" i="9" s="1"/>
  <c r="AB102" i="9"/>
  <c r="AC102" i="9" s="1"/>
  <c r="AB103" i="9"/>
  <c r="AC103" i="9" s="1"/>
  <c r="AB104" i="9"/>
  <c r="AC104" i="9" s="1"/>
  <c r="AB105" i="9"/>
  <c r="AC105" i="9" s="1"/>
  <c r="AB106" i="9"/>
  <c r="AC106" i="9" s="1"/>
  <c r="AB107" i="9"/>
  <c r="AC107" i="9" s="1"/>
  <c r="AB108" i="9"/>
  <c r="AC108" i="9" s="1"/>
  <c r="AB109" i="9"/>
  <c r="AC109" i="9" s="1"/>
  <c r="AB110" i="9"/>
  <c r="AC110" i="9" s="1"/>
  <c r="AB111" i="9"/>
  <c r="AC111" i="9" s="1"/>
  <c r="AB112" i="9"/>
  <c r="AC112" i="9" s="1"/>
  <c r="AB113" i="9"/>
  <c r="AC113" i="9" s="1"/>
  <c r="AB114" i="9"/>
  <c r="AC114" i="9" s="1"/>
  <c r="AB115" i="9"/>
  <c r="AC115" i="9" s="1"/>
  <c r="AB116" i="9"/>
  <c r="AC116" i="9" s="1"/>
  <c r="AB117" i="9"/>
  <c r="AC117" i="9" s="1"/>
  <c r="AB118" i="9"/>
  <c r="AC118" i="9" s="1"/>
  <c r="AB119" i="9"/>
  <c r="AC119" i="9" s="1"/>
  <c r="AB120" i="9"/>
  <c r="AC120" i="9" s="1"/>
  <c r="AB121" i="9"/>
  <c r="AC121" i="9" s="1"/>
  <c r="AB122" i="9"/>
  <c r="AC122" i="9" s="1"/>
  <c r="AB123" i="9"/>
  <c r="AC123" i="9" s="1"/>
  <c r="AB124" i="9"/>
  <c r="AC124" i="9" s="1"/>
  <c r="AB125" i="9"/>
  <c r="AC125" i="9" s="1"/>
  <c r="AB126" i="9"/>
  <c r="AC126" i="9" s="1"/>
  <c r="AB127" i="9"/>
  <c r="AC127" i="9" s="1"/>
  <c r="AB128" i="9"/>
  <c r="AC128" i="9" s="1"/>
  <c r="AB129" i="9"/>
  <c r="AC129" i="9" s="1"/>
  <c r="AB130" i="9"/>
  <c r="AC130" i="9" s="1"/>
  <c r="AB131" i="9"/>
  <c r="AC131" i="9" s="1"/>
  <c r="AB132" i="9"/>
  <c r="AC132" i="9" s="1"/>
  <c r="AB133" i="9"/>
  <c r="AC133" i="9" s="1"/>
  <c r="AB134" i="9"/>
  <c r="AC134" i="9" s="1"/>
  <c r="AB135" i="9"/>
  <c r="AC135" i="9" s="1"/>
  <c r="AB136" i="9"/>
  <c r="AC136" i="9" s="1"/>
  <c r="AB137" i="9"/>
  <c r="AC137" i="9" s="1"/>
  <c r="AB138" i="9"/>
  <c r="AC138" i="9"/>
  <c r="AB139" i="9"/>
  <c r="AC139" i="9" s="1"/>
  <c r="AB140" i="9"/>
  <c r="AC140" i="9" s="1"/>
  <c r="AB141" i="9"/>
  <c r="AC141" i="9" s="1"/>
  <c r="AB142" i="9"/>
  <c r="AC142" i="9" s="1"/>
  <c r="AB143" i="9"/>
  <c r="AC143" i="9" s="1"/>
  <c r="AB144" i="9"/>
  <c r="AC144" i="9" s="1"/>
  <c r="AB145" i="9"/>
  <c r="AC145" i="9" s="1"/>
  <c r="AB146" i="9"/>
  <c r="AC146" i="9" s="1"/>
  <c r="AB147" i="9"/>
  <c r="AC147" i="9" s="1"/>
  <c r="AB148" i="9"/>
  <c r="AC148" i="9" s="1"/>
  <c r="AB149" i="9"/>
  <c r="AC149" i="9" s="1"/>
  <c r="AB150" i="9"/>
  <c r="AC150" i="9" s="1"/>
  <c r="AB151" i="9"/>
  <c r="AC151" i="9" s="1"/>
  <c r="AB152" i="9"/>
  <c r="AC152" i="9" s="1"/>
  <c r="AB153" i="9"/>
  <c r="AC153" i="9" s="1"/>
  <c r="AB154" i="9"/>
  <c r="AC154" i="9" s="1"/>
  <c r="AB155" i="9"/>
  <c r="AC155" i="9" s="1"/>
  <c r="AB156" i="9"/>
  <c r="AC156" i="9" s="1"/>
  <c r="AB157" i="9"/>
  <c r="AC157" i="9" s="1"/>
  <c r="AB158" i="9"/>
  <c r="AC158" i="9" s="1"/>
  <c r="AB159" i="9"/>
  <c r="AC159" i="9" s="1"/>
  <c r="AB160" i="9"/>
  <c r="AC160" i="9" s="1"/>
  <c r="AB161" i="9"/>
  <c r="AC161" i="9" s="1"/>
  <c r="AB162" i="9"/>
  <c r="AC162" i="9" s="1"/>
  <c r="AB163" i="9"/>
  <c r="AC163" i="9" s="1"/>
  <c r="AB164" i="9"/>
  <c r="AC164" i="9" s="1"/>
  <c r="AB165" i="9"/>
  <c r="AC165" i="9" s="1"/>
  <c r="AB166" i="9"/>
  <c r="AC166" i="9" s="1"/>
  <c r="AB167" i="9"/>
  <c r="AC167" i="9" s="1"/>
  <c r="AB168" i="9"/>
  <c r="AC168" i="9" s="1"/>
  <c r="AB169" i="9"/>
  <c r="AC169" i="9" s="1"/>
  <c r="AB170" i="9"/>
  <c r="AC170" i="9" s="1"/>
  <c r="AB171" i="9"/>
  <c r="AC171" i="9" s="1"/>
  <c r="AB172" i="9"/>
  <c r="AC172" i="9" s="1"/>
  <c r="AB173" i="9"/>
  <c r="AC173" i="9" s="1"/>
  <c r="AB174" i="9"/>
  <c r="AC174" i="9" s="1"/>
  <c r="AB175" i="9"/>
  <c r="AC175" i="9" s="1"/>
  <c r="AB176" i="9"/>
  <c r="AC176" i="9" s="1"/>
  <c r="AB177" i="9"/>
  <c r="AC177" i="9" s="1"/>
  <c r="AB178" i="9"/>
  <c r="AC178" i="9" s="1"/>
  <c r="AB179" i="9"/>
  <c r="AC179" i="9" s="1"/>
  <c r="AB180" i="9"/>
  <c r="AC180" i="9" s="1"/>
  <c r="AB181" i="9"/>
  <c r="AC181" i="9" s="1"/>
  <c r="AB182" i="9"/>
  <c r="AC182" i="9" s="1"/>
  <c r="AB183" i="9"/>
  <c r="AC183" i="9" s="1"/>
  <c r="AB184" i="9"/>
  <c r="AC184" i="9" s="1"/>
  <c r="AB185" i="9"/>
  <c r="AC185" i="9" s="1"/>
  <c r="AB186" i="9"/>
  <c r="AC186" i="9" s="1"/>
  <c r="AB187" i="9"/>
  <c r="AC187" i="9" s="1"/>
  <c r="AB188" i="9"/>
  <c r="AC188" i="9" s="1"/>
  <c r="AB189" i="9"/>
  <c r="AC189" i="9" s="1"/>
  <c r="AB190" i="9"/>
  <c r="AC190" i="9" s="1"/>
  <c r="AB191" i="9"/>
  <c r="AC191" i="9" s="1"/>
  <c r="AB192" i="9"/>
  <c r="AC192" i="9" s="1"/>
  <c r="AB193" i="9"/>
  <c r="AC193" i="9" s="1"/>
  <c r="AB194" i="9"/>
  <c r="AC194" i="9" s="1"/>
  <c r="AB195" i="9"/>
  <c r="AC195" i="9" s="1"/>
  <c r="AB196" i="9"/>
  <c r="AC196" i="9" s="1"/>
  <c r="AB197" i="9"/>
  <c r="AC197" i="9" s="1"/>
  <c r="AB198" i="9"/>
  <c r="AC198" i="9" s="1"/>
  <c r="AB199" i="9"/>
  <c r="AC199" i="9" s="1"/>
  <c r="AB200" i="9"/>
  <c r="AC200" i="9" s="1"/>
  <c r="AB201" i="9"/>
  <c r="AC201" i="9" s="1"/>
  <c r="AB202" i="9"/>
  <c r="AC202" i="9" s="1"/>
  <c r="AB203" i="9"/>
  <c r="AC203" i="9" s="1"/>
  <c r="AB204" i="9"/>
  <c r="AC204" i="9" s="1"/>
  <c r="AB205" i="9"/>
  <c r="AC205" i="9" s="1"/>
  <c r="AB206" i="9"/>
  <c r="AC206" i="9" s="1"/>
  <c r="AB207" i="9"/>
  <c r="AC207" i="9" s="1"/>
  <c r="AB208" i="9"/>
  <c r="AC208" i="9" s="1"/>
  <c r="AB209" i="9"/>
  <c r="AC209" i="9" s="1"/>
  <c r="AB210" i="9"/>
  <c r="AC210" i="9" s="1"/>
  <c r="AB211" i="9"/>
  <c r="AC211" i="9" s="1"/>
  <c r="AB212" i="9"/>
  <c r="AC212" i="9" s="1"/>
  <c r="AB213" i="9"/>
  <c r="AC213" i="9" s="1"/>
  <c r="AB214" i="9"/>
  <c r="AC214" i="9" s="1"/>
  <c r="AB215" i="9"/>
  <c r="AC215" i="9" s="1"/>
  <c r="AB216" i="9"/>
  <c r="AC216" i="9" s="1"/>
  <c r="AB217" i="9"/>
  <c r="AC217" i="9" s="1"/>
  <c r="AB218" i="9"/>
  <c r="AC218" i="9" s="1"/>
  <c r="AB219" i="9"/>
  <c r="AC219" i="9" s="1"/>
  <c r="AB220" i="9"/>
  <c r="AC220" i="9" s="1"/>
  <c r="AB221" i="9"/>
  <c r="AC221" i="9" s="1"/>
  <c r="AB222" i="9"/>
  <c r="AC222" i="9" s="1"/>
  <c r="AB223" i="9"/>
  <c r="AC223" i="9" s="1"/>
  <c r="AB224" i="9"/>
  <c r="AC224" i="9" s="1"/>
  <c r="AB225" i="9"/>
  <c r="AC225" i="9" s="1"/>
  <c r="AB226" i="9"/>
  <c r="AC226" i="9" s="1"/>
  <c r="AB227" i="9"/>
  <c r="AC227" i="9" s="1"/>
  <c r="AB228" i="9"/>
  <c r="AC228" i="9" s="1"/>
  <c r="AB229" i="9"/>
  <c r="AC229" i="9" s="1"/>
  <c r="AB230" i="9"/>
  <c r="AC230" i="9" s="1"/>
  <c r="AB231" i="9"/>
  <c r="AC231" i="9" s="1"/>
  <c r="AB232" i="9"/>
  <c r="AC232" i="9" s="1"/>
  <c r="AB233" i="9"/>
  <c r="AC233" i="9" s="1"/>
  <c r="AB234" i="9"/>
  <c r="AC234" i="9" s="1"/>
  <c r="AB235" i="9"/>
  <c r="AC235" i="9" s="1"/>
  <c r="AB236" i="9"/>
  <c r="AC236" i="9" s="1"/>
  <c r="AB237" i="9"/>
  <c r="AC237" i="9" s="1"/>
  <c r="AB238" i="9"/>
  <c r="AC238" i="9" s="1"/>
  <c r="AB239" i="9"/>
  <c r="AC239" i="9" s="1"/>
  <c r="AB240" i="9"/>
  <c r="AC240" i="9" s="1"/>
  <c r="AB241" i="9"/>
  <c r="AC241" i="9" s="1"/>
  <c r="AB242" i="9"/>
  <c r="AC242" i="9" s="1"/>
  <c r="AB243" i="9"/>
  <c r="AC243" i="9" s="1"/>
  <c r="AB244" i="9"/>
  <c r="AC244" i="9" s="1"/>
  <c r="AB245" i="9"/>
  <c r="AC245" i="9" s="1"/>
  <c r="AB246" i="9"/>
  <c r="AC246" i="9" s="1"/>
  <c r="AB247" i="9"/>
  <c r="AC247" i="9" s="1"/>
  <c r="AB248" i="9"/>
  <c r="AC248" i="9" s="1"/>
  <c r="AB249" i="9"/>
  <c r="AC249" i="9" s="1"/>
  <c r="AB250" i="9"/>
  <c r="AC250" i="9" s="1"/>
  <c r="AB251" i="9"/>
  <c r="AC251" i="9" s="1"/>
  <c r="AB252" i="9"/>
  <c r="AC252" i="9" s="1"/>
  <c r="AB253" i="9"/>
  <c r="AC253" i="9" s="1"/>
  <c r="AB254" i="9"/>
  <c r="AC254" i="9" s="1"/>
  <c r="AB255" i="9"/>
  <c r="AC255" i="9" s="1"/>
  <c r="AB256" i="9"/>
  <c r="AC256" i="9" s="1"/>
  <c r="AB257" i="9"/>
  <c r="AC257" i="9" s="1"/>
  <c r="AB258" i="9"/>
  <c r="AC258" i="9" s="1"/>
  <c r="AB259" i="9"/>
  <c r="AC259" i="9" s="1"/>
  <c r="AB260" i="9"/>
  <c r="AC260" i="9" s="1"/>
  <c r="AB261" i="9"/>
  <c r="AC261" i="9" s="1"/>
  <c r="AB262" i="9"/>
  <c r="AC262" i="9" s="1"/>
  <c r="AB263" i="9"/>
  <c r="AC263" i="9" s="1"/>
  <c r="AB264" i="9"/>
  <c r="AC264" i="9" s="1"/>
  <c r="AB265" i="9"/>
  <c r="AC265" i="9" s="1"/>
  <c r="AB266" i="9"/>
  <c r="AC266" i="9" s="1"/>
  <c r="AB267" i="9"/>
  <c r="AC267" i="9" s="1"/>
  <c r="AB268" i="9"/>
  <c r="AC268" i="9" s="1"/>
  <c r="AB269" i="9"/>
  <c r="AC269" i="9" s="1"/>
  <c r="AB270" i="9"/>
  <c r="AC270" i="9" s="1"/>
  <c r="AB271" i="9"/>
  <c r="AC271" i="9" s="1"/>
  <c r="AB272" i="9"/>
  <c r="AC272" i="9" s="1"/>
  <c r="AB273" i="9"/>
  <c r="AC273" i="9" s="1"/>
  <c r="AB274" i="9"/>
  <c r="AC274" i="9" s="1"/>
  <c r="AB275" i="9"/>
  <c r="AC275" i="9" s="1"/>
  <c r="AB276" i="9"/>
  <c r="AC276" i="9" s="1"/>
  <c r="AB277" i="9"/>
  <c r="AC277" i="9" s="1"/>
  <c r="AB278" i="9"/>
  <c r="AC278" i="9" s="1"/>
  <c r="AB279" i="9"/>
  <c r="AC279" i="9" s="1"/>
  <c r="AB280" i="9"/>
  <c r="AC280" i="9" s="1"/>
  <c r="AB281" i="9"/>
  <c r="AC281" i="9" s="1"/>
  <c r="AB282" i="9"/>
  <c r="AC282" i="9" s="1"/>
  <c r="AB283" i="9"/>
  <c r="AC283" i="9" s="1"/>
  <c r="AB284" i="9"/>
  <c r="AC284" i="9" s="1"/>
  <c r="AB285" i="9"/>
  <c r="AC285" i="9" s="1"/>
  <c r="AB286" i="9"/>
  <c r="AC286" i="9" s="1"/>
  <c r="AB287" i="9"/>
  <c r="AC287" i="9" s="1"/>
  <c r="AB288" i="9"/>
  <c r="AC288" i="9" s="1"/>
  <c r="AB289" i="9"/>
  <c r="AC289" i="9" s="1"/>
  <c r="AB290" i="9"/>
  <c r="AC290" i="9" s="1"/>
  <c r="AB291" i="9"/>
  <c r="AC291" i="9" s="1"/>
  <c r="AB292" i="9"/>
  <c r="AC292" i="9" s="1"/>
  <c r="AB293" i="9"/>
  <c r="AC293" i="9" s="1"/>
  <c r="AB294" i="9"/>
  <c r="AC294" i="9" s="1"/>
  <c r="AB295" i="9"/>
  <c r="AC295" i="9" s="1"/>
  <c r="AB296" i="9"/>
  <c r="AC296" i="9" s="1"/>
  <c r="AB297" i="9"/>
  <c r="AC297" i="9" s="1"/>
  <c r="AB298" i="9"/>
  <c r="AC298" i="9" s="1"/>
  <c r="AB299" i="9"/>
  <c r="AC299" i="9" s="1"/>
  <c r="AB300" i="9"/>
  <c r="AC300" i="9" s="1"/>
  <c r="AB301" i="9"/>
  <c r="AC301" i="9" s="1"/>
  <c r="AB302" i="9"/>
  <c r="AC302" i="9" s="1"/>
  <c r="AB303" i="9"/>
  <c r="AC303" i="9" s="1"/>
  <c r="AB304" i="9"/>
  <c r="AC304" i="9" s="1"/>
  <c r="AB305" i="9"/>
  <c r="AC305" i="9" s="1"/>
  <c r="AB306" i="9"/>
  <c r="AC306" i="9" s="1"/>
  <c r="AB307" i="9"/>
  <c r="AC307" i="9" s="1"/>
  <c r="AB308" i="9"/>
  <c r="AC308" i="9" s="1"/>
  <c r="AB309" i="9"/>
  <c r="AC309" i="9" s="1"/>
  <c r="AB310" i="9"/>
  <c r="AC310" i="9" s="1"/>
  <c r="AB311" i="9"/>
  <c r="AC311" i="9" s="1"/>
  <c r="AB312" i="9"/>
  <c r="AC312" i="9" s="1"/>
  <c r="AB313" i="9"/>
  <c r="AC313" i="9" s="1"/>
  <c r="AB314" i="9"/>
  <c r="AC314" i="9" s="1"/>
  <c r="AB315" i="9"/>
  <c r="AC315" i="9" s="1"/>
  <c r="AB316" i="9"/>
  <c r="AC316" i="9" s="1"/>
  <c r="AB317" i="9"/>
  <c r="AC317" i="9" s="1"/>
  <c r="AB318" i="9"/>
  <c r="AC318" i="9" s="1"/>
  <c r="AB319" i="9"/>
  <c r="AC319" i="9" s="1"/>
  <c r="AB320" i="9"/>
  <c r="AC320" i="9" s="1"/>
  <c r="AB321" i="9"/>
  <c r="AC321" i="9" s="1"/>
  <c r="AB322" i="9"/>
  <c r="AC322" i="9" s="1"/>
  <c r="AB323" i="9"/>
  <c r="AC323" i="9"/>
  <c r="AB324" i="9"/>
  <c r="AC324" i="9" s="1"/>
  <c r="AB325" i="9"/>
  <c r="AC325" i="9" s="1"/>
  <c r="AB326" i="9"/>
  <c r="AC326" i="9" s="1"/>
  <c r="AB327" i="9"/>
  <c r="AC327" i="9" s="1"/>
  <c r="AB328" i="9"/>
  <c r="AC328" i="9" s="1"/>
  <c r="AB329" i="9"/>
  <c r="AC329" i="9" s="1"/>
  <c r="AB330" i="9"/>
  <c r="AC330" i="9"/>
  <c r="AB331" i="9"/>
  <c r="AC331" i="9" s="1"/>
  <c r="AB332" i="9"/>
  <c r="AC332" i="9" s="1"/>
  <c r="AB333" i="9"/>
  <c r="AC333" i="9" s="1"/>
  <c r="AB334" i="9"/>
  <c r="AC334" i="9" s="1"/>
  <c r="AB335" i="9"/>
  <c r="AC335" i="9" s="1"/>
  <c r="AB336" i="9"/>
  <c r="AC336" i="9" s="1"/>
  <c r="AB337" i="9"/>
  <c r="AC337" i="9" s="1"/>
  <c r="AB338" i="9"/>
  <c r="AC338" i="9" s="1"/>
  <c r="AB339" i="9"/>
  <c r="AC339" i="9" s="1"/>
  <c r="AB340" i="9"/>
  <c r="AC340" i="9" s="1"/>
  <c r="AB341" i="9"/>
  <c r="AC341" i="9" s="1"/>
  <c r="AB342" i="9"/>
  <c r="AC342" i="9" s="1"/>
  <c r="AB343" i="9"/>
  <c r="AC343" i="9" s="1"/>
  <c r="AB344" i="9"/>
  <c r="AC344" i="9" s="1"/>
  <c r="AB345" i="9"/>
  <c r="AC345" i="9" s="1"/>
  <c r="AB346" i="9"/>
  <c r="AC346" i="9" s="1"/>
  <c r="AB347" i="9"/>
  <c r="AC347" i="9" s="1"/>
  <c r="AB348" i="9"/>
  <c r="AC348" i="9" s="1"/>
  <c r="AB349" i="9"/>
  <c r="AC349" i="9" s="1"/>
  <c r="AB350" i="9"/>
  <c r="AC350" i="9" s="1"/>
  <c r="AB351" i="9"/>
  <c r="AC351" i="9" s="1"/>
  <c r="AB352" i="9"/>
  <c r="AC352" i="9" s="1"/>
  <c r="AB353" i="9"/>
  <c r="AC353" i="9" s="1"/>
  <c r="AB354" i="9"/>
  <c r="AC354" i="9" s="1"/>
  <c r="AB355" i="9"/>
  <c r="AC355" i="9" s="1"/>
  <c r="AB356" i="9"/>
  <c r="AC356" i="9" s="1"/>
  <c r="AB357" i="9"/>
  <c r="AC357" i="9" s="1"/>
  <c r="AB358" i="9"/>
  <c r="AC358" i="9" s="1"/>
  <c r="AB359" i="9"/>
  <c r="AC359" i="9" s="1"/>
  <c r="AB360" i="9"/>
  <c r="AC360" i="9" s="1"/>
  <c r="AB361" i="9"/>
  <c r="AC361" i="9" s="1"/>
  <c r="AB362" i="9"/>
  <c r="AC362" i="9" s="1"/>
  <c r="AB363" i="9"/>
  <c r="AC363" i="9" s="1"/>
  <c r="AB364" i="9"/>
  <c r="AC364" i="9" s="1"/>
  <c r="AB365" i="9"/>
  <c r="AC365" i="9" s="1"/>
  <c r="AB366" i="9"/>
  <c r="AC366" i="9" s="1"/>
  <c r="AB367" i="9"/>
  <c r="AC367" i="9" s="1"/>
  <c r="AB368" i="9"/>
  <c r="AC368" i="9" s="1"/>
  <c r="AB369" i="9"/>
  <c r="AC369" i="9" s="1"/>
  <c r="AB370" i="9"/>
  <c r="AC370" i="9" s="1"/>
  <c r="AB371" i="9"/>
  <c r="AC371" i="9" s="1"/>
  <c r="AB372" i="9"/>
  <c r="AC372" i="9" s="1"/>
  <c r="AB373" i="9"/>
  <c r="AC373" i="9" s="1"/>
  <c r="AB374" i="9"/>
  <c r="AC374" i="9" s="1"/>
  <c r="AB375" i="9"/>
  <c r="AC375" i="9" s="1"/>
  <c r="AB376" i="9"/>
  <c r="AC376" i="9" s="1"/>
  <c r="AB377" i="9"/>
  <c r="AC377" i="9" s="1"/>
  <c r="AB378" i="9"/>
  <c r="AC378" i="9" s="1"/>
  <c r="AB379" i="9"/>
  <c r="AC379" i="9" s="1"/>
  <c r="AB380" i="9"/>
  <c r="AC380" i="9" s="1"/>
  <c r="AB381" i="9"/>
  <c r="AC381" i="9" s="1"/>
  <c r="AB382" i="9"/>
  <c r="AC382" i="9" s="1"/>
  <c r="AB383" i="9"/>
  <c r="AC383" i="9" s="1"/>
  <c r="AB384" i="9"/>
  <c r="AC384" i="9" s="1"/>
  <c r="AB385" i="9"/>
  <c r="AC385" i="9" s="1"/>
  <c r="AB386" i="9"/>
  <c r="AC386" i="9" s="1"/>
  <c r="AB387" i="9"/>
  <c r="AC387" i="9" s="1"/>
  <c r="AB388" i="9"/>
  <c r="AC388" i="9" s="1"/>
  <c r="AB389" i="9"/>
  <c r="AC389" i="9" s="1"/>
  <c r="AB390" i="9"/>
  <c r="AC390" i="9" s="1"/>
  <c r="AB391" i="9"/>
  <c r="AC391" i="9" s="1"/>
  <c r="AB392" i="9"/>
  <c r="AC392" i="9" s="1"/>
  <c r="AB393" i="9"/>
  <c r="AC393" i="9" s="1"/>
  <c r="AB394" i="9"/>
  <c r="AC394" i="9" s="1"/>
  <c r="AB395" i="9"/>
  <c r="AC395" i="9" s="1"/>
  <c r="AB396" i="9"/>
  <c r="AC396" i="9" s="1"/>
  <c r="AB397" i="9"/>
  <c r="AC397" i="9" s="1"/>
  <c r="AB398" i="9"/>
  <c r="AC398" i="9" s="1"/>
  <c r="AB399" i="9"/>
  <c r="AC399" i="9" s="1"/>
  <c r="AB400" i="9"/>
  <c r="AC400" i="9" s="1"/>
  <c r="AB401" i="9"/>
  <c r="AC401" i="9" s="1"/>
  <c r="AB402" i="9"/>
  <c r="AC402" i="9" s="1"/>
  <c r="AB403" i="9"/>
  <c r="AC403" i="9" s="1"/>
  <c r="AB404" i="9"/>
  <c r="AC404" i="9" s="1"/>
  <c r="AB405" i="9"/>
  <c r="AC405" i="9" s="1"/>
  <c r="AB406" i="9"/>
  <c r="AC406" i="9" s="1"/>
  <c r="AB407" i="9"/>
  <c r="AC407" i="9" s="1"/>
  <c r="AB408" i="9"/>
  <c r="AC408" i="9" s="1"/>
  <c r="AB409" i="9"/>
  <c r="AC409" i="9" s="1"/>
  <c r="AB410" i="9"/>
  <c r="AC410" i="9" s="1"/>
  <c r="AB411" i="9"/>
  <c r="AC411" i="9" s="1"/>
  <c r="AB412" i="9"/>
  <c r="AC412" i="9" s="1"/>
  <c r="AB413" i="9"/>
  <c r="AC413" i="9" s="1"/>
  <c r="AB414" i="9"/>
  <c r="AC414" i="9" s="1"/>
  <c r="AB415" i="9"/>
  <c r="AC415" i="9" s="1"/>
  <c r="AB416" i="9"/>
  <c r="AC416" i="9" s="1"/>
  <c r="AB417" i="9"/>
  <c r="AC417" i="9" s="1"/>
  <c r="AB418" i="9"/>
  <c r="AC418" i="9" s="1"/>
  <c r="AB419" i="9"/>
  <c r="AC419" i="9" s="1"/>
  <c r="AB420" i="9"/>
  <c r="AC420" i="9" s="1"/>
  <c r="AB421" i="9"/>
  <c r="AC421" i="9" s="1"/>
  <c r="AB422" i="9"/>
  <c r="AC422" i="9" s="1"/>
  <c r="AB423" i="9"/>
  <c r="AC423" i="9" s="1"/>
  <c r="AB424" i="9"/>
  <c r="AC424" i="9" s="1"/>
  <c r="AB425" i="9"/>
  <c r="AC425" i="9" s="1"/>
  <c r="AB426" i="9"/>
  <c r="AC426" i="9" s="1"/>
  <c r="AB427" i="9"/>
  <c r="AC427" i="9" s="1"/>
  <c r="AB428" i="9"/>
  <c r="AC428" i="9" s="1"/>
  <c r="AB429" i="9"/>
  <c r="AC429" i="9" s="1"/>
  <c r="AB430" i="9"/>
  <c r="AC430" i="9" s="1"/>
  <c r="AB431" i="9"/>
  <c r="AC431" i="9" s="1"/>
  <c r="AB432" i="9"/>
  <c r="AC432" i="9" s="1"/>
  <c r="AB433" i="9"/>
  <c r="AC433" i="9" s="1"/>
  <c r="AB434" i="9"/>
  <c r="AC434" i="9" s="1"/>
  <c r="AB435" i="9"/>
  <c r="AC435" i="9" s="1"/>
  <c r="AB436" i="9"/>
  <c r="AC436" i="9" s="1"/>
  <c r="AB437" i="9"/>
  <c r="AC437" i="9" s="1"/>
  <c r="AB438" i="9"/>
  <c r="AC438" i="9" s="1"/>
  <c r="AB439" i="9"/>
  <c r="AC439" i="9" s="1"/>
  <c r="AB440" i="9"/>
  <c r="AC440" i="9" s="1"/>
  <c r="AB441" i="9"/>
  <c r="AC441" i="9" s="1"/>
  <c r="AB442" i="9"/>
  <c r="AC442" i="9" s="1"/>
  <c r="AB443" i="9"/>
  <c r="AC443" i="9" s="1"/>
  <c r="AB444" i="9"/>
  <c r="AC444" i="9" s="1"/>
  <c r="AB445" i="9"/>
  <c r="AC445" i="9" s="1"/>
  <c r="AB446" i="9"/>
  <c r="AC446" i="9" s="1"/>
  <c r="AB447" i="9"/>
  <c r="AC447" i="9" s="1"/>
  <c r="AB448" i="9"/>
  <c r="AC448" i="9" s="1"/>
  <c r="AB449" i="9"/>
  <c r="AC449" i="9" s="1"/>
  <c r="AB450" i="9"/>
  <c r="AC450" i="9" s="1"/>
  <c r="AB451" i="9"/>
  <c r="AC451" i="9" s="1"/>
  <c r="AB452" i="9"/>
  <c r="AC452" i="9" s="1"/>
  <c r="AB453" i="9"/>
  <c r="AC453" i="9" s="1"/>
  <c r="AB454" i="9"/>
  <c r="AC454" i="9" s="1"/>
  <c r="AB455" i="9"/>
  <c r="AC455" i="9" s="1"/>
  <c r="AB456" i="9"/>
  <c r="AC456" i="9" s="1"/>
  <c r="AB457" i="9"/>
  <c r="AC457" i="9" s="1"/>
  <c r="AB458" i="9"/>
  <c r="AC458" i="9" s="1"/>
  <c r="AB459" i="9"/>
  <c r="AC459" i="9" s="1"/>
  <c r="AB460" i="9"/>
  <c r="AC460" i="9" s="1"/>
  <c r="AB461" i="9"/>
  <c r="AC461" i="9" s="1"/>
  <c r="AB462" i="9"/>
  <c r="AC462" i="9" s="1"/>
  <c r="AB463" i="9"/>
  <c r="AC463" i="9" s="1"/>
  <c r="AB464" i="9"/>
  <c r="AC464" i="9" s="1"/>
  <c r="AB465" i="9"/>
  <c r="AC465" i="9" s="1"/>
  <c r="AB466" i="9"/>
  <c r="AC466" i="9" s="1"/>
  <c r="AB467" i="9"/>
  <c r="AC467" i="9" s="1"/>
  <c r="AB468" i="9"/>
  <c r="AC468" i="9" s="1"/>
  <c r="AB469" i="9"/>
  <c r="AC469" i="9" s="1"/>
  <c r="AB470" i="9"/>
  <c r="AC470" i="9" s="1"/>
  <c r="AB471" i="9"/>
  <c r="AC471" i="9" s="1"/>
  <c r="AB472" i="9"/>
  <c r="AC472" i="9" s="1"/>
  <c r="AB473" i="9"/>
  <c r="AC473" i="9" s="1"/>
  <c r="AB474" i="9"/>
  <c r="AC474" i="9" s="1"/>
  <c r="AB475" i="9"/>
  <c r="AC475" i="9" s="1"/>
  <c r="AB476" i="9"/>
  <c r="AC476" i="9" s="1"/>
  <c r="AB477" i="9"/>
  <c r="AC477" i="9" s="1"/>
  <c r="AB478" i="9"/>
  <c r="AC478" i="9" s="1"/>
  <c r="AB479" i="9"/>
  <c r="AC479" i="9" s="1"/>
  <c r="AB480" i="9"/>
  <c r="AC480" i="9" s="1"/>
  <c r="AB481" i="9"/>
  <c r="AC481" i="9"/>
  <c r="AB482" i="9"/>
  <c r="AC482" i="9"/>
  <c r="AB483" i="9"/>
  <c r="AC483" i="9" s="1"/>
  <c r="AB484" i="9"/>
  <c r="AC484" i="9" s="1"/>
  <c r="AB485" i="9"/>
  <c r="AC485" i="9" s="1"/>
  <c r="AB486" i="9"/>
  <c r="AC486" i="9" s="1"/>
  <c r="AB487" i="9"/>
  <c r="AC487" i="9" s="1"/>
  <c r="AB488" i="9"/>
  <c r="AC488" i="9" s="1"/>
  <c r="AB489" i="9"/>
  <c r="AC489" i="9" s="1"/>
  <c r="AB490" i="9"/>
  <c r="AC490" i="9" s="1"/>
  <c r="AB491" i="9"/>
  <c r="AC491" i="9" s="1"/>
  <c r="AB492" i="9"/>
  <c r="AC492" i="9" s="1"/>
  <c r="AB493" i="9"/>
  <c r="AC493" i="9" s="1"/>
  <c r="AB494" i="9"/>
  <c r="AC494" i="9" s="1"/>
  <c r="AB495" i="9"/>
  <c r="AC495" i="9" s="1"/>
  <c r="AB496" i="9"/>
  <c r="AC496" i="9" s="1"/>
  <c r="AB497" i="9"/>
  <c r="AC497" i="9" s="1"/>
  <c r="AB498" i="9"/>
  <c r="AC498" i="9" s="1"/>
  <c r="AB499" i="9"/>
  <c r="AC499" i="9" s="1"/>
  <c r="AB500" i="9"/>
  <c r="AC500" i="9" s="1"/>
  <c r="AB501" i="9"/>
  <c r="AC501" i="9" s="1"/>
  <c r="AB502" i="9"/>
  <c r="AC502" i="9" s="1"/>
  <c r="AB503" i="9"/>
  <c r="AC503" i="9" s="1"/>
  <c r="AB504" i="9"/>
  <c r="AC504" i="9" s="1"/>
  <c r="AB505" i="9"/>
  <c r="AC505" i="9" s="1"/>
  <c r="AB506" i="9"/>
  <c r="AC506" i="9" s="1"/>
  <c r="AB507" i="9"/>
  <c r="AC507" i="9" s="1"/>
  <c r="AB508" i="9"/>
  <c r="AC508" i="9" s="1"/>
  <c r="AB509" i="9"/>
  <c r="AC509" i="9" s="1"/>
  <c r="AB510" i="9"/>
  <c r="AC510" i="9" s="1"/>
  <c r="AB511" i="9"/>
  <c r="AC511" i="9"/>
  <c r="AB512" i="9"/>
  <c r="AC512" i="9" s="1"/>
  <c r="AB513" i="9"/>
  <c r="AC513" i="9" s="1"/>
  <c r="AB514" i="9"/>
  <c r="AC514" i="9"/>
  <c r="AB515" i="9"/>
  <c r="AC515" i="9" s="1"/>
  <c r="AB516" i="9"/>
  <c r="AC516" i="9" s="1"/>
  <c r="AB517" i="9"/>
  <c r="AC517" i="9" s="1"/>
  <c r="AB518" i="9"/>
  <c r="AC518" i="9" s="1"/>
  <c r="AB519" i="9"/>
  <c r="AC519" i="9" s="1"/>
  <c r="AB520" i="9"/>
  <c r="AC520" i="9" s="1"/>
  <c r="AB521" i="9"/>
  <c r="AC521" i="9" s="1"/>
  <c r="AB522" i="9"/>
  <c r="AC522" i="9" s="1"/>
  <c r="AB523" i="9"/>
  <c r="AC523" i="9" s="1"/>
  <c r="AB524" i="9"/>
  <c r="AC524" i="9" s="1"/>
  <c r="AB525" i="9"/>
  <c r="AC525" i="9" s="1"/>
  <c r="AB526" i="9"/>
  <c r="AC526" i="9" s="1"/>
  <c r="AB527" i="9"/>
  <c r="AC527" i="9" s="1"/>
  <c r="AB528" i="9"/>
  <c r="AC528" i="9" s="1"/>
  <c r="AB3" i="9"/>
  <c r="AC3" i="9" s="1"/>
  <c r="AK4" i="8"/>
  <c r="AK5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8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156" i="8"/>
  <c r="AK157" i="8"/>
  <c r="AK158" i="8"/>
  <c r="AK159" i="8"/>
  <c r="AK160" i="8"/>
  <c r="AK161" i="8"/>
  <c r="AK162" i="8"/>
  <c r="AK163" i="8"/>
  <c r="AK164" i="8"/>
  <c r="AK165" i="8"/>
  <c r="AK166" i="8"/>
  <c r="AK167" i="8"/>
  <c r="AK168" i="8"/>
  <c r="AK169" i="8"/>
  <c r="AK170" i="8"/>
  <c r="AK171" i="8"/>
  <c r="AK172" i="8"/>
  <c r="AK173" i="8"/>
  <c r="AK174" i="8"/>
  <c r="AK175" i="8"/>
  <c r="AK176" i="8"/>
  <c r="AK177" i="8"/>
  <c r="AK178" i="8"/>
  <c r="AK179" i="8"/>
  <c r="AK180" i="8"/>
  <c r="AK181" i="8"/>
  <c r="AK182" i="8"/>
  <c r="AK183" i="8"/>
  <c r="AK184" i="8"/>
  <c r="AK185" i="8"/>
  <c r="AK186" i="8"/>
  <c r="AK187" i="8"/>
  <c r="AK188" i="8"/>
  <c r="AK189" i="8"/>
  <c r="AK190" i="8"/>
  <c r="AK191" i="8"/>
  <c r="AK192" i="8"/>
  <c r="AK193" i="8"/>
  <c r="AK194" i="8"/>
  <c r="AK195" i="8"/>
  <c r="AK196" i="8"/>
  <c r="AK197" i="8"/>
  <c r="AK198" i="8"/>
  <c r="AK199" i="8"/>
  <c r="AK200" i="8"/>
  <c r="AK201" i="8"/>
  <c r="AK202" i="8"/>
  <c r="AK203" i="8"/>
  <c r="AK204" i="8"/>
  <c r="AK205" i="8"/>
  <c r="AK206" i="8"/>
  <c r="AK207" i="8"/>
  <c r="AK208" i="8"/>
  <c r="AK209" i="8"/>
  <c r="AK210" i="8"/>
  <c r="AK211" i="8"/>
  <c r="AK212" i="8"/>
  <c r="AK213" i="8"/>
  <c r="AK214" i="8"/>
  <c r="AK215" i="8"/>
  <c r="AK216" i="8"/>
  <c r="AK217" i="8"/>
  <c r="AK218" i="8"/>
  <c r="AK219" i="8"/>
  <c r="AK220" i="8"/>
  <c r="AK221" i="8"/>
  <c r="AK222" i="8"/>
  <c r="AK223" i="8"/>
  <c r="AK224" i="8"/>
  <c r="AK225" i="8"/>
  <c r="AK226" i="8"/>
  <c r="AK227" i="8"/>
  <c r="AK228" i="8"/>
  <c r="AK229" i="8"/>
  <c r="AK230" i="8"/>
  <c r="AK231" i="8"/>
  <c r="AK232" i="8"/>
  <c r="AK233" i="8"/>
  <c r="AK234" i="8"/>
  <c r="AK235" i="8"/>
  <c r="AK236" i="8"/>
  <c r="AK237" i="8"/>
  <c r="AK238" i="8"/>
  <c r="AK239" i="8"/>
  <c r="AK240" i="8"/>
  <c r="AK241" i="8"/>
  <c r="AK242" i="8"/>
  <c r="AK243" i="8"/>
  <c r="AK244" i="8"/>
  <c r="AK245" i="8"/>
  <c r="AK246" i="8"/>
  <c r="AK247" i="8"/>
  <c r="AK248" i="8"/>
  <c r="AK249" i="8"/>
  <c r="AK250" i="8"/>
  <c r="AK251" i="8"/>
  <c r="AK252" i="8"/>
  <c r="AK253" i="8"/>
  <c r="AK254" i="8"/>
  <c r="AK255" i="8"/>
  <c r="AK256" i="8"/>
  <c r="AK257" i="8"/>
  <c r="AK258" i="8"/>
  <c r="AK259" i="8"/>
  <c r="AK260" i="8"/>
  <c r="AK261" i="8"/>
  <c r="AK262" i="8"/>
  <c r="AK263" i="8"/>
  <c r="AK264" i="8"/>
  <c r="AK265" i="8"/>
  <c r="AK266" i="8"/>
  <c r="AK267" i="8"/>
  <c r="AK268" i="8"/>
  <c r="AK269" i="8"/>
  <c r="AK270" i="8"/>
  <c r="AK271" i="8"/>
  <c r="AK272" i="8"/>
  <c r="AK273" i="8"/>
  <c r="AK274" i="8"/>
  <c r="AK275" i="8"/>
  <c r="AK276" i="8"/>
  <c r="AK277" i="8"/>
  <c r="AK278" i="8"/>
  <c r="AK279" i="8"/>
  <c r="AK280" i="8"/>
  <c r="AK281" i="8"/>
  <c r="AK282" i="8"/>
  <c r="AK283" i="8"/>
  <c r="AK284" i="8"/>
  <c r="AK285" i="8"/>
  <c r="AK286" i="8"/>
  <c r="AK287" i="8"/>
  <c r="AK288" i="8"/>
  <c r="AK289" i="8"/>
  <c r="AK290" i="8"/>
  <c r="AK291" i="8"/>
  <c r="AK292" i="8"/>
  <c r="AK293" i="8"/>
  <c r="AK294" i="8"/>
  <c r="AK295" i="8"/>
  <c r="AK296" i="8"/>
  <c r="AK297" i="8"/>
  <c r="AK298" i="8"/>
  <c r="AK299" i="8"/>
  <c r="AK300" i="8"/>
  <c r="AK301" i="8"/>
  <c r="AK302" i="8"/>
  <c r="AK303" i="8"/>
  <c r="AK304" i="8"/>
  <c r="AK305" i="8"/>
  <c r="AK306" i="8"/>
  <c r="AK307" i="8"/>
  <c r="AK308" i="8"/>
  <c r="AK309" i="8"/>
  <c r="AK310" i="8"/>
  <c r="AK311" i="8"/>
  <c r="AK312" i="8"/>
  <c r="AK313" i="8"/>
  <c r="AK314" i="8"/>
  <c r="AK315" i="8"/>
  <c r="AK316" i="8"/>
  <c r="AK317" i="8"/>
  <c r="AK318" i="8"/>
  <c r="AK319" i="8"/>
  <c r="AK320" i="8"/>
  <c r="AK321" i="8"/>
  <c r="AK322" i="8"/>
  <c r="AK323" i="8"/>
  <c r="AK324" i="8"/>
  <c r="AK325" i="8"/>
  <c r="AK326" i="8"/>
  <c r="AK327" i="8"/>
  <c r="AK328" i="8"/>
  <c r="AK329" i="8"/>
  <c r="AK330" i="8"/>
  <c r="AK331" i="8"/>
  <c r="AK332" i="8"/>
  <c r="AK333" i="8"/>
  <c r="AK334" i="8"/>
  <c r="AK335" i="8"/>
  <c r="AK336" i="8"/>
  <c r="AK337" i="8"/>
  <c r="AK338" i="8"/>
  <c r="AK339" i="8"/>
  <c r="AK340" i="8"/>
  <c r="AK341" i="8"/>
  <c r="AK342" i="8"/>
  <c r="AK343" i="8"/>
  <c r="AK344" i="8"/>
  <c r="AK345" i="8"/>
  <c r="AK346" i="8"/>
  <c r="AK347" i="8"/>
  <c r="AK348" i="8"/>
  <c r="AK349" i="8"/>
  <c r="AK350" i="8"/>
  <c r="AK351" i="8"/>
  <c r="AK352" i="8"/>
  <c r="AK353" i="8"/>
  <c r="AK354" i="8"/>
  <c r="AK355" i="8"/>
  <c r="AK356" i="8"/>
  <c r="AK357" i="8"/>
  <c r="AK358" i="8"/>
  <c r="AK359" i="8"/>
  <c r="AK360" i="8"/>
  <c r="AK361" i="8"/>
  <c r="AK362" i="8"/>
  <c r="AK363" i="8"/>
  <c r="AK364" i="8"/>
  <c r="AK365" i="8"/>
  <c r="AK366" i="8"/>
  <c r="AK367" i="8"/>
  <c r="AK368" i="8"/>
  <c r="AK369" i="8"/>
  <c r="AK370" i="8"/>
  <c r="AK371" i="8"/>
  <c r="AK372" i="8"/>
  <c r="AK373" i="8"/>
  <c r="AK374" i="8"/>
  <c r="AK375" i="8"/>
  <c r="AK376" i="8"/>
  <c r="AK377" i="8"/>
  <c r="AK378" i="8"/>
  <c r="AK379" i="8"/>
  <c r="AK380" i="8"/>
  <c r="AK381" i="8"/>
  <c r="AK382" i="8"/>
  <c r="AK383" i="8"/>
  <c r="AK384" i="8"/>
  <c r="AK385" i="8"/>
  <c r="AK386" i="8"/>
  <c r="AK387" i="8"/>
  <c r="AK388" i="8"/>
  <c r="AK389" i="8"/>
  <c r="AK390" i="8"/>
  <c r="AK391" i="8"/>
  <c r="AK392" i="8"/>
  <c r="AK393" i="8"/>
  <c r="AK394" i="8"/>
  <c r="AK395" i="8"/>
  <c r="AK396" i="8"/>
  <c r="AK397" i="8"/>
  <c r="AK398" i="8"/>
  <c r="AK399" i="8"/>
  <c r="AK400" i="8"/>
  <c r="AK401" i="8"/>
  <c r="AK402" i="8"/>
  <c r="AK403" i="8"/>
  <c r="AK404" i="8"/>
  <c r="AK405" i="8"/>
  <c r="AK406" i="8"/>
  <c r="AK407" i="8"/>
  <c r="AK408" i="8"/>
  <c r="AK409" i="8"/>
  <c r="AK410" i="8"/>
  <c r="AK411" i="8"/>
  <c r="AK412" i="8"/>
  <c r="AK413" i="8"/>
  <c r="AK414" i="8"/>
  <c r="AK415" i="8"/>
  <c r="AK416" i="8"/>
  <c r="AK417" i="8"/>
  <c r="AK418" i="8"/>
  <c r="AK419" i="8"/>
  <c r="AK420" i="8"/>
  <c r="AK421" i="8"/>
  <c r="AK422" i="8"/>
  <c r="AK423" i="8"/>
  <c r="AK424" i="8"/>
  <c r="AK425" i="8"/>
  <c r="AK426" i="8"/>
  <c r="AK427" i="8"/>
  <c r="AK428" i="8"/>
  <c r="AK429" i="8"/>
  <c r="AK430" i="8"/>
  <c r="AK431" i="8"/>
  <c r="AK432" i="8"/>
  <c r="AK433" i="8"/>
  <c r="AK434" i="8"/>
  <c r="AK435" i="8"/>
  <c r="AK436" i="8"/>
  <c r="AK437" i="8"/>
  <c r="AK438" i="8"/>
  <c r="AK439" i="8"/>
  <c r="AK440" i="8"/>
  <c r="AK441" i="8"/>
  <c r="AK442" i="8"/>
  <c r="AK443" i="8"/>
  <c r="AK444" i="8"/>
  <c r="AK445" i="8"/>
  <c r="AK3" i="8"/>
  <c r="AB4" i="4"/>
  <c r="AC4" i="4" s="1"/>
  <c r="AB5" i="4"/>
  <c r="AC5" i="4" s="1"/>
  <c r="AB6" i="4"/>
  <c r="AC6" i="4" s="1"/>
  <c r="AB7" i="4"/>
  <c r="AC7" i="4" s="1"/>
  <c r="AB8" i="4"/>
  <c r="AC8" i="4" s="1"/>
  <c r="AB9" i="4"/>
  <c r="AC9" i="4" s="1"/>
  <c r="AB10" i="4"/>
  <c r="AC10" i="4" s="1"/>
  <c r="AB11" i="4"/>
  <c r="AC11" i="4" s="1"/>
  <c r="AB12" i="4"/>
  <c r="AC12" i="4" s="1"/>
  <c r="AB13" i="4"/>
  <c r="AC13" i="4" s="1"/>
  <c r="AB14" i="4"/>
  <c r="AC14" i="4" s="1"/>
  <c r="AB15" i="4"/>
  <c r="AC15" i="4" s="1"/>
  <c r="AB16" i="4"/>
  <c r="AC16" i="4" s="1"/>
  <c r="AB17" i="4"/>
  <c r="AC17" i="4" s="1"/>
  <c r="AB18" i="4"/>
  <c r="AC18" i="4" s="1"/>
  <c r="AB19" i="4"/>
  <c r="AC19" i="4" s="1"/>
  <c r="AB20" i="4"/>
  <c r="AC20" i="4" s="1"/>
  <c r="AB21" i="4"/>
  <c r="AC21" i="4" s="1"/>
  <c r="AB22" i="4"/>
  <c r="AC22" i="4" s="1"/>
  <c r="AB23" i="4"/>
  <c r="AC23" i="4" s="1"/>
  <c r="AB24" i="4"/>
  <c r="AC24" i="4" s="1"/>
  <c r="AB25" i="4"/>
  <c r="AC25" i="4" s="1"/>
  <c r="AB26" i="4"/>
  <c r="AC26" i="4" s="1"/>
  <c r="AB27" i="4"/>
  <c r="AC27" i="4" s="1"/>
  <c r="AB28" i="4"/>
  <c r="AC28" i="4" s="1"/>
  <c r="AB29" i="4"/>
  <c r="AC29" i="4" s="1"/>
  <c r="AB30" i="4"/>
  <c r="AC30" i="4" s="1"/>
  <c r="AB31" i="4"/>
  <c r="AC31" i="4" s="1"/>
  <c r="AB32" i="4"/>
  <c r="AC32" i="4" s="1"/>
  <c r="AB33" i="4"/>
  <c r="AC33" i="4" s="1"/>
  <c r="AB34" i="4"/>
  <c r="AC34" i="4" s="1"/>
  <c r="AB35" i="4"/>
  <c r="AC35" i="4" s="1"/>
  <c r="AB36" i="4"/>
  <c r="AC36" i="4" s="1"/>
  <c r="AB37" i="4"/>
  <c r="AC37" i="4" s="1"/>
  <c r="AB38" i="4"/>
  <c r="AC38" i="4" s="1"/>
  <c r="AB39" i="4"/>
  <c r="AC39" i="4" s="1"/>
  <c r="AB40" i="4"/>
  <c r="AC40" i="4" s="1"/>
  <c r="AB41" i="4"/>
  <c r="AC41" i="4" s="1"/>
  <c r="AB42" i="4"/>
  <c r="AC42" i="4" s="1"/>
  <c r="AB43" i="4"/>
  <c r="AC43" i="4" s="1"/>
  <c r="AB44" i="4"/>
  <c r="AC44" i="4" s="1"/>
  <c r="AB45" i="4"/>
  <c r="AC45" i="4" s="1"/>
  <c r="AB46" i="4"/>
  <c r="AC46" i="4" s="1"/>
  <c r="AB47" i="4"/>
  <c r="AC47" i="4" s="1"/>
  <c r="AB48" i="4"/>
  <c r="AC48" i="4" s="1"/>
  <c r="AB49" i="4"/>
  <c r="AC49" i="4" s="1"/>
  <c r="AB50" i="4"/>
  <c r="AC50" i="4" s="1"/>
  <c r="AB51" i="4"/>
  <c r="AC51" i="4" s="1"/>
  <c r="AB52" i="4"/>
  <c r="AC52" i="4" s="1"/>
  <c r="AB53" i="4"/>
  <c r="AC53" i="4" s="1"/>
  <c r="AB54" i="4"/>
  <c r="AC54" i="4" s="1"/>
  <c r="AB55" i="4"/>
  <c r="AC55" i="4" s="1"/>
  <c r="AB56" i="4"/>
  <c r="AC56" i="4" s="1"/>
  <c r="AB57" i="4"/>
  <c r="AC57" i="4" s="1"/>
  <c r="AB58" i="4"/>
  <c r="AC58" i="4" s="1"/>
  <c r="AB59" i="4"/>
  <c r="AC59" i="4" s="1"/>
  <c r="AB60" i="4"/>
  <c r="AC60" i="4" s="1"/>
  <c r="AB61" i="4"/>
  <c r="AC61" i="4" s="1"/>
  <c r="AB62" i="4"/>
  <c r="AC62" i="4" s="1"/>
  <c r="AB63" i="4"/>
  <c r="AC63" i="4" s="1"/>
  <c r="AB64" i="4"/>
  <c r="AC64" i="4" s="1"/>
  <c r="AB65" i="4"/>
  <c r="AC65" i="4" s="1"/>
  <c r="AB66" i="4"/>
  <c r="AC66" i="4" s="1"/>
  <c r="AB67" i="4"/>
  <c r="AC67" i="4" s="1"/>
  <c r="AB68" i="4"/>
  <c r="AC68" i="4" s="1"/>
  <c r="AB69" i="4"/>
  <c r="AC69" i="4" s="1"/>
  <c r="AB70" i="4"/>
  <c r="AC70" i="4" s="1"/>
  <c r="AB71" i="4"/>
  <c r="AC71" i="4" s="1"/>
  <c r="AB72" i="4"/>
  <c r="AC72" i="4" s="1"/>
  <c r="AB73" i="4"/>
  <c r="AC73" i="4" s="1"/>
  <c r="AB74" i="4"/>
  <c r="AC74" i="4" s="1"/>
  <c r="AB75" i="4"/>
  <c r="AC75" i="4" s="1"/>
  <c r="AB76" i="4"/>
  <c r="AC76" i="4" s="1"/>
  <c r="AB77" i="4"/>
  <c r="AC77" i="4" s="1"/>
  <c r="AB78" i="4"/>
  <c r="AC78" i="4" s="1"/>
  <c r="AB79" i="4"/>
  <c r="AC79" i="4" s="1"/>
  <c r="AB80" i="4"/>
  <c r="AC80" i="4" s="1"/>
  <c r="AB81" i="4"/>
  <c r="AC81" i="4" s="1"/>
  <c r="AB82" i="4"/>
  <c r="AC82" i="4" s="1"/>
  <c r="AB83" i="4"/>
  <c r="AC83" i="4" s="1"/>
  <c r="AB84" i="4"/>
  <c r="AC84" i="4" s="1"/>
  <c r="AB85" i="4"/>
  <c r="AC85" i="4" s="1"/>
  <c r="AB86" i="4"/>
  <c r="AC86" i="4" s="1"/>
  <c r="AB87" i="4"/>
  <c r="AC87" i="4" s="1"/>
  <c r="AB88" i="4"/>
  <c r="AC88" i="4" s="1"/>
  <c r="AB89" i="4"/>
  <c r="AC89" i="4" s="1"/>
  <c r="AB90" i="4"/>
  <c r="AC90" i="4" s="1"/>
  <c r="AB91" i="4"/>
  <c r="AC91" i="4" s="1"/>
  <c r="AB92" i="4"/>
  <c r="AC92" i="4" s="1"/>
  <c r="AB93" i="4"/>
  <c r="AC93" i="4" s="1"/>
  <c r="AB94" i="4"/>
  <c r="AC94" i="4" s="1"/>
  <c r="AB95" i="4"/>
  <c r="AC95" i="4" s="1"/>
  <c r="AB96" i="4"/>
  <c r="AC96" i="4" s="1"/>
  <c r="AB97" i="4"/>
  <c r="AC97" i="4" s="1"/>
  <c r="AB98" i="4"/>
  <c r="AC98" i="4" s="1"/>
  <c r="AB99" i="4"/>
  <c r="AC99" i="4" s="1"/>
  <c r="AB100" i="4"/>
  <c r="AC100" i="4" s="1"/>
  <c r="AB101" i="4"/>
  <c r="AC101" i="4" s="1"/>
  <c r="AB102" i="4"/>
  <c r="AC102" i="4" s="1"/>
  <c r="AB103" i="4"/>
  <c r="AC103" i="4" s="1"/>
  <c r="AB104" i="4"/>
  <c r="AC104" i="4" s="1"/>
  <c r="AB105" i="4"/>
  <c r="AC105" i="4" s="1"/>
  <c r="AB106" i="4"/>
  <c r="AC106" i="4" s="1"/>
  <c r="AB107" i="4"/>
  <c r="AC107" i="4" s="1"/>
  <c r="AB108" i="4"/>
  <c r="AC108" i="4" s="1"/>
  <c r="AB109" i="4"/>
  <c r="AC109" i="4" s="1"/>
  <c r="AB110" i="4"/>
  <c r="AC110" i="4" s="1"/>
  <c r="AB111" i="4"/>
  <c r="AC111" i="4" s="1"/>
  <c r="AB112" i="4"/>
  <c r="AC112" i="4" s="1"/>
  <c r="AB113" i="4"/>
  <c r="AC113" i="4" s="1"/>
  <c r="AB114" i="4"/>
  <c r="AC114" i="4" s="1"/>
  <c r="AB115" i="4"/>
  <c r="AC115" i="4" s="1"/>
  <c r="AB116" i="4"/>
  <c r="AC116" i="4" s="1"/>
  <c r="AB117" i="4"/>
  <c r="AC117" i="4" s="1"/>
  <c r="AB118" i="4"/>
  <c r="AC118" i="4" s="1"/>
  <c r="AB119" i="4"/>
  <c r="AC119" i="4" s="1"/>
  <c r="AB120" i="4"/>
  <c r="AC120" i="4" s="1"/>
  <c r="AB121" i="4"/>
  <c r="AC121" i="4" s="1"/>
  <c r="AB122" i="4"/>
  <c r="AC122" i="4" s="1"/>
  <c r="AB123" i="4"/>
  <c r="AC123" i="4" s="1"/>
  <c r="AB124" i="4"/>
  <c r="AC124" i="4" s="1"/>
  <c r="AB125" i="4"/>
  <c r="AC125" i="4" s="1"/>
  <c r="AB126" i="4"/>
  <c r="AC126" i="4" s="1"/>
  <c r="AB127" i="4"/>
  <c r="AC127" i="4" s="1"/>
  <c r="AB128" i="4"/>
  <c r="AC128" i="4" s="1"/>
  <c r="AB129" i="4"/>
  <c r="AC129" i="4" s="1"/>
  <c r="AB130" i="4"/>
  <c r="AC130" i="4" s="1"/>
  <c r="AB131" i="4"/>
  <c r="AC131" i="4" s="1"/>
  <c r="AB132" i="4"/>
  <c r="AC132" i="4" s="1"/>
  <c r="AB133" i="4"/>
  <c r="AC133" i="4" s="1"/>
  <c r="AB134" i="4"/>
  <c r="AC134" i="4" s="1"/>
  <c r="AB135" i="4"/>
  <c r="AC135" i="4" s="1"/>
  <c r="AB136" i="4"/>
  <c r="AC136" i="4" s="1"/>
  <c r="AB137" i="4"/>
  <c r="AC137" i="4" s="1"/>
  <c r="AB138" i="4"/>
  <c r="AC138" i="4" s="1"/>
  <c r="AB139" i="4"/>
  <c r="AC139" i="4" s="1"/>
  <c r="AB140" i="4"/>
  <c r="AC140" i="4" s="1"/>
  <c r="AB141" i="4"/>
  <c r="AC141" i="4" s="1"/>
  <c r="AB142" i="4"/>
  <c r="AC142" i="4" s="1"/>
  <c r="AB143" i="4"/>
  <c r="AC143" i="4" s="1"/>
  <c r="AB144" i="4"/>
  <c r="AC144" i="4" s="1"/>
  <c r="AB145" i="4"/>
  <c r="AC145" i="4" s="1"/>
  <c r="AB146" i="4"/>
  <c r="AC146" i="4" s="1"/>
  <c r="AB147" i="4"/>
  <c r="AC147" i="4" s="1"/>
  <c r="AB148" i="4"/>
  <c r="AC148" i="4" s="1"/>
  <c r="AB149" i="4"/>
  <c r="AC149" i="4" s="1"/>
  <c r="AB150" i="4"/>
  <c r="AC150" i="4" s="1"/>
  <c r="AB151" i="4"/>
  <c r="AC151" i="4" s="1"/>
  <c r="AB152" i="4"/>
  <c r="AC152" i="4" s="1"/>
  <c r="AB153" i="4"/>
  <c r="AC153" i="4" s="1"/>
  <c r="AB154" i="4"/>
  <c r="AC154" i="4" s="1"/>
  <c r="AB155" i="4"/>
  <c r="AC155" i="4" s="1"/>
  <c r="AB156" i="4"/>
  <c r="AC156" i="4" s="1"/>
  <c r="AB157" i="4"/>
  <c r="AC157" i="4" s="1"/>
  <c r="AB158" i="4"/>
  <c r="AC158" i="4" s="1"/>
  <c r="AB159" i="4"/>
  <c r="AC159" i="4" s="1"/>
  <c r="AB160" i="4"/>
  <c r="AC160" i="4" s="1"/>
  <c r="AB161" i="4"/>
  <c r="AC161" i="4" s="1"/>
  <c r="AB162" i="4"/>
  <c r="AC162" i="4" s="1"/>
  <c r="AB163" i="4"/>
  <c r="AC163" i="4" s="1"/>
  <c r="AB164" i="4"/>
  <c r="AC164" i="4" s="1"/>
  <c r="AB165" i="4"/>
  <c r="AC165" i="4" s="1"/>
  <c r="AB166" i="4"/>
  <c r="AC166" i="4" s="1"/>
  <c r="AB167" i="4"/>
  <c r="AC167" i="4" s="1"/>
  <c r="AB168" i="4"/>
  <c r="AC168" i="4" s="1"/>
  <c r="AB169" i="4"/>
  <c r="AC169" i="4" s="1"/>
  <c r="AB170" i="4"/>
  <c r="AC170" i="4" s="1"/>
  <c r="AB171" i="4"/>
  <c r="AC171" i="4" s="1"/>
  <c r="AB172" i="4"/>
  <c r="AC172" i="4" s="1"/>
  <c r="AB173" i="4"/>
  <c r="AC173" i="4" s="1"/>
  <c r="AB174" i="4"/>
  <c r="AC174" i="4" s="1"/>
  <c r="AB175" i="4"/>
  <c r="AC175" i="4" s="1"/>
  <c r="AB176" i="4"/>
  <c r="AC176" i="4" s="1"/>
  <c r="AB178" i="4"/>
  <c r="AC178" i="4" s="1"/>
  <c r="AB179" i="4"/>
  <c r="AC179" i="4" s="1"/>
  <c r="AB180" i="4"/>
  <c r="AC180" i="4" s="1"/>
  <c r="AB181" i="4"/>
  <c r="AC181" i="4" s="1"/>
  <c r="AB182" i="4"/>
  <c r="AC182" i="4" s="1"/>
  <c r="AB183" i="4"/>
  <c r="AC183" i="4" s="1"/>
  <c r="AB184" i="4"/>
  <c r="AC184" i="4" s="1"/>
  <c r="AB185" i="4"/>
  <c r="AC185" i="4" s="1"/>
  <c r="AB186" i="4"/>
  <c r="AC186" i="4" s="1"/>
  <c r="AB187" i="4"/>
  <c r="AC187" i="4" s="1"/>
  <c r="AB188" i="4"/>
  <c r="AC188" i="4" s="1"/>
  <c r="AB189" i="4"/>
  <c r="AC189" i="4" s="1"/>
  <c r="AB190" i="4"/>
  <c r="AC190" i="4" s="1"/>
  <c r="AB191" i="4"/>
  <c r="AC191" i="4" s="1"/>
  <c r="AB192" i="4"/>
  <c r="AC192" i="4" s="1"/>
  <c r="AB193" i="4"/>
  <c r="AC193" i="4" s="1"/>
  <c r="AB194" i="4"/>
  <c r="AC194" i="4" s="1"/>
  <c r="AB195" i="4"/>
  <c r="AC195" i="4" s="1"/>
  <c r="AB196" i="4"/>
  <c r="AC196" i="4" s="1"/>
  <c r="AB197" i="4"/>
  <c r="AC197" i="4" s="1"/>
  <c r="AB198" i="4"/>
  <c r="AC198" i="4" s="1"/>
  <c r="AB199" i="4"/>
  <c r="AC199" i="4" s="1"/>
  <c r="AB200" i="4"/>
  <c r="AC200" i="4" s="1"/>
  <c r="AB201" i="4"/>
  <c r="AC201" i="4" s="1"/>
  <c r="AB202" i="4"/>
  <c r="AC202" i="4" s="1"/>
  <c r="AB203" i="4"/>
  <c r="AC203" i="4" s="1"/>
  <c r="AB204" i="4"/>
  <c r="AC204" i="4" s="1"/>
  <c r="AB205" i="4"/>
  <c r="AC205" i="4" s="1"/>
  <c r="AB206" i="4"/>
  <c r="AC206" i="4" s="1"/>
  <c r="AB207" i="4"/>
  <c r="AC207" i="4" s="1"/>
  <c r="AB208" i="4"/>
  <c r="AC208" i="4" s="1"/>
  <c r="AB209" i="4"/>
  <c r="AC209" i="4" s="1"/>
  <c r="AB210" i="4"/>
  <c r="AC210" i="4" s="1"/>
  <c r="AB211" i="4"/>
  <c r="AC211" i="4" s="1"/>
  <c r="AB212" i="4"/>
  <c r="AC212" i="4" s="1"/>
  <c r="AB213" i="4"/>
  <c r="AC213" i="4" s="1"/>
  <c r="AB214" i="4"/>
  <c r="AC214" i="4" s="1"/>
  <c r="AB215" i="4"/>
  <c r="AC215" i="4" s="1"/>
  <c r="AB216" i="4"/>
  <c r="AC216" i="4" s="1"/>
  <c r="AB217" i="4"/>
  <c r="AC217" i="4" s="1"/>
  <c r="AB218" i="4"/>
  <c r="AC218" i="4" s="1"/>
  <c r="AB219" i="4"/>
  <c r="AC219" i="4" s="1"/>
  <c r="AB220" i="4"/>
  <c r="AC220" i="4" s="1"/>
  <c r="AB221" i="4"/>
  <c r="AC221" i="4" s="1"/>
  <c r="AB222" i="4"/>
  <c r="AC222" i="4" s="1"/>
  <c r="AB223" i="4"/>
  <c r="AC223" i="4" s="1"/>
  <c r="AB224" i="4"/>
  <c r="AC224" i="4" s="1"/>
  <c r="AB225" i="4"/>
  <c r="AC225" i="4" s="1"/>
  <c r="AB226" i="4"/>
  <c r="AC226" i="4" s="1"/>
  <c r="AB227" i="4"/>
  <c r="AC227" i="4" s="1"/>
  <c r="AB228" i="4"/>
  <c r="AC228" i="4" s="1"/>
  <c r="AB229" i="4"/>
  <c r="AC229" i="4" s="1"/>
  <c r="AB230" i="4"/>
  <c r="AC230" i="4" s="1"/>
  <c r="AB231" i="4"/>
  <c r="AC231" i="4" s="1"/>
  <c r="AB232" i="4"/>
  <c r="AC232" i="4" s="1"/>
  <c r="AB233" i="4"/>
  <c r="AC233" i="4" s="1"/>
  <c r="AB234" i="4"/>
  <c r="AC234" i="4" s="1"/>
  <c r="AB235" i="4"/>
  <c r="AC235" i="4" s="1"/>
  <c r="AB236" i="4"/>
  <c r="AC236" i="4" s="1"/>
  <c r="AB237" i="4"/>
  <c r="AC237" i="4" s="1"/>
  <c r="AB238" i="4"/>
  <c r="AC238" i="4" s="1"/>
  <c r="AB239" i="4"/>
  <c r="AC239" i="4" s="1"/>
  <c r="AB240" i="4"/>
  <c r="AC240" i="4" s="1"/>
  <c r="AB241" i="4"/>
  <c r="AC241" i="4" s="1"/>
  <c r="AB242" i="4"/>
  <c r="AC242" i="4" s="1"/>
  <c r="AB243" i="4"/>
  <c r="AC243" i="4" s="1"/>
  <c r="AB244" i="4"/>
  <c r="AC244" i="4" s="1"/>
  <c r="AB245" i="4"/>
  <c r="AC245" i="4" s="1"/>
  <c r="AB246" i="4"/>
  <c r="AC246" i="4" s="1"/>
  <c r="AB247" i="4"/>
  <c r="AC247" i="4" s="1"/>
  <c r="AB248" i="4"/>
  <c r="AC248" i="4" s="1"/>
  <c r="AB249" i="4"/>
  <c r="AC249" i="4" s="1"/>
  <c r="AB250" i="4"/>
  <c r="AC250" i="4" s="1"/>
  <c r="AB251" i="4"/>
  <c r="AC251" i="4" s="1"/>
  <c r="AB252" i="4"/>
  <c r="AC252" i="4" s="1"/>
  <c r="AB253" i="4"/>
  <c r="AC253" i="4" s="1"/>
  <c r="AB254" i="4"/>
  <c r="AC254" i="4" s="1"/>
  <c r="AB255" i="4"/>
  <c r="AC255" i="4" s="1"/>
  <c r="AB256" i="4"/>
  <c r="AC256" i="4" s="1"/>
  <c r="AB257" i="4"/>
  <c r="AC257" i="4" s="1"/>
  <c r="AB258" i="4"/>
  <c r="AC258" i="4" s="1"/>
  <c r="AB259" i="4"/>
  <c r="AC259" i="4" s="1"/>
  <c r="AB260" i="4"/>
  <c r="AC260" i="4" s="1"/>
  <c r="AB261" i="4"/>
  <c r="AC261" i="4" s="1"/>
  <c r="AB262" i="4"/>
  <c r="AC262" i="4" s="1"/>
  <c r="AB263" i="4"/>
  <c r="AC263" i="4" s="1"/>
  <c r="AB264" i="4"/>
  <c r="AC264" i="4" s="1"/>
  <c r="AB265" i="4"/>
  <c r="AC265" i="4" s="1"/>
  <c r="AB266" i="4"/>
  <c r="AC266" i="4" s="1"/>
  <c r="AB267" i="4"/>
  <c r="AC267" i="4" s="1"/>
  <c r="AB268" i="4"/>
  <c r="AC268" i="4" s="1"/>
  <c r="AB269" i="4"/>
  <c r="AC269" i="4" s="1"/>
  <c r="AB270" i="4"/>
  <c r="AC270" i="4" s="1"/>
  <c r="AB271" i="4"/>
  <c r="AC271" i="4" s="1"/>
  <c r="AB272" i="4"/>
  <c r="AC272" i="4" s="1"/>
  <c r="AB273" i="4"/>
  <c r="AC273" i="4" s="1"/>
  <c r="AB274" i="4"/>
  <c r="AC274" i="4" s="1"/>
  <c r="AB275" i="4"/>
  <c r="AC275" i="4" s="1"/>
  <c r="AB276" i="4"/>
  <c r="AC276" i="4" s="1"/>
  <c r="AB277" i="4"/>
  <c r="AC277" i="4" s="1"/>
  <c r="AB278" i="4"/>
  <c r="AC278" i="4" s="1"/>
  <c r="AB279" i="4"/>
  <c r="AC279" i="4" s="1"/>
  <c r="AB280" i="4"/>
  <c r="AC280" i="4" s="1"/>
  <c r="AB281" i="4"/>
  <c r="AC281" i="4" s="1"/>
  <c r="AB282" i="4"/>
  <c r="AC282" i="4" s="1"/>
  <c r="AB283" i="4"/>
  <c r="AC283" i="4" s="1"/>
  <c r="AB284" i="4"/>
  <c r="AC284" i="4" s="1"/>
  <c r="AB285" i="4"/>
  <c r="AC285" i="4" s="1"/>
  <c r="AB286" i="4"/>
  <c r="AC286" i="4" s="1"/>
  <c r="AB287" i="4"/>
  <c r="AC287" i="4" s="1"/>
  <c r="AB288" i="4"/>
  <c r="AC288" i="4" s="1"/>
  <c r="AB289" i="4"/>
  <c r="AC289" i="4" s="1"/>
  <c r="AB290" i="4"/>
  <c r="AC290" i="4" s="1"/>
  <c r="AB291" i="4"/>
  <c r="AC291" i="4" s="1"/>
  <c r="AB292" i="4"/>
  <c r="AC292" i="4" s="1"/>
  <c r="AB293" i="4"/>
  <c r="AC293" i="4" s="1"/>
  <c r="AB294" i="4"/>
  <c r="AC294" i="4" s="1"/>
  <c r="AB295" i="4"/>
  <c r="AC295" i="4" s="1"/>
  <c r="AB296" i="4"/>
  <c r="AC296" i="4" s="1"/>
  <c r="AB297" i="4"/>
  <c r="AC297" i="4" s="1"/>
  <c r="AB298" i="4"/>
  <c r="AC298" i="4" s="1"/>
  <c r="AB299" i="4"/>
  <c r="AC299" i="4" s="1"/>
  <c r="AB300" i="4"/>
  <c r="AC300" i="4" s="1"/>
  <c r="AB301" i="4"/>
  <c r="AC301" i="4" s="1"/>
  <c r="AB302" i="4"/>
  <c r="AC302" i="4" s="1"/>
  <c r="AB303" i="4"/>
  <c r="AC303" i="4" s="1"/>
  <c r="AB304" i="4"/>
  <c r="AC304" i="4" s="1"/>
  <c r="AB305" i="4"/>
  <c r="AC305" i="4" s="1"/>
  <c r="AB306" i="4"/>
  <c r="AC306" i="4" s="1"/>
  <c r="AB307" i="4"/>
  <c r="AC307" i="4" s="1"/>
  <c r="AB308" i="4"/>
  <c r="AC308" i="4" s="1"/>
  <c r="AB309" i="4"/>
  <c r="AC309" i="4" s="1"/>
  <c r="AB310" i="4"/>
  <c r="AC310" i="4" s="1"/>
  <c r="AB311" i="4"/>
  <c r="AC311" i="4" s="1"/>
  <c r="AB312" i="4"/>
  <c r="AC312" i="4" s="1"/>
  <c r="AB313" i="4"/>
  <c r="AC313" i="4" s="1"/>
  <c r="AB314" i="4"/>
  <c r="AC314" i="4" s="1"/>
  <c r="AB315" i="4"/>
  <c r="AC315" i="4" s="1"/>
  <c r="AB316" i="4"/>
  <c r="AC316" i="4" s="1"/>
  <c r="AB317" i="4"/>
  <c r="AC317" i="4" s="1"/>
  <c r="AB318" i="4"/>
  <c r="AC318" i="4" s="1"/>
  <c r="AB319" i="4"/>
  <c r="AC319" i="4" s="1"/>
  <c r="AB320" i="4"/>
  <c r="AC320" i="4" s="1"/>
  <c r="AB321" i="4"/>
  <c r="AC321" i="4" s="1"/>
  <c r="AB322" i="4"/>
  <c r="AC322" i="4" s="1"/>
  <c r="AB323" i="4"/>
  <c r="AC323" i="4" s="1"/>
  <c r="AB324" i="4"/>
  <c r="AC324" i="4" s="1"/>
  <c r="AB325" i="4"/>
  <c r="AC325" i="4" s="1"/>
  <c r="AB326" i="4"/>
  <c r="AC326" i="4" s="1"/>
  <c r="AB327" i="4"/>
  <c r="AC327" i="4" s="1"/>
  <c r="AB328" i="4"/>
  <c r="AC328" i="4" s="1"/>
  <c r="AB329" i="4"/>
  <c r="AC329" i="4" s="1"/>
  <c r="AB330" i="4"/>
  <c r="AC330" i="4" s="1"/>
  <c r="AB331" i="4"/>
  <c r="AC331" i="4" s="1"/>
  <c r="AB332" i="4"/>
  <c r="AC332" i="4" s="1"/>
  <c r="AB333" i="4"/>
  <c r="AC333" i="4" s="1"/>
  <c r="AB334" i="4"/>
  <c r="AC334" i="4" s="1"/>
  <c r="AB335" i="4"/>
  <c r="AC335" i="4" s="1"/>
  <c r="AB336" i="4"/>
  <c r="AC336" i="4" s="1"/>
  <c r="AB337" i="4"/>
  <c r="AC337" i="4" s="1"/>
  <c r="AB338" i="4"/>
  <c r="AC338" i="4" s="1"/>
  <c r="AB339" i="4"/>
  <c r="AC339" i="4" s="1"/>
  <c r="AB340" i="4"/>
  <c r="AC340" i="4" s="1"/>
  <c r="AB341" i="4"/>
  <c r="AC341" i="4" s="1"/>
  <c r="AB342" i="4"/>
  <c r="AC342" i="4" s="1"/>
  <c r="AB343" i="4"/>
  <c r="AC343" i="4" s="1"/>
  <c r="AB344" i="4"/>
  <c r="AC344" i="4" s="1"/>
  <c r="AB345" i="4"/>
  <c r="AC345" i="4" s="1"/>
  <c r="AB346" i="4"/>
  <c r="AC346" i="4" s="1"/>
  <c r="AB347" i="4"/>
  <c r="AC347" i="4" s="1"/>
  <c r="AB348" i="4"/>
  <c r="AC348" i="4" s="1"/>
  <c r="AB349" i="4"/>
  <c r="AC349" i="4" s="1"/>
  <c r="AB350" i="4"/>
  <c r="AC350" i="4" s="1"/>
  <c r="AB351" i="4"/>
  <c r="AC351" i="4" s="1"/>
  <c r="AB352" i="4"/>
  <c r="AC352" i="4" s="1"/>
  <c r="AB353" i="4"/>
  <c r="AC353" i="4" s="1"/>
  <c r="AB354" i="4"/>
  <c r="AC354" i="4" s="1"/>
  <c r="AB355" i="4"/>
  <c r="AC355" i="4" s="1"/>
  <c r="AB356" i="4"/>
  <c r="AC356" i="4" s="1"/>
  <c r="AB357" i="4"/>
  <c r="AC357" i="4" s="1"/>
  <c r="AB358" i="4"/>
  <c r="AC358" i="4" s="1"/>
  <c r="AB359" i="4"/>
  <c r="AC359" i="4" s="1"/>
  <c r="AB360" i="4"/>
  <c r="AC360" i="4" s="1"/>
  <c r="AB361" i="4"/>
  <c r="AC361" i="4" s="1"/>
  <c r="AB362" i="4"/>
  <c r="AC362" i="4" s="1"/>
  <c r="AB363" i="4"/>
  <c r="AC363" i="4" s="1"/>
  <c r="AB364" i="4"/>
  <c r="AC364" i="4" s="1"/>
  <c r="AB365" i="4"/>
  <c r="AC365" i="4" s="1"/>
  <c r="AB366" i="4"/>
  <c r="AC366" i="4" s="1"/>
  <c r="AB367" i="4"/>
  <c r="AC367" i="4" s="1"/>
  <c r="AB368" i="4"/>
  <c r="AC368" i="4" s="1"/>
  <c r="AB369" i="4"/>
  <c r="AC369" i="4" s="1"/>
  <c r="AB370" i="4"/>
  <c r="AC370" i="4" s="1"/>
  <c r="AB371" i="4"/>
  <c r="AC371" i="4" s="1"/>
  <c r="AB372" i="4"/>
  <c r="AC372" i="4" s="1"/>
  <c r="AB373" i="4"/>
  <c r="AC373" i="4" s="1"/>
  <c r="AB374" i="4"/>
  <c r="AC374" i="4" s="1"/>
  <c r="AB375" i="4"/>
  <c r="AC375" i="4" s="1"/>
  <c r="AB376" i="4"/>
  <c r="AC376" i="4" s="1"/>
  <c r="AB377" i="4"/>
  <c r="AC377" i="4" s="1"/>
  <c r="AB378" i="4"/>
  <c r="AC378" i="4" s="1"/>
  <c r="AB379" i="4"/>
  <c r="AC379" i="4" s="1"/>
  <c r="AB380" i="4"/>
  <c r="AC380" i="4" s="1"/>
  <c r="AB381" i="4"/>
  <c r="AC381" i="4" s="1"/>
  <c r="AB382" i="4"/>
  <c r="AC382" i="4" s="1"/>
  <c r="AB383" i="4"/>
  <c r="AC383" i="4" s="1"/>
  <c r="AB384" i="4"/>
  <c r="AC384" i="4" s="1"/>
  <c r="AB385" i="4"/>
  <c r="AC385" i="4" s="1"/>
  <c r="AB386" i="4"/>
  <c r="AC386" i="4" s="1"/>
  <c r="AB387" i="4"/>
  <c r="AC387" i="4" s="1"/>
  <c r="AB388" i="4"/>
  <c r="AC388" i="4" s="1"/>
  <c r="AB389" i="4"/>
  <c r="AC389" i="4" s="1"/>
  <c r="AB390" i="4"/>
  <c r="AC390" i="4" s="1"/>
  <c r="AB391" i="4"/>
  <c r="AC391" i="4" s="1"/>
  <c r="AB392" i="4"/>
  <c r="AC392" i="4" s="1"/>
  <c r="AB393" i="4"/>
  <c r="AC393" i="4" s="1"/>
  <c r="AB394" i="4"/>
  <c r="AC394" i="4" s="1"/>
  <c r="AB395" i="4"/>
  <c r="AC395" i="4" s="1"/>
  <c r="AB396" i="4"/>
  <c r="AC396" i="4" s="1"/>
  <c r="AB397" i="4"/>
  <c r="AC397" i="4" s="1"/>
  <c r="AB398" i="4"/>
  <c r="AC398" i="4" s="1"/>
  <c r="AB399" i="4"/>
  <c r="AC399" i="4" s="1"/>
  <c r="AB400" i="4"/>
  <c r="AC400" i="4" s="1"/>
  <c r="AB401" i="4"/>
  <c r="AC401" i="4" s="1"/>
  <c r="AB402" i="4"/>
  <c r="AC402" i="4" s="1"/>
  <c r="AB403" i="4"/>
  <c r="AC403" i="4" s="1"/>
  <c r="AB404" i="4"/>
  <c r="AC404" i="4" s="1"/>
  <c r="AB405" i="4"/>
  <c r="AC405" i="4" s="1"/>
  <c r="AB406" i="4"/>
  <c r="AC406" i="4" s="1"/>
  <c r="AB407" i="4"/>
  <c r="AC407" i="4" s="1"/>
  <c r="AB408" i="4"/>
  <c r="AC408" i="4" s="1"/>
  <c r="AB409" i="4"/>
  <c r="AC409" i="4" s="1"/>
  <c r="AB410" i="4"/>
  <c r="AC410" i="4" s="1"/>
  <c r="AB411" i="4"/>
  <c r="AC411" i="4" s="1"/>
  <c r="AB412" i="4"/>
  <c r="AC412" i="4" s="1"/>
  <c r="AB413" i="4"/>
  <c r="AC413" i="4" s="1"/>
  <c r="AB414" i="4"/>
  <c r="AC414" i="4" s="1"/>
  <c r="AB415" i="4"/>
  <c r="AC415" i="4" s="1"/>
  <c r="AB416" i="4"/>
  <c r="AC416" i="4" s="1"/>
  <c r="AB417" i="4"/>
  <c r="AC417" i="4" s="1"/>
  <c r="AB418" i="4"/>
  <c r="AC418" i="4" s="1"/>
  <c r="AB419" i="4"/>
  <c r="AC419" i="4" s="1"/>
  <c r="AB420" i="4"/>
  <c r="AC420" i="4" s="1"/>
  <c r="AB421" i="4"/>
  <c r="AC421" i="4" s="1"/>
  <c r="AB422" i="4"/>
  <c r="AC422" i="4" s="1"/>
  <c r="AB423" i="4"/>
  <c r="AC423" i="4" s="1"/>
  <c r="AB424" i="4"/>
  <c r="AC424" i="4" s="1"/>
  <c r="AB425" i="4"/>
  <c r="AC425" i="4" s="1"/>
  <c r="AB426" i="4"/>
  <c r="AC426" i="4" s="1"/>
  <c r="AB427" i="4"/>
  <c r="AC427" i="4" s="1"/>
  <c r="AB428" i="4"/>
  <c r="AC428" i="4" s="1"/>
  <c r="AB429" i="4"/>
  <c r="AC429" i="4" s="1"/>
  <c r="AB430" i="4"/>
  <c r="AC430" i="4" s="1"/>
  <c r="AB431" i="4"/>
  <c r="AC431" i="4" s="1"/>
  <c r="AB432" i="4"/>
  <c r="AC432" i="4" s="1"/>
  <c r="AB433" i="4"/>
  <c r="AC433" i="4" s="1"/>
  <c r="AB434" i="4"/>
  <c r="AC434" i="4" s="1"/>
  <c r="AB435" i="4"/>
  <c r="AC435" i="4" s="1"/>
  <c r="AB436" i="4"/>
  <c r="AC436" i="4" s="1"/>
  <c r="AB437" i="4"/>
  <c r="AC437" i="4" s="1"/>
  <c r="AB438" i="4"/>
  <c r="AC438" i="4" s="1"/>
  <c r="AB439" i="4"/>
  <c r="AC439" i="4" s="1"/>
  <c r="AB440" i="4"/>
  <c r="AC440" i="4" s="1"/>
  <c r="AB441" i="4"/>
  <c r="AC441" i="4" s="1"/>
  <c r="AB442" i="4"/>
  <c r="AC442" i="4" s="1"/>
  <c r="AB443" i="4"/>
  <c r="AC443" i="4" s="1"/>
  <c r="AB444" i="4"/>
  <c r="AC444" i="4" s="1"/>
  <c r="AB445" i="4"/>
  <c r="AC445" i="4" s="1"/>
  <c r="AB446" i="4"/>
  <c r="AC446" i="4" s="1"/>
  <c r="AB447" i="4"/>
  <c r="AC447" i="4" s="1"/>
  <c r="AB448" i="4"/>
  <c r="AC448" i="4" s="1"/>
  <c r="AB449" i="4"/>
  <c r="AC449" i="4" s="1"/>
  <c r="AB450" i="4"/>
  <c r="AC450" i="4" s="1"/>
  <c r="AB451" i="4"/>
  <c r="AC451" i="4" s="1"/>
  <c r="AB452" i="4"/>
  <c r="AC452" i="4" s="1"/>
  <c r="AB453" i="4"/>
  <c r="AC453" i="4" s="1"/>
  <c r="AB454" i="4"/>
  <c r="AC454" i="4" s="1"/>
  <c r="AB455" i="4"/>
  <c r="AC455" i="4" s="1"/>
  <c r="AB456" i="4"/>
  <c r="AC456" i="4" s="1"/>
  <c r="AB457" i="4"/>
  <c r="AC457" i="4" s="1"/>
  <c r="AB458" i="4"/>
  <c r="AC458" i="4" s="1"/>
  <c r="AB459" i="4"/>
  <c r="AC459" i="4" s="1"/>
  <c r="AB460" i="4"/>
  <c r="AC460" i="4" s="1"/>
  <c r="AB461" i="4"/>
  <c r="AC461" i="4" s="1"/>
  <c r="AB462" i="4"/>
  <c r="AC462" i="4" s="1"/>
  <c r="AB463" i="4"/>
  <c r="AC463" i="4" s="1"/>
  <c r="AB464" i="4"/>
  <c r="AC464" i="4" s="1"/>
  <c r="AB465" i="4"/>
  <c r="AC465" i="4" s="1"/>
  <c r="AB466" i="4"/>
  <c r="AC466" i="4" s="1"/>
  <c r="AB467" i="4"/>
  <c r="AC467" i="4" s="1"/>
  <c r="AB468" i="4"/>
  <c r="AC468" i="4" s="1"/>
  <c r="AB469" i="4"/>
  <c r="AC469" i="4" s="1"/>
  <c r="AB470" i="4"/>
  <c r="AC470" i="4" s="1"/>
  <c r="AB471" i="4"/>
  <c r="AC471" i="4" s="1"/>
  <c r="AB472" i="4"/>
  <c r="AC472" i="4" s="1"/>
  <c r="AB473" i="4"/>
  <c r="AC473" i="4" s="1"/>
  <c r="AB474" i="4"/>
  <c r="AC474" i="4" s="1"/>
  <c r="AB475" i="4"/>
  <c r="AC475" i="4" s="1"/>
  <c r="AB476" i="4"/>
  <c r="AC476" i="4" s="1"/>
  <c r="AB477" i="4"/>
  <c r="AC477" i="4" s="1"/>
  <c r="AB478" i="4"/>
  <c r="AC478" i="4" s="1"/>
  <c r="AB479" i="4"/>
  <c r="AC479" i="4" s="1"/>
  <c r="AB480" i="4"/>
  <c r="AC480" i="4" s="1"/>
  <c r="AB481" i="4"/>
  <c r="AC481" i="4" s="1"/>
  <c r="AB482" i="4"/>
  <c r="AC482" i="4" s="1"/>
  <c r="AB483" i="4"/>
  <c r="AC483" i="4" s="1"/>
  <c r="AB484" i="4"/>
  <c r="AC484" i="4" s="1"/>
  <c r="AB485" i="4"/>
  <c r="AC485" i="4" s="1"/>
  <c r="AB486" i="4"/>
  <c r="AC486" i="4" s="1"/>
  <c r="AB487" i="4"/>
  <c r="AC487" i="4" s="1"/>
  <c r="AB488" i="4"/>
  <c r="AC488" i="4" s="1"/>
  <c r="AB489" i="4"/>
  <c r="AC489" i="4" s="1"/>
  <c r="AB490" i="4"/>
  <c r="AC490" i="4" s="1"/>
  <c r="AB491" i="4"/>
  <c r="AC491" i="4" s="1"/>
  <c r="AB492" i="4"/>
  <c r="AC492" i="4" s="1"/>
  <c r="AB493" i="4"/>
  <c r="AC493" i="4" s="1"/>
  <c r="AB494" i="4"/>
  <c r="AC494" i="4" s="1"/>
  <c r="AB495" i="4"/>
  <c r="AC495" i="4" s="1"/>
  <c r="AB496" i="4"/>
  <c r="AC496" i="4" s="1"/>
  <c r="AB497" i="4"/>
  <c r="AC497" i="4" s="1"/>
  <c r="AB498" i="4"/>
  <c r="AC498" i="4" s="1"/>
  <c r="AB499" i="4"/>
  <c r="AC499" i="4" s="1"/>
  <c r="AB500" i="4"/>
  <c r="AC500" i="4" s="1"/>
  <c r="AB501" i="4"/>
  <c r="AC501" i="4" s="1"/>
  <c r="AB502" i="4"/>
  <c r="AC502" i="4" s="1"/>
  <c r="AB503" i="4"/>
  <c r="AC503" i="4" s="1"/>
  <c r="AB504" i="4"/>
  <c r="AC504" i="4" s="1"/>
  <c r="AB505" i="4"/>
  <c r="AC505" i="4" s="1"/>
  <c r="AB506" i="4"/>
  <c r="AC506" i="4" s="1"/>
  <c r="AB507" i="4"/>
  <c r="AC507" i="4" s="1"/>
  <c r="AB508" i="4"/>
  <c r="AC508" i="4" s="1"/>
  <c r="AB509" i="4"/>
  <c r="AC509" i="4" s="1"/>
  <c r="AB510" i="4"/>
  <c r="AC510" i="4" s="1"/>
  <c r="AB511" i="4"/>
  <c r="AC511" i="4" s="1"/>
  <c r="AB512" i="4"/>
  <c r="AC512" i="4" s="1"/>
  <c r="AB513" i="4"/>
  <c r="AC513" i="4" s="1"/>
  <c r="AB514" i="4"/>
  <c r="AC514" i="4" s="1"/>
  <c r="AB515" i="4"/>
  <c r="AC515" i="4" s="1"/>
  <c r="AB516" i="4"/>
  <c r="AC516" i="4" s="1"/>
  <c r="AB517" i="4"/>
  <c r="AC517" i="4" s="1"/>
  <c r="AB518" i="4"/>
  <c r="AC518" i="4" s="1"/>
  <c r="AB519" i="4"/>
  <c r="AC519" i="4" s="1"/>
  <c r="AB520" i="4"/>
  <c r="AC520" i="4" s="1"/>
  <c r="AB521" i="4"/>
  <c r="AC521" i="4" s="1"/>
  <c r="AB522" i="4"/>
  <c r="AC522" i="4" s="1"/>
  <c r="AB523" i="4"/>
  <c r="AC523" i="4" s="1"/>
  <c r="AB524" i="4"/>
  <c r="AC524" i="4" s="1"/>
  <c r="AB525" i="4"/>
  <c r="AC525" i="4" s="1"/>
  <c r="AB526" i="4"/>
  <c r="AC526" i="4" s="1"/>
  <c r="AB527" i="4"/>
  <c r="AC527" i="4" s="1"/>
  <c r="AB528" i="4"/>
  <c r="AC528" i="4" s="1"/>
  <c r="AB529" i="4"/>
  <c r="AC529" i="4" s="1"/>
  <c r="AB530" i="4"/>
  <c r="AC530" i="4" s="1"/>
  <c r="AB531" i="4"/>
  <c r="AC531" i="4" s="1"/>
  <c r="AB532" i="4"/>
  <c r="AC532" i="4" s="1"/>
  <c r="AB533" i="4"/>
  <c r="AC533" i="4" s="1"/>
  <c r="AB534" i="4"/>
  <c r="AC534" i="4" s="1"/>
  <c r="AB535" i="4"/>
  <c r="AC535" i="4" s="1"/>
  <c r="AB536" i="4"/>
  <c r="AC536" i="4" s="1"/>
  <c r="AB537" i="4"/>
  <c r="AC537" i="4" s="1"/>
  <c r="AB538" i="4"/>
  <c r="AC538" i="4" s="1"/>
  <c r="AB539" i="4"/>
  <c r="AC539" i="4" s="1"/>
  <c r="AB540" i="4"/>
  <c r="AC540" i="4" s="1"/>
  <c r="AB541" i="4"/>
  <c r="AC541" i="4" s="1"/>
  <c r="AB542" i="4"/>
  <c r="AC542" i="4" s="1"/>
  <c r="AB543" i="4"/>
  <c r="AC543" i="4" s="1"/>
  <c r="AB544" i="4"/>
  <c r="AC544" i="4" s="1"/>
  <c r="AB545" i="4"/>
  <c r="AC545" i="4" s="1"/>
  <c r="AB546" i="4"/>
  <c r="AC546" i="4" s="1"/>
  <c r="AB547" i="4"/>
  <c r="AC547" i="4" s="1"/>
  <c r="AB548" i="4"/>
  <c r="AC548" i="4" s="1"/>
  <c r="AB549" i="4"/>
  <c r="AC549" i="4" s="1"/>
  <c r="AB550" i="4"/>
  <c r="AC550" i="4" s="1"/>
  <c r="AB551" i="4"/>
  <c r="AC551" i="4" s="1"/>
  <c r="AB552" i="4"/>
  <c r="AC552" i="4" s="1"/>
  <c r="AB553" i="4"/>
  <c r="AC553" i="4" s="1"/>
  <c r="AB554" i="4"/>
  <c r="AC554" i="4" s="1"/>
  <c r="AB555" i="4"/>
  <c r="AC555" i="4" s="1"/>
  <c r="AB556" i="4"/>
  <c r="AC556" i="4" s="1"/>
  <c r="AB557" i="4"/>
  <c r="AC557" i="4" s="1"/>
  <c r="AB558" i="4"/>
  <c r="AC558" i="4" s="1"/>
  <c r="AB559" i="4"/>
  <c r="AC559" i="4" s="1"/>
  <c r="AB560" i="4"/>
  <c r="AC560" i="4" s="1"/>
  <c r="AB561" i="4"/>
  <c r="AC561" i="4" s="1"/>
  <c r="AB562" i="4"/>
  <c r="AC562" i="4" s="1"/>
  <c r="AB563" i="4"/>
  <c r="AC563" i="4" s="1"/>
  <c r="AB564" i="4"/>
  <c r="AC564" i="4" s="1"/>
  <c r="AB565" i="4"/>
  <c r="AC565" i="4" s="1"/>
  <c r="AB566" i="4"/>
  <c r="AC566" i="4" s="1"/>
  <c r="AB567" i="4"/>
  <c r="AC567" i="4" s="1"/>
  <c r="AB568" i="4"/>
  <c r="AC568" i="4" s="1"/>
  <c r="AB569" i="4"/>
  <c r="AC569" i="4" s="1"/>
  <c r="AB570" i="4"/>
  <c r="AC570" i="4" s="1"/>
  <c r="AB571" i="4"/>
  <c r="AC571" i="4" s="1"/>
  <c r="AB572" i="4"/>
  <c r="AC572" i="4" s="1"/>
  <c r="AB573" i="4"/>
  <c r="AC573" i="4" s="1"/>
  <c r="AB3" i="4"/>
  <c r="AC3" i="4" s="1"/>
  <c r="R3" i="4"/>
  <c r="Y183" i="10"/>
  <c r="Y258" i="10"/>
  <c r="Y267" i="10"/>
  <c r="Y356" i="10"/>
  <c r="Y382" i="10"/>
  <c r="Y463" i="10"/>
  <c r="Y8" i="9"/>
  <c r="Y112" i="9"/>
  <c r="Y185" i="9"/>
  <c r="Y494" i="9"/>
  <c r="AC4" i="8"/>
  <c r="AC5" i="8"/>
  <c r="AC6" i="8"/>
  <c r="AC10" i="8"/>
  <c r="AC11" i="8"/>
  <c r="AC15" i="8"/>
  <c r="AC16" i="8"/>
  <c r="AC18" i="8"/>
  <c r="AC19" i="8"/>
  <c r="AC20" i="8"/>
  <c r="AC21" i="8"/>
  <c r="AC22" i="8"/>
  <c r="AC23" i="8"/>
  <c r="AC26" i="8"/>
  <c r="AC27" i="8"/>
  <c r="AC28" i="8"/>
  <c r="AC29" i="8"/>
  <c r="AC30" i="8"/>
  <c r="AC31" i="8"/>
  <c r="AC32" i="8"/>
  <c r="AC35" i="8"/>
  <c r="AC38" i="8"/>
  <c r="AC39" i="8"/>
  <c r="AC45" i="8"/>
  <c r="AC46" i="8"/>
  <c r="AC48" i="8"/>
  <c r="AC49" i="8"/>
  <c r="AC50" i="8"/>
  <c r="AC51" i="8"/>
  <c r="AC53" i="8"/>
  <c r="AC58" i="8"/>
  <c r="AC60" i="8"/>
  <c r="AC61" i="8"/>
  <c r="AC62" i="8"/>
  <c r="AC63" i="8"/>
  <c r="AC64" i="8"/>
  <c r="AC69" i="8"/>
  <c r="AC70" i="8"/>
  <c r="AC71" i="8"/>
  <c r="AC79" i="8"/>
  <c r="AC80" i="8"/>
  <c r="AC83" i="8"/>
  <c r="AC84" i="8"/>
  <c r="AC85" i="8"/>
  <c r="AC86" i="8"/>
  <c r="AC87" i="8"/>
  <c r="AC90" i="8"/>
  <c r="AC91" i="8"/>
  <c r="AC92" i="8"/>
  <c r="AC93" i="8"/>
  <c r="AC94" i="8"/>
  <c r="AC95" i="8"/>
  <c r="AC96" i="8"/>
  <c r="AC97" i="8"/>
  <c r="AC99" i="8"/>
  <c r="AC105" i="8"/>
  <c r="AC106" i="8"/>
  <c r="AC107" i="8"/>
  <c r="AC108" i="8"/>
  <c r="AC109" i="8"/>
  <c r="AC110" i="8"/>
  <c r="AC111" i="8"/>
  <c r="AC112" i="8"/>
  <c r="AC115" i="8"/>
  <c r="AC117" i="8"/>
  <c r="AC118" i="8"/>
  <c r="AC119" i="8"/>
  <c r="AC120" i="8"/>
  <c r="AC122" i="8"/>
  <c r="AC123" i="8"/>
  <c r="AC124" i="8"/>
  <c r="AC125" i="8"/>
  <c r="AC126" i="8"/>
  <c r="AC127" i="8"/>
  <c r="AC131" i="8"/>
  <c r="AC132" i="8"/>
  <c r="AC133" i="8"/>
  <c r="AC134" i="8"/>
  <c r="AC140" i="8"/>
  <c r="AC141" i="8"/>
  <c r="AC142" i="8"/>
  <c r="AC143" i="8"/>
  <c r="AC144" i="8"/>
  <c r="AC147" i="8"/>
  <c r="AC148" i="8"/>
  <c r="AC149" i="8"/>
  <c r="AC150" i="8"/>
  <c r="AC154" i="8"/>
  <c r="AC155" i="8"/>
  <c r="AC156" i="8"/>
  <c r="AC158" i="8"/>
  <c r="AC159" i="8"/>
  <c r="AC160" i="8"/>
  <c r="AC162" i="8"/>
  <c r="AC163" i="8"/>
  <c r="AC164" i="8"/>
  <c r="AC166" i="8"/>
  <c r="AC167" i="8"/>
  <c r="AC170" i="8"/>
  <c r="AC171" i="8"/>
  <c r="AC172" i="8"/>
  <c r="AC173" i="8"/>
  <c r="AC174" i="8"/>
  <c r="AC175" i="8"/>
  <c r="AC176" i="8"/>
  <c r="AC178" i="8"/>
  <c r="AC179" i="8"/>
  <c r="AC181" i="8"/>
  <c r="AC182" i="8"/>
  <c r="AC185" i="8"/>
  <c r="AC188" i="8"/>
  <c r="AC189" i="8"/>
  <c r="AC190" i="8"/>
  <c r="AC192" i="8"/>
  <c r="AC194" i="8"/>
  <c r="AC195" i="8"/>
  <c r="AC198" i="8"/>
  <c r="AC199" i="8"/>
  <c r="AC203" i="8"/>
  <c r="AC204" i="8"/>
  <c r="AC205" i="8"/>
  <c r="AC206" i="8"/>
  <c r="AC207" i="8"/>
  <c r="AC208" i="8"/>
  <c r="AC211" i="8"/>
  <c r="AC212" i="8"/>
  <c r="AC213" i="8"/>
  <c r="AC214" i="8"/>
  <c r="AC215" i="8"/>
  <c r="AC218" i="8"/>
  <c r="AC219" i="8"/>
  <c r="AC220" i="8"/>
  <c r="AC221" i="8"/>
  <c r="AC222" i="8"/>
  <c r="AC223" i="8"/>
  <c r="AC224" i="8"/>
  <c r="AC226" i="8"/>
  <c r="AC227" i="8"/>
  <c r="AC228" i="8"/>
  <c r="AC229" i="8"/>
  <c r="AC234" i="8"/>
  <c r="AC235" i="8"/>
  <c r="AC236" i="8"/>
  <c r="AC237" i="8"/>
  <c r="AC238" i="8"/>
  <c r="AC240" i="8"/>
  <c r="AC242" i="8"/>
  <c r="AC243" i="8"/>
  <c r="AC244" i="8"/>
  <c r="AC245" i="8"/>
  <c r="AC246" i="8"/>
  <c r="AC247" i="8"/>
  <c r="AC254" i="8"/>
  <c r="AC255" i="8"/>
  <c r="AC256" i="8"/>
  <c r="AC259" i="8"/>
  <c r="AC260" i="8"/>
  <c r="AC261" i="8"/>
  <c r="AC266" i="8"/>
  <c r="AC267" i="8"/>
  <c r="AC268" i="8"/>
  <c r="AC269" i="8"/>
  <c r="AC270" i="8"/>
  <c r="AC271" i="8"/>
  <c r="AC272" i="8"/>
  <c r="AC273" i="8"/>
  <c r="AC275" i="8"/>
  <c r="AC278" i="8"/>
  <c r="AC279" i="8"/>
  <c r="AC282" i="8"/>
  <c r="AC283" i="8"/>
  <c r="AC284" i="8"/>
  <c r="AC286" i="8"/>
  <c r="AC287" i="8"/>
  <c r="AC288" i="8"/>
  <c r="AC290" i="8"/>
  <c r="AC291" i="8"/>
  <c r="AC292" i="8"/>
  <c r="AC293" i="8"/>
  <c r="AC294" i="8"/>
  <c r="AC295" i="8"/>
  <c r="AC302" i="8"/>
  <c r="AC303" i="8"/>
  <c r="AC308" i="8"/>
  <c r="AC309" i="8"/>
  <c r="AC314" i="8"/>
  <c r="AC315" i="8"/>
  <c r="AC316" i="8"/>
  <c r="AC317" i="8"/>
  <c r="AC318" i="8"/>
  <c r="AC319" i="8"/>
  <c r="AC320" i="8"/>
  <c r="AC322" i="8"/>
  <c r="AC323" i="8"/>
  <c r="AC324" i="8"/>
  <c r="AC325" i="8"/>
  <c r="AC326" i="8"/>
  <c r="AC327" i="8"/>
  <c r="AC330" i="8"/>
  <c r="AC332" i="8"/>
  <c r="AC333" i="8"/>
  <c r="AC334" i="8"/>
  <c r="AC335" i="8"/>
  <c r="AC336" i="8"/>
  <c r="AC337" i="8"/>
  <c r="AC338" i="8"/>
  <c r="AC339" i="8"/>
  <c r="AC340" i="8"/>
  <c r="AC341" i="8"/>
  <c r="AC348" i="8"/>
  <c r="AC349" i="8"/>
  <c r="AC352" i="8"/>
  <c r="AC353" i="8"/>
  <c r="AC355" i="8"/>
  <c r="AC357" i="8"/>
  <c r="AC358" i="8"/>
  <c r="AC359" i="8"/>
  <c r="AC362" i="8"/>
  <c r="AC363" i="8"/>
  <c r="AC364" i="8"/>
  <c r="AC365" i="8"/>
  <c r="AC366" i="8"/>
  <c r="AC367" i="8"/>
  <c r="AC368" i="8"/>
  <c r="AC370" i="8"/>
  <c r="AC371" i="8"/>
  <c r="AC373" i="8"/>
  <c r="AC374" i="8"/>
  <c r="AC375" i="8"/>
  <c r="AC378" i="8"/>
  <c r="AC379" i="8"/>
  <c r="AC380" i="8"/>
  <c r="AC381" i="8"/>
  <c r="AC382" i="8"/>
  <c r="AC383" i="8"/>
  <c r="AC384" i="8"/>
  <c r="AC388" i="8"/>
  <c r="AC391" i="8"/>
  <c r="AC392" i="8"/>
  <c r="AC394" i="8"/>
  <c r="AC395" i="8"/>
  <c r="AC396" i="8"/>
  <c r="AC397" i="8"/>
  <c r="AC398" i="8"/>
  <c r="AC399" i="8"/>
  <c r="AC400" i="8"/>
  <c r="AC402" i="8"/>
  <c r="AC403" i="8"/>
  <c r="AC404" i="8"/>
  <c r="AC405" i="8"/>
  <c r="AC406" i="8"/>
  <c r="AC407" i="8"/>
  <c r="AC410" i="8"/>
  <c r="AC411" i="8"/>
  <c r="AC413" i="8"/>
  <c r="AC414" i="8"/>
  <c r="AC415" i="8"/>
  <c r="AC416" i="8"/>
  <c r="AC419" i="8"/>
  <c r="AC420" i="8"/>
  <c r="AC421" i="8"/>
  <c r="AC426" i="8"/>
  <c r="AC427" i="8"/>
  <c r="AC428" i="8"/>
  <c r="AC429" i="8"/>
  <c r="AC430" i="8"/>
  <c r="AC431" i="8"/>
  <c r="AC432" i="8"/>
  <c r="AC434" i="8"/>
  <c r="AC435" i="8"/>
  <c r="AC436" i="8"/>
  <c r="AC437" i="8"/>
  <c r="AC440" i="8"/>
  <c r="AC442" i="8"/>
  <c r="AC445" i="8"/>
  <c r="I3" i="16"/>
  <c r="J3" i="16" s="1"/>
  <c r="I4" i="16"/>
  <c r="J4" i="16" s="1"/>
  <c r="I5" i="16"/>
  <c r="J5" i="16" s="1"/>
  <c r="I6" i="16"/>
  <c r="J6" i="16" s="1"/>
  <c r="I7" i="16"/>
  <c r="J7" i="16" s="1"/>
  <c r="I8" i="16"/>
  <c r="J8" i="16" s="1"/>
  <c r="I9" i="16"/>
  <c r="J9" i="16" s="1"/>
  <c r="I10" i="16"/>
  <c r="J10" i="16" s="1"/>
  <c r="I11" i="16"/>
  <c r="J11" i="16" s="1"/>
  <c r="I12" i="16"/>
  <c r="J12" i="16" s="1"/>
  <c r="I13" i="16"/>
  <c r="J13" i="16" s="1"/>
  <c r="I14" i="16"/>
  <c r="J14" i="16" s="1"/>
  <c r="I15" i="16"/>
  <c r="J15" i="16" s="1"/>
  <c r="I16" i="16"/>
  <c r="J16" i="16" s="1"/>
  <c r="I17" i="16"/>
  <c r="J17" i="16" s="1"/>
  <c r="I18" i="16"/>
  <c r="J18" i="16" s="1"/>
  <c r="I19" i="16"/>
  <c r="J19" i="16" s="1"/>
  <c r="I20" i="16"/>
  <c r="J20" i="16" s="1"/>
  <c r="I21" i="16"/>
  <c r="J21" i="16" s="1"/>
  <c r="I22" i="16"/>
  <c r="J22" i="16" s="1"/>
  <c r="I23" i="16"/>
  <c r="J23" i="16" s="1"/>
  <c r="I24" i="16"/>
  <c r="J24" i="16" s="1"/>
  <c r="I25" i="16"/>
  <c r="J25" i="16" s="1"/>
  <c r="I26" i="16"/>
  <c r="J26" i="16" s="1"/>
  <c r="I27" i="16"/>
  <c r="J27" i="16" s="1"/>
  <c r="I28" i="16"/>
  <c r="J28" i="16" s="1"/>
  <c r="I29" i="16"/>
  <c r="J29" i="16" s="1"/>
  <c r="I30" i="16"/>
  <c r="J30" i="16" s="1"/>
  <c r="I31" i="16"/>
  <c r="J31" i="16" s="1"/>
  <c r="I32" i="16"/>
  <c r="J32" i="16" s="1"/>
  <c r="I33" i="16"/>
  <c r="J33" i="16" s="1"/>
  <c r="I34" i="16"/>
  <c r="J34" i="16" s="1"/>
  <c r="I35" i="16"/>
  <c r="J35" i="16" s="1"/>
  <c r="I36" i="16"/>
  <c r="J36" i="16" s="1"/>
  <c r="I37" i="16"/>
  <c r="J37" i="16" s="1"/>
  <c r="I38" i="16"/>
  <c r="J38" i="16" s="1"/>
  <c r="I39" i="16"/>
  <c r="J39" i="16" s="1"/>
  <c r="I40" i="16"/>
  <c r="J40" i="16" s="1"/>
  <c r="I41" i="16"/>
  <c r="J41" i="16" s="1"/>
  <c r="I42" i="16"/>
  <c r="J42" i="16" s="1"/>
  <c r="I43" i="16"/>
  <c r="J43" i="16" s="1"/>
  <c r="I44" i="16"/>
  <c r="J44" i="16" s="1"/>
  <c r="I45" i="16"/>
  <c r="J45" i="16" s="1"/>
  <c r="I46" i="16"/>
  <c r="J46" i="16" s="1"/>
  <c r="I47" i="16"/>
  <c r="J47" i="16" s="1"/>
  <c r="I48" i="16"/>
  <c r="J48" i="16" s="1"/>
  <c r="I49" i="16"/>
  <c r="J49" i="16" s="1"/>
  <c r="I50" i="16"/>
  <c r="J50" i="16" s="1"/>
  <c r="I51" i="16"/>
  <c r="J51" i="16" s="1"/>
  <c r="I52" i="16"/>
  <c r="J52" i="16" s="1"/>
  <c r="I53" i="16"/>
  <c r="J53" i="16" s="1"/>
  <c r="I54" i="16"/>
  <c r="J54" i="16" s="1"/>
  <c r="I55" i="16"/>
  <c r="J55" i="16" s="1"/>
  <c r="I56" i="16"/>
  <c r="J56" i="16" s="1"/>
  <c r="I58" i="16"/>
  <c r="J58" i="16" s="1"/>
  <c r="I59" i="16"/>
  <c r="J59" i="16" s="1"/>
  <c r="I60" i="16"/>
  <c r="J60" i="16" s="1"/>
  <c r="I75" i="16"/>
  <c r="J75" i="16" s="1"/>
  <c r="I76" i="16"/>
  <c r="J76" i="16" s="1"/>
  <c r="I77" i="16"/>
  <c r="J77" i="16" s="1"/>
  <c r="I78" i="16"/>
  <c r="J78" i="16" s="1"/>
  <c r="I79" i="16"/>
  <c r="J79" i="16" s="1"/>
  <c r="I81" i="16"/>
  <c r="J81" i="16" s="1"/>
  <c r="I82" i="16"/>
  <c r="J82" i="16" s="1"/>
  <c r="I83" i="16"/>
  <c r="J83" i="16" s="1"/>
  <c r="I2" i="16"/>
  <c r="J2" i="16" s="1"/>
  <c r="H85" i="16"/>
  <c r="G85" i="16"/>
  <c r="F85" i="16"/>
  <c r="E85" i="16"/>
  <c r="C85" i="16"/>
  <c r="U86" i="4" l="1"/>
  <c r="U129" i="4"/>
  <c r="U124" i="4"/>
  <c r="U152" i="4"/>
  <c r="AC66" i="8"/>
  <c r="U155" i="4"/>
  <c r="AC67" i="8"/>
  <c r="U151" i="4"/>
  <c r="U123" i="4"/>
  <c r="U81" i="4"/>
  <c r="U107" i="4"/>
  <c r="U148" i="4"/>
  <c r="U106" i="4"/>
  <c r="U15" i="4"/>
  <c r="U153" i="4"/>
  <c r="U83" i="4"/>
  <c r="U150" i="4"/>
  <c r="U16" i="4"/>
  <c r="U105" i="4"/>
  <c r="U85" i="4"/>
  <c r="U149" i="4"/>
  <c r="U147" i="4"/>
  <c r="U14" i="4"/>
  <c r="U146" i="4"/>
  <c r="U104" i="4"/>
  <c r="U13" i="4"/>
  <c r="U131" i="4"/>
  <c r="U84" i="4"/>
  <c r="U165" i="4"/>
  <c r="U144" i="4"/>
  <c r="U92" i="4"/>
  <c r="U12" i="4"/>
  <c r="U160" i="4"/>
  <c r="U142" i="4"/>
  <c r="U91" i="4"/>
  <c r="U11" i="4"/>
  <c r="U154" i="4"/>
  <c r="U127" i="4"/>
  <c r="U82" i="4"/>
  <c r="U5" i="4"/>
  <c r="U140" i="4"/>
  <c r="U8" i="4"/>
  <c r="T524" i="10"/>
  <c r="U138" i="4"/>
  <c r="U89" i="4"/>
  <c r="U7" i="4"/>
  <c r="U125" i="4"/>
  <c r="U159" i="4"/>
  <c r="U90" i="4"/>
  <c r="U158" i="4"/>
  <c r="U16" i="9"/>
  <c r="U157" i="4"/>
  <c r="U136" i="4"/>
  <c r="U88" i="4"/>
  <c r="U15" i="9"/>
  <c r="U156" i="4"/>
  <c r="U133" i="4"/>
  <c r="U87" i="4"/>
  <c r="AG44" i="8"/>
  <c r="AC44" i="8"/>
  <c r="AG443" i="8"/>
  <c r="AC443" i="8"/>
  <c r="AG331" i="8"/>
  <c r="AC331" i="8"/>
  <c r="AG73" i="8"/>
  <c r="AC73" i="8"/>
  <c r="AG72" i="8"/>
  <c r="AC72" i="8"/>
  <c r="AG409" i="8"/>
  <c r="AC409" i="8"/>
  <c r="AG329" i="8"/>
  <c r="AC329" i="8"/>
  <c r="AG217" i="8"/>
  <c r="AC217" i="8"/>
  <c r="AG103" i="8"/>
  <c r="AC103" i="8"/>
  <c r="AG408" i="8"/>
  <c r="AC408" i="8"/>
  <c r="AG296" i="8"/>
  <c r="AC296" i="8"/>
  <c r="AG200" i="8"/>
  <c r="AC200" i="8"/>
  <c r="AG231" i="8"/>
  <c r="AC231" i="8"/>
  <c r="AG135" i="8"/>
  <c r="AC135" i="8"/>
  <c r="AG390" i="8"/>
  <c r="AC390" i="8"/>
  <c r="AG116" i="8"/>
  <c r="AC116" i="8"/>
  <c r="AG33" i="8"/>
  <c r="AC33" i="8"/>
  <c r="AG196" i="8"/>
  <c r="AC196" i="8"/>
  <c r="AG98" i="8"/>
  <c r="AC98" i="8"/>
  <c r="AG113" i="8"/>
  <c r="AC113" i="8"/>
  <c r="AG81" i="8"/>
  <c r="AC81" i="8"/>
  <c r="AG3" i="8"/>
  <c r="AC3" i="8"/>
  <c r="AG418" i="8"/>
  <c r="AC418" i="8"/>
  <c r="AG386" i="8"/>
  <c r="AC386" i="8"/>
  <c r="AG354" i="8"/>
  <c r="AC354" i="8"/>
  <c r="AG306" i="8"/>
  <c r="AC306" i="8"/>
  <c r="AG210" i="8"/>
  <c r="AC210" i="8"/>
  <c r="AG8" i="8"/>
  <c r="AC8" i="8"/>
  <c r="AG304" i="8"/>
  <c r="AC304" i="8"/>
  <c r="AG59" i="8"/>
  <c r="AC59" i="8"/>
  <c r="AG351" i="8"/>
  <c r="AC351" i="8"/>
  <c r="AG239" i="8"/>
  <c r="AC239" i="8"/>
  <c r="AG77" i="8"/>
  <c r="AC77" i="8"/>
  <c r="AG42" i="8"/>
  <c r="AC42" i="8"/>
  <c r="AG412" i="8"/>
  <c r="AC412" i="8"/>
  <c r="AG300" i="8"/>
  <c r="AC300" i="8"/>
  <c r="AG299" i="8"/>
  <c r="AC299" i="8"/>
  <c r="AG121" i="8"/>
  <c r="AC121" i="8"/>
  <c r="AG346" i="8"/>
  <c r="AC346" i="8"/>
  <c r="AG298" i="8"/>
  <c r="AC298" i="8"/>
  <c r="AG104" i="8"/>
  <c r="AC104" i="8"/>
  <c r="AG37" i="8"/>
  <c r="AC37" i="8"/>
  <c r="AG425" i="8"/>
  <c r="AC425" i="8"/>
  <c r="AG361" i="8"/>
  <c r="AC361" i="8"/>
  <c r="AG313" i="8"/>
  <c r="AC313" i="8"/>
  <c r="AG233" i="8"/>
  <c r="AC233" i="8"/>
  <c r="AG169" i="8"/>
  <c r="AC169" i="8"/>
  <c r="AG344" i="8"/>
  <c r="AC344" i="8"/>
  <c r="AG280" i="8"/>
  <c r="AC280" i="8"/>
  <c r="AG232" i="8"/>
  <c r="AC232" i="8"/>
  <c r="AG168" i="8"/>
  <c r="AC168" i="8"/>
  <c r="AG423" i="8"/>
  <c r="AC423" i="8"/>
  <c r="AG151" i="8"/>
  <c r="AC151" i="8"/>
  <c r="AG101" i="8"/>
  <c r="AC101" i="8"/>
  <c r="AG438" i="8"/>
  <c r="AC438" i="8"/>
  <c r="AG342" i="8"/>
  <c r="AC342" i="8"/>
  <c r="AG310" i="8"/>
  <c r="AC310" i="8"/>
  <c r="AG262" i="8"/>
  <c r="AC262" i="8"/>
  <c r="AG100" i="8"/>
  <c r="AC100" i="8"/>
  <c r="AG197" i="8"/>
  <c r="AC197" i="8"/>
  <c r="AG165" i="8"/>
  <c r="AC165" i="8"/>
  <c r="AG356" i="8"/>
  <c r="AC356" i="8"/>
  <c r="AG276" i="8"/>
  <c r="AC276" i="8"/>
  <c r="AG114" i="8"/>
  <c r="AC114" i="8"/>
  <c r="AG387" i="8"/>
  <c r="AC387" i="8"/>
  <c r="AG307" i="8"/>
  <c r="AC307" i="8"/>
  <c r="AG274" i="8"/>
  <c r="AC274" i="8"/>
  <c r="AG258" i="8"/>
  <c r="AC258" i="8"/>
  <c r="AG146" i="8"/>
  <c r="AC146" i="8"/>
  <c r="AG130" i="8"/>
  <c r="AC130" i="8"/>
  <c r="AG433" i="8"/>
  <c r="AC433" i="8"/>
  <c r="AG417" i="8"/>
  <c r="AC417" i="8"/>
  <c r="AG401" i="8"/>
  <c r="AC401" i="8"/>
  <c r="AG385" i="8"/>
  <c r="AC385" i="8"/>
  <c r="AG369" i="8"/>
  <c r="AC369" i="8"/>
  <c r="AG321" i="8"/>
  <c r="AC321" i="8"/>
  <c r="AG305" i="8"/>
  <c r="AC305" i="8"/>
  <c r="AG289" i="8"/>
  <c r="AC289" i="8"/>
  <c r="AG257" i="8"/>
  <c r="AC257" i="8"/>
  <c r="AG241" i="8"/>
  <c r="AC241" i="8"/>
  <c r="AG225" i="8"/>
  <c r="AC225" i="8"/>
  <c r="AG209" i="8"/>
  <c r="AC209" i="8"/>
  <c r="AG193" i="8"/>
  <c r="AC193" i="8"/>
  <c r="AG177" i="8"/>
  <c r="AC177" i="8"/>
  <c r="AG161" i="8"/>
  <c r="AC161" i="8"/>
  <c r="AG145" i="8"/>
  <c r="AC145" i="8"/>
  <c r="AG78" i="8"/>
  <c r="AC78" i="8"/>
  <c r="AG43" i="8"/>
  <c r="AC43" i="8"/>
  <c r="AG191" i="8"/>
  <c r="AC191" i="8"/>
  <c r="AG350" i="8"/>
  <c r="AC350" i="8"/>
  <c r="AG76" i="8"/>
  <c r="AC76" i="8"/>
  <c r="AG57" i="8"/>
  <c r="AC57" i="8"/>
  <c r="AG41" i="8"/>
  <c r="AC41" i="8"/>
  <c r="AG25" i="8"/>
  <c r="AC25" i="8"/>
  <c r="AG301" i="8"/>
  <c r="AC301" i="8"/>
  <c r="AG285" i="8"/>
  <c r="AC285" i="8"/>
  <c r="AG253" i="8"/>
  <c r="AC253" i="8"/>
  <c r="AG157" i="8"/>
  <c r="AC157" i="8"/>
  <c r="AG75" i="8"/>
  <c r="AC75" i="8"/>
  <c r="AG56" i="8"/>
  <c r="AC56" i="8"/>
  <c r="AG40" i="8"/>
  <c r="AC40" i="8"/>
  <c r="AG24" i="8"/>
  <c r="AC24" i="8"/>
  <c r="AG74" i="8"/>
  <c r="AC74" i="8"/>
  <c r="AG187" i="8"/>
  <c r="AC187" i="8"/>
  <c r="AG88" i="8"/>
  <c r="AC88" i="8"/>
  <c r="AG441" i="8"/>
  <c r="AC441" i="8"/>
  <c r="AG281" i="8"/>
  <c r="AC281" i="8"/>
  <c r="AG137" i="8"/>
  <c r="AC137" i="8"/>
  <c r="AG36" i="8"/>
  <c r="AC36" i="8"/>
  <c r="AG89" i="8"/>
  <c r="AC89" i="8"/>
  <c r="AG393" i="8"/>
  <c r="AC393" i="8"/>
  <c r="AG297" i="8"/>
  <c r="AC297" i="8"/>
  <c r="AG201" i="8"/>
  <c r="AC201" i="8"/>
  <c r="AG424" i="8"/>
  <c r="AC424" i="8"/>
  <c r="AG312" i="8"/>
  <c r="AC312" i="8"/>
  <c r="AG216" i="8"/>
  <c r="AC216" i="8"/>
  <c r="AG55" i="8"/>
  <c r="AC55" i="8"/>
  <c r="AG251" i="8"/>
  <c r="AC251" i="8"/>
  <c r="AG139" i="8"/>
  <c r="AC139" i="8"/>
  <c r="AG186" i="8"/>
  <c r="AC186" i="8"/>
  <c r="AG377" i="8"/>
  <c r="AC377" i="8"/>
  <c r="AG265" i="8"/>
  <c r="AC265" i="8"/>
  <c r="AG153" i="8"/>
  <c r="AC153" i="8"/>
  <c r="AG52" i="8"/>
  <c r="AC52" i="8"/>
  <c r="AG376" i="8"/>
  <c r="AC376" i="8"/>
  <c r="AG264" i="8"/>
  <c r="AC264" i="8"/>
  <c r="AG152" i="8"/>
  <c r="AC152" i="8"/>
  <c r="AG17" i="8"/>
  <c r="AC17" i="8"/>
  <c r="AG277" i="8"/>
  <c r="AC277" i="8"/>
  <c r="AG444" i="8"/>
  <c r="AC444" i="8"/>
  <c r="AG252" i="8"/>
  <c r="AC252" i="8"/>
  <c r="AG347" i="8"/>
  <c r="AC347" i="8"/>
  <c r="AG54" i="8"/>
  <c r="AC54" i="8"/>
  <c r="AG250" i="8"/>
  <c r="AC250" i="8"/>
  <c r="AG202" i="8"/>
  <c r="AC202" i="8"/>
  <c r="AG138" i="8"/>
  <c r="AC138" i="8"/>
  <c r="AG345" i="8"/>
  <c r="AC345" i="8"/>
  <c r="AG249" i="8"/>
  <c r="AC249" i="8"/>
  <c r="AG360" i="8"/>
  <c r="AC360" i="8"/>
  <c r="AG328" i="8"/>
  <c r="AC328" i="8"/>
  <c r="AG248" i="8"/>
  <c r="AC248" i="8"/>
  <c r="AG184" i="8"/>
  <c r="AC184" i="8"/>
  <c r="AG136" i="8"/>
  <c r="AC136" i="8"/>
  <c r="AG102" i="8"/>
  <c r="AC102" i="8"/>
  <c r="AG439" i="8"/>
  <c r="AC439" i="8"/>
  <c r="AG343" i="8"/>
  <c r="AC343" i="8"/>
  <c r="AG311" i="8"/>
  <c r="AC311" i="8"/>
  <c r="AG263" i="8"/>
  <c r="AC263" i="8"/>
  <c r="AG183" i="8"/>
  <c r="AC183" i="8"/>
  <c r="AG34" i="8"/>
  <c r="AC34" i="8"/>
  <c r="AG422" i="8"/>
  <c r="AC422" i="8"/>
  <c r="AG230" i="8"/>
  <c r="AC230" i="8"/>
  <c r="AG65" i="8"/>
  <c r="AC65" i="8"/>
  <c r="AG389" i="8"/>
  <c r="AC389" i="8"/>
  <c r="AG372" i="8"/>
  <c r="AC372" i="8"/>
  <c r="AG180" i="8"/>
  <c r="AC180" i="8"/>
  <c r="AG82" i="8"/>
  <c r="AC82" i="8"/>
  <c r="AG47" i="8"/>
  <c r="AC47" i="8"/>
  <c r="Y148" i="10"/>
  <c r="Y15" i="9"/>
  <c r="AC14" i="8"/>
  <c r="Y432" i="9"/>
  <c r="AC13" i="8"/>
  <c r="Y368" i="9"/>
  <c r="AC12" i="8"/>
  <c r="Y141" i="9"/>
  <c r="AC9" i="8"/>
  <c r="AK446" i="8"/>
  <c r="AC529" i="9"/>
  <c r="AC524" i="10"/>
  <c r="AC574" i="4"/>
  <c r="Y161" i="10"/>
  <c r="Y112" i="10"/>
  <c r="Y128" i="10"/>
  <c r="Y446" i="9"/>
  <c r="Y320" i="9"/>
  <c r="Y3" i="9"/>
  <c r="Y355" i="10"/>
  <c r="Y304" i="9"/>
  <c r="Y142" i="9"/>
  <c r="Y12" i="9"/>
  <c r="Y367" i="10"/>
  <c r="Y271" i="10"/>
  <c r="Y366" i="10"/>
  <c r="Y255" i="10"/>
  <c r="Y135" i="10"/>
  <c r="Y510" i="10"/>
  <c r="Y331" i="10"/>
  <c r="Y247" i="10"/>
  <c r="Y500" i="10"/>
  <c r="Y328" i="10"/>
  <c r="Y234" i="10"/>
  <c r="Y110" i="10"/>
  <c r="Y158" i="10"/>
  <c r="Y498" i="10"/>
  <c r="Y327" i="10"/>
  <c r="Y71" i="10"/>
  <c r="Y497" i="10"/>
  <c r="Y319" i="10"/>
  <c r="Y231" i="10"/>
  <c r="Y63" i="10"/>
  <c r="Y487" i="10"/>
  <c r="Y304" i="10"/>
  <c r="Y222" i="10"/>
  <c r="Y46" i="10"/>
  <c r="Y472" i="10"/>
  <c r="Y302" i="10"/>
  <c r="Y207" i="10"/>
  <c r="Y39" i="10"/>
  <c r="Y471" i="10"/>
  <c r="Y295" i="10"/>
  <c r="Y198" i="10"/>
  <c r="Y36" i="10"/>
  <c r="Y395" i="10"/>
  <c r="Y197" i="10"/>
  <c r="Y34" i="10"/>
  <c r="Y15" i="10"/>
  <c r="Y3" i="10"/>
  <c r="Y393" i="10"/>
  <c r="Y292" i="10"/>
  <c r="Y413" i="10"/>
  <c r="Y468" i="10"/>
  <c r="Y432" i="10"/>
  <c r="Y394" i="10"/>
  <c r="Y363" i="10"/>
  <c r="Y329" i="10"/>
  <c r="Y75" i="10"/>
  <c r="Y509" i="10"/>
  <c r="Y493" i="10"/>
  <c r="Y381" i="10"/>
  <c r="Y365" i="10"/>
  <c r="Y333" i="10"/>
  <c r="Y301" i="10"/>
  <c r="Y189" i="10"/>
  <c r="Y157" i="10"/>
  <c r="Y29" i="10"/>
  <c r="Y422" i="10"/>
  <c r="Y392" i="10"/>
  <c r="Y354" i="10"/>
  <c r="Y320" i="10"/>
  <c r="Y291" i="10"/>
  <c r="Y221" i="10"/>
  <c r="Y185" i="10"/>
  <c r="Y109" i="10"/>
  <c r="Y27" i="10"/>
  <c r="Y495" i="10"/>
  <c r="Y421" i="10"/>
  <c r="Y390" i="10"/>
  <c r="Y290" i="10"/>
  <c r="Y256" i="10"/>
  <c r="Y146" i="10"/>
  <c r="Y107" i="10"/>
  <c r="Y64" i="10"/>
  <c r="Y26" i="10"/>
  <c r="Y457" i="10"/>
  <c r="Y419" i="10"/>
  <c r="Y383" i="10"/>
  <c r="Y353" i="10"/>
  <c r="Y317" i="10"/>
  <c r="Y283" i="10"/>
  <c r="Y219" i="10"/>
  <c r="Y144" i="10"/>
  <c r="Y100" i="10"/>
  <c r="Y25" i="10"/>
  <c r="Y508" i="10"/>
  <c r="Y412" i="10"/>
  <c r="Y332" i="10"/>
  <c r="Y284" i="10"/>
  <c r="Y252" i="10"/>
  <c r="Y220" i="10"/>
  <c r="Y188" i="10"/>
  <c r="Y140" i="10"/>
  <c r="Y108" i="10"/>
  <c r="Y60" i="10"/>
  <c r="Y11" i="10"/>
  <c r="Y491" i="10"/>
  <c r="Y411" i="10"/>
  <c r="Y379" i="10"/>
  <c r="Y347" i="10"/>
  <c r="Y315" i="10"/>
  <c r="Y235" i="10"/>
  <c r="Y203" i="10"/>
  <c r="Y139" i="10"/>
  <c r="Y91" i="10"/>
  <c r="Y43" i="10"/>
  <c r="Y10" i="10"/>
  <c r="Y490" i="10"/>
  <c r="Y458" i="10"/>
  <c r="Y410" i="10"/>
  <c r="Y330" i="10"/>
  <c r="Y250" i="10"/>
  <c r="Y202" i="10"/>
  <c r="Y170" i="10"/>
  <c r="Y122" i="10"/>
  <c r="Y90" i="10"/>
  <c r="Y42" i="10"/>
  <c r="Y505" i="10"/>
  <c r="Y409" i="10"/>
  <c r="Y377" i="10"/>
  <c r="Y249" i="10"/>
  <c r="Y201" i="10"/>
  <c r="Y460" i="10"/>
  <c r="Y429" i="10"/>
  <c r="Y73" i="10"/>
  <c r="Y523" i="10"/>
  <c r="Y418" i="10"/>
  <c r="Y282" i="10"/>
  <c r="Y253" i="10"/>
  <c r="Y217" i="10"/>
  <c r="Y180" i="10"/>
  <c r="Y137" i="10"/>
  <c r="Y99" i="10"/>
  <c r="Y61" i="10"/>
  <c r="Y476" i="10"/>
  <c r="Y396" i="10"/>
  <c r="Y348" i="10"/>
  <c r="Y268" i="10"/>
  <c r="Y236" i="10"/>
  <c r="Y92" i="10"/>
  <c r="Y76" i="10"/>
  <c r="Y28" i="10"/>
  <c r="Y475" i="10"/>
  <c r="Y459" i="10"/>
  <c r="Y427" i="10"/>
  <c r="Y299" i="10"/>
  <c r="Y251" i="10"/>
  <c r="Y187" i="10"/>
  <c r="Y155" i="10"/>
  <c r="Y123" i="10"/>
  <c r="Y506" i="10"/>
  <c r="Y426" i="10"/>
  <c r="Y362" i="10"/>
  <c r="Y314" i="10"/>
  <c r="Y298" i="10"/>
  <c r="Y266" i="10"/>
  <c r="Y218" i="10"/>
  <c r="Y186" i="10"/>
  <c r="Y138" i="10"/>
  <c r="Y106" i="10"/>
  <c r="Y74" i="10"/>
  <c r="Y58" i="10"/>
  <c r="Y9" i="10"/>
  <c r="Y461" i="10"/>
  <c r="Y441" i="10"/>
  <c r="Y345" i="10"/>
  <c r="Y313" i="10"/>
  <c r="Y265" i="10"/>
  <c r="Y153" i="10"/>
  <c r="Y121" i="10"/>
  <c r="Y89" i="10"/>
  <c r="Y57" i="10"/>
  <c r="Y8" i="10"/>
  <c r="Y520" i="10"/>
  <c r="Y504" i="10"/>
  <c r="Y456" i="10"/>
  <c r="Y440" i="10"/>
  <c r="Y424" i="10"/>
  <c r="Y376" i="10"/>
  <c r="Y360" i="10"/>
  <c r="Y312" i="10"/>
  <c r="Y248" i="10"/>
  <c r="Y232" i="10"/>
  <c r="Y216" i="10"/>
  <c r="Y184" i="10"/>
  <c r="Y168" i="10"/>
  <c r="Y152" i="10"/>
  <c r="Y120" i="10"/>
  <c r="Y56" i="10"/>
  <c r="Y40" i="10"/>
  <c r="Y7" i="10"/>
  <c r="Y522" i="10"/>
  <c r="Y484" i="10"/>
  <c r="Y448" i="10"/>
  <c r="Y316" i="10"/>
  <c r="Y281" i="10"/>
  <c r="Y210" i="10"/>
  <c r="Y173" i="10"/>
  <c r="Y136" i="10"/>
  <c r="Y98" i="10"/>
  <c r="Y22" i="10"/>
  <c r="Y521" i="10"/>
  <c r="Y416" i="10"/>
  <c r="Y344" i="10"/>
  <c r="Y245" i="10"/>
  <c r="Y209" i="10"/>
  <c r="Y172" i="10"/>
  <c r="Y445" i="10"/>
  <c r="Y378" i="10"/>
  <c r="Y342" i="10"/>
  <c r="Y280" i="10"/>
  <c r="Y244" i="10"/>
  <c r="Y208" i="10"/>
  <c r="Y171" i="10"/>
  <c r="Y134" i="10"/>
  <c r="Y513" i="10"/>
  <c r="Y465" i="10"/>
  <c r="Y433" i="10"/>
  <c r="Y385" i="10"/>
  <c r="Y337" i="10"/>
  <c r="Y273" i="10"/>
  <c r="Y33" i="10"/>
  <c r="Y444" i="10"/>
  <c r="Y408" i="10"/>
  <c r="Y307" i="10"/>
  <c r="Y278" i="10"/>
  <c r="Y51" i="10"/>
  <c r="Y517" i="10"/>
  <c r="Y485" i="10"/>
  <c r="Y453" i="10"/>
  <c r="Y389" i="10"/>
  <c r="Y341" i="10"/>
  <c r="Y309" i="10"/>
  <c r="Y293" i="10"/>
  <c r="Y261" i="10"/>
  <c r="Y229" i="10"/>
  <c r="Y213" i="10"/>
  <c r="Y181" i="10"/>
  <c r="Y149" i="10"/>
  <c r="Y117" i="10"/>
  <c r="Y69" i="10"/>
  <c r="Y436" i="10"/>
  <c r="Y404" i="10"/>
  <c r="Y372" i="10"/>
  <c r="Y308" i="10"/>
  <c r="Y212" i="10"/>
  <c r="Y196" i="10"/>
  <c r="Y52" i="10"/>
  <c r="Y515" i="10"/>
  <c r="Y483" i="10"/>
  <c r="Y451" i="10"/>
  <c r="Y435" i="10"/>
  <c r="Y403" i="10"/>
  <c r="Y371" i="10"/>
  <c r="Y323" i="10"/>
  <c r="Y275" i="10"/>
  <c r="Y243" i="10"/>
  <c r="Y211" i="10"/>
  <c r="Y179" i="10"/>
  <c r="Y147" i="10"/>
  <c r="Y115" i="10"/>
  <c r="Y35" i="10"/>
  <c r="Y450" i="10"/>
  <c r="Y434" i="10"/>
  <c r="Y402" i="10"/>
  <c r="Y370" i="10"/>
  <c r="Y338" i="10"/>
  <c r="Y274" i="10"/>
  <c r="Y242" i="10"/>
  <c r="Y226" i="10"/>
  <c r="Y194" i="10"/>
  <c r="Y162" i="10"/>
  <c r="Y130" i="10"/>
  <c r="Y50" i="10"/>
  <c r="Y481" i="10"/>
  <c r="Y417" i="10"/>
  <c r="Y321" i="10"/>
  <c r="Y289" i="10"/>
  <c r="Y241" i="10"/>
  <c r="Y113" i="10"/>
  <c r="Y496" i="10"/>
  <c r="Y384" i="10"/>
  <c r="Y336" i="10"/>
  <c r="Y224" i="10"/>
  <c r="Y192" i="10"/>
  <c r="Y48" i="10"/>
  <c r="Y474" i="10"/>
  <c r="Y443" i="10"/>
  <c r="Y406" i="10"/>
  <c r="Y369" i="10"/>
  <c r="Y340" i="10"/>
  <c r="Y88" i="10"/>
  <c r="Y477" i="10"/>
  <c r="Y397" i="10"/>
  <c r="Y349" i="10"/>
  <c r="Y285" i="10"/>
  <c r="Y269" i="10"/>
  <c r="Y237" i="10"/>
  <c r="Y205" i="10"/>
  <c r="Y141" i="10"/>
  <c r="Y125" i="10"/>
  <c r="Y93" i="10"/>
  <c r="Y77" i="10"/>
  <c r="Y45" i="10"/>
  <c r="Y12" i="10"/>
  <c r="Y492" i="10"/>
  <c r="Y428" i="10"/>
  <c r="Y380" i="10"/>
  <c r="Y300" i="10"/>
  <c r="Y204" i="10"/>
  <c r="Y156" i="10"/>
  <c r="Y44" i="10"/>
  <c r="Y364" i="10"/>
  <c r="Y507" i="10"/>
  <c r="Y59" i="10"/>
  <c r="Y346" i="10"/>
  <c r="Y154" i="10"/>
  <c r="Y489" i="10"/>
  <c r="Y425" i="10"/>
  <c r="Y361" i="10"/>
  <c r="Y297" i="10"/>
  <c r="Y233" i="10"/>
  <c r="Y169" i="10"/>
  <c r="Y105" i="10"/>
  <c r="Y41" i="10"/>
  <c r="Y488" i="10"/>
  <c r="Y296" i="10"/>
  <c r="Y264" i="10"/>
  <c r="Y200" i="10"/>
  <c r="Y104" i="10"/>
  <c r="Y72" i="10"/>
  <c r="Y24" i="10"/>
  <c r="Y518" i="10"/>
  <c r="Y502" i="10"/>
  <c r="Y486" i="10"/>
  <c r="Y470" i="10"/>
  <c r="Y454" i="10"/>
  <c r="Y438" i="10"/>
  <c r="Y374" i="10"/>
  <c r="Y358" i="10"/>
  <c r="Y326" i="10"/>
  <c r="Y310" i="10"/>
  <c r="Y294" i="10"/>
  <c r="Y262" i="10"/>
  <c r="Y246" i="10"/>
  <c r="Y230" i="10"/>
  <c r="Y214" i="10"/>
  <c r="Y182" i="10"/>
  <c r="Y166" i="10"/>
  <c r="Y150" i="10"/>
  <c r="Y118" i="10"/>
  <c r="Y102" i="10"/>
  <c r="Y70" i="10"/>
  <c r="Y54" i="10"/>
  <c r="Y38" i="10"/>
  <c r="Y5" i="10"/>
  <c r="Y501" i="10"/>
  <c r="Y469" i="10"/>
  <c r="Y437" i="10"/>
  <c r="Y373" i="10"/>
  <c r="Y357" i="10"/>
  <c r="Y325" i="10"/>
  <c r="Y277" i="10"/>
  <c r="Y165" i="10"/>
  <c r="Y133" i="10"/>
  <c r="Y101" i="10"/>
  <c r="Y85" i="10"/>
  <c r="Y53" i="10"/>
  <c r="Y37" i="10"/>
  <c r="Y21" i="10"/>
  <c r="Y4" i="10"/>
  <c r="Y516" i="10"/>
  <c r="Y452" i="10"/>
  <c r="Y420" i="10"/>
  <c r="Y388" i="10"/>
  <c r="Y324" i="10"/>
  <c r="Y276" i="10"/>
  <c r="Y260" i="10"/>
  <c r="Y228" i="10"/>
  <c r="Y164" i="10"/>
  <c r="Y132" i="10"/>
  <c r="Y116" i="10"/>
  <c r="Y84" i="10"/>
  <c r="Y68" i="10"/>
  <c r="Y20" i="10"/>
  <c r="Y499" i="10"/>
  <c r="Y467" i="10"/>
  <c r="Y387" i="10"/>
  <c r="Y339" i="10"/>
  <c r="Y259" i="10"/>
  <c r="Y227" i="10"/>
  <c r="Y195" i="10"/>
  <c r="Y163" i="10"/>
  <c r="Y131" i="10"/>
  <c r="Y83" i="10"/>
  <c r="Y67" i="10"/>
  <c r="Y19" i="10"/>
  <c r="Y514" i="10"/>
  <c r="Y482" i="10"/>
  <c r="Y466" i="10"/>
  <c r="Y386" i="10"/>
  <c r="Y322" i="10"/>
  <c r="Y306" i="10"/>
  <c r="Y178" i="10"/>
  <c r="Y114" i="10"/>
  <c r="Y82" i="10"/>
  <c r="Y66" i="10"/>
  <c r="Y18" i="10"/>
  <c r="Y449" i="10"/>
  <c r="Y401" i="10"/>
  <c r="Y305" i="10"/>
  <c r="Y257" i="10"/>
  <c r="Y225" i="10"/>
  <c r="Y193" i="10"/>
  <c r="Y177" i="10"/>
  <c r="Y145" i="10"/>
  <c r="Y129" i="10"/>
  <c r="Y97" i="10"/>
  <c r="Y81" i="10"/>
  <c r="Y65" i="10"/>
  <c r="Y49" i="10"/>
  <c r="Y17" i="10"/>
  <c r="Y512" i="10"/>
  <c r="Y480" i="10"/>
  <c r="Y464" i="10"/>
  <c r="Y400" i="10"/>
  <c r="Y368" i="10"/>
  <c r="Y352" i="10"/>
  <c r="Y288" i="10"/>
  <c r="Y272" i="10"/>
  <c r="Y240" i="10"/>
  <c r="Y176" i="10"/>
  <c r="Y160" i="10"/>
  <c r="Y96" i="10"/>
  <c r="Y80" i="10"/>
  <c r="Y32" i="10"/>
  <c r="Y16" i="10"/>
  <c r="Y479" i="10"/>
  <c r="Y447" i="10"/>
  <c r="Y431" i="10"/>
  <c r="Y415" i="10"/>
  <c r="Y399" i="10"/>
  <c r="Y351" i="10"/>
  <c r="Y335" i="10"/>
  <c r="Y511" i="10"/>
  <c r="Y473" i="10"/>
  <c r="Y442" i="10"/>
  <c r="Y405" i="10"/>
  <c r="Y124" i="10"/>
  <c r="Y86" i="10"/>
  <c r="Y446" i="10"/>
  <c r="Y407" i="10"/>
  <c r="Y343" i="10"/>
  <c r="Y318" i="10"/>
  <c r="Y111" i="10"/>
  <c r="Y87" i="10"/>
  <c r="Y62" i="10"/>
  <c r="Y439" i="10"/>
  <c r="Y430" i="10"/>
  <c r="Y391" i="10"/>
  <c r="Y303" i="10"/>
  <c r="Y279" i="10"/>
  <c r="Y254" i="10"/>
  <c r="Y47" i="10"/>
  <c r="Y23" i="10"/>
  <c r="Y494" i="10"/>
  <c r="Y455" i="10"/>
  <c r="Y350" i="10"/>
  <c r="Y119" i="10"/>
  <c r="Y94" i="10"/>
  <c r="Y414" i="10"/>
  <c r="Y375" i="10"/>
  <c r="Y191" i="10"/>
  <c r="Y167" i="10"/>
  <c r="Y143" i="10"/>
  <c r="Y519" i="10"/>
  <c r="Y239" i="10"/>
  <c r="Y215" i="10"/>
  <c r="Y190" i="10"/>
  <c r="Y263" i="10"/>
  <c r="Y238" i="10"/>
  <c r="Y311" i="10"/>
  <c r="Y286" i="10"/>
  <c r="Y55" i="10"/>
  <c r="Y30" i="10"/>
  <c r="Y6" i="10"/>
  <c r="Y503" i="10"/>
  <c r="Y398" i="10"/>
  <c r="Y359" i="10"/>
  <c r="Y127" i="10"/>
  <c r="Y103" i="10"/>
  <c r="Y79" i="10"/>
  <c r="Y175" i="10"/>
  <c r="Y151" i="10"/>
  <c r="Y126" i="10"/>
  <c r="Y287" i="10"/>
  <c r="Y223" i="10"/>
  <c r="Y159" i="10"/>
  <c r="Y95" i="10"/>
  <c r="Y31" i="10"/>
  <c r="Y478" i="10"/>
  <c r="Y334" i="10"/>
  <c r="Y270" i="10"/>
  <c r="Y206" i="10"/>
  <c r="Y142" i="10"/>
  <c r="Y78" i="10"/>
  <c r="Y14" i="10"/>
  <c r="Y462" i="10"/>
  <c r="Y423" i="10"/>
  <c r="Y199" i="10"/>
  <c r="Y174" i="10"/>
  <c r="Y493" i="9"/>
  <c r="Y361" i="9"/>
  <c r="Y161" i="9"/>
  <c r="Y11" i="9"/>
  <c r="Y489" i="9"/>
  <c r="Y345" i="9"/>
  <c r="Y160" i="9"/>
  <c r="Y473" i="9"/>
  <c r="Y342" i="9"/>
  <c r="Y452" i="9"/>
  <c r="Y450" i="9"/>
  <c r="Y137" i="9"/>
  <c r="Y448" i="9"/>
  <c r="Y297" i="9"/>
  <c r="Y113" i="9"/>
  <c r="Y281" i="9"/>
  <c r="Y280" i="9"/>
  <c r="Y89" i="9"/>
  <c r="Y429" i="9"/>
  <c r="Y256" i="9"/>
  <c r="Y88" i="9"/>
  <c r="Y425" i="9"/>
  <c r="Y233" i="9"/>
  <c r="Y65" i="9"/>
  <c r="Y409" i="9"/>
  <c r="Y228" i="9"/>
  <c r="Y64" i="9"/>
  <c r="Y404" i="9"/>
  <c r="Y212" i="9"/>
  <c r="Y41" i="9"/>
  <c r="Y513" i="9"/>
  <c r="Y386" i="9"/>
  <c r="Y209" i="9"/>
  <c r="Y34" i="9"/>
  <c r="Y512" i="9"/>
  <c r="Y385" i="9"/>
  <c r="Y208" i="9"/>
  <c r="Y17" i="9"/>
  <c r="Y496" i="9"/>
  <c r="Y384" i="9"/>
  <c r="Y189" i="9"/>
  <c r="Y14" i="9"/>
  <c r="Y92" i="9"/>
  <c r="Y524" i="9"/>
  <c r="Y380" i="9"/>
  <c r="Y268" i="9"/>
  <c r="Y396" i="9"/>
  <c r="Y10" i="9"/>
  <c r="Y460" i="9"/>
  <c r="Y316" i="9"/>
  <c r="Y204" i="9"/>
  <c r="Y140" i="9"/>
  <c r="Y44" i="9"/>
  <c r="Y492" i="9"/>
  <c r="Y348" i="9"/>
  <c r="Y236" i="9"/>
  <c r="Y76" i="9"/>
  <c r="Y476" i="9"/>
  <c r="Y364" i="9"/>
  <c r="Y220" i="9"/>
  <c r="Y28" i="9"/>
  <c r="Y428" i="9"/>
  <c r="Y284" i="9"/>
  <c r="Y156" i="9"/>
  <c r="Y508" i="9"/>
  <c r="Y444" i="9"/>
  <c r="Y412" i="9"/>
  <c r="Y332" i="9"/>
  <c r="Y300" i="9"/>
  <c r="Y252" i="9"/>
  <c r="Y188" i="9"/>
  <c r="Y172" i="9"/>
  <c r="Y124" i="9"/>
  <c r="Y108" i="9"/>
  <c r="Y60" i="9"/>
  <c r="Y510" i="9"/>
  <c r="Y449" i="9"/>
  <c r="Y388" i="9"/>
  <c r="Y340" i="9"/>
  <c r="Y277" i="9"/>
  <c r="Y210" i="9"/>
  <c r="Y158" i="9"/>
  <c r="Y395" i="9"/>
  <c r="Y75" i="9"/>
  <c r="Y507" i="9"/>
  <c r="Y459" i="9"/>
  <c r="Y331" i="9"/>
  <c r="Y251" i="9"/>
  <c r="Y27" i="9"/>
  <c r="Y389" i="9"/>
  <c r="Y341" i="9"/>
  <c r="Y91" i="9"/>
  <c r="Y522" i="9"/>
  <c r="Y506" i="9"/>
  <c r="Y490" i="9"/>
  <c r="Y474" i="9"/>
  <c r="Y458" i="9"/>
  <c r="Y442" i="9"/>
  <c r="Y426" i="9"/>
  <c r="Y410" i="9"/>
  <c r="Y394" i="9"/>
  <c r="Y378" i="9"/>
  <c r="Y362" i="9"/>
  <c r="Y346" i="9"/>
  <c r="Y330" i="9"/>
  <c r="Y314" i="9"/>
  <c r="Y298" i="9"/>
  <c r="Y282" i="9"/>
  <c r="Y266" i="9"/>
  <c r="Y250" i="9"/>
  <c r="Y234" i="9"/>
  <c r="Y218" i="9"/>
  <c r="Y202" i="9"/>
  <c r="Y186" i="9"/>
  <c r="Y170" i="9"/>
  <c r="Y154" i="9"/>
  <c r="Y138" i="9"/>
  <c r="Y122" i="9"/>
  <c r="Y106" i="9"/>
  <c r="Y90" i="9"/>
  <c r="Y74" i="9"/>
  <c r="Y58" i="9"/>
  <c r="Y42" i="9"/>
  <c r="Y26" i="9"/>
  <c r="Y325" i="9"/>
  <c r="Y276" i="9"/>
  <c r="Y520" i="9"/>
  <c r="Y504" i="9"/>
  <c r="Y488" i="9"/>
  <c r="Y456" i="9"/>
  <c r="Y440" i="9"/>
  <c r="Y424" i="9"/>
  <c r="Y392" i="9"/>
  <c r="Y376" i="9"/>
  <c r="Y360" i="9"/>
  <c r="Y328" i="9"/>
  <c r="Y312" i="9"/>
  <c r="Y296" i="9"/>
  <c r="Y264" i="9"/>
  <c r="Y248" i="9"/>
  <c r="Y216" i="9"/>
  <c r="Y200" i="9"/>
  <c r="Y168" i="9"/>
  <c r="Y152" i="9"/>
  <c r="Y104" i="9"/>
  <c r="Y72" i="9"/>
  <c r="Y56" i="9"/>
  <c r="Y24" i="9"/>
  <c r="Y6" i="9"/>
  <c r="Y324" i="9"/>
  <c r="Y274" i="9"/>
  <c r="Y85" i="9"/>
  <c r="Y519" i="9"/>
  <c r="Y503" i="9"/>
  <c r="Y487" i="9"/>
  <c r="Y471" i="9"/>
  <c r="Y455" i="9"/>
  <c r="Y439" i="9"/>
  <c r="Y423" i="9"/>
  <c r="Y407" i="9"/>
  <c r="Y391" i="9"/>
  <c r="Y375" i="9"/>
  <c r="Y359" i="9"/>
  <c r="Y343" i="9"/>
  <c r="Y327" i="9"/>
  <c r="Y311" i="9"/>
  <c r="Y295" i="9"/>
  <c r="Y279" i="9"/>
  <c r="Y263" i="9"/>
  <c r="Y247" i="9"/>
  <c r="Y231" i="9"/>
  <c r="Y215" i="9"/>
  <c r="Y199" i="9"/>
  <c r="Y183" i="9"/>
  <c r="Y167" i="9"/>
  <c r="Y151" i="9"/>
  <c r="Y135" i="9"/>
  <c r="Y119" i="9"/>
  <c r="Y103" i="9"/>
  <c r="Y87" i="9"/>
  <c r="Y71" i="9"/>
  <c r="Y55" i="9"/>
  <c r="Y39" i="9"/>
  <c r="Y23" i="9"/>
  <c r="Y5" i="9"/>
  <c r="Y322" i="9"/>
  <c r="Y258" i="9"/>
  <c r="Y206" i="9"/>
  <c r="Y68" i="9"/>
  <c r="Y518" i="9"/>
  <c r="Y502" i="9"/>
  <c r="Y486" i="9"/>
  <c r="Y454" i="9"/>
  <c r="Y438" i="9"/>
  <c r="Y422" i="9"/>
  <c r="Y390" i="9"/>
  <c r="Y374" i="9"/>
  <c r="Y358" i="9"/>
  <c r="Y326" i="9"/>
  <c r="Y310" i="9"/>
  <c r="Y294" i="9"/>
  <c r="Y278" i="9"/>
  <c r="Y262" i="9"/>
  <c r="Y246" i="9"/>
  <c r="Y230" i="9"/>
  <c r="Y214" i="9"/>
  <c r="Y198" i="9"/>
  <c r="Y182" i="9"/>
  <c r="Y166" i="9"/>
  <c r="Y150" i="9"/>
  <c r="Y134" i="9"/>
  <c r="Y118" i="9"/>
  <c r="Y102" i="9"/>
  <c r="Y86" i="9"/>
  <c r="Y70" i="9"/>
  <c r="Y54" i="9"/>
  <c r="Y38" i="9"/>
  <c r="Y22" i="9"/>
  <c r="Y4" i="9"/>
  <c r="Y430" i="9"/>
  <c r="Y382" i="9"/>
  <c r="Y321" i="9"/>
  <c r="Y257" i="9"/>
  <c r="Y205" i="9"/>
  <c r="Y139" i="9"/>
  <c r="Y66" i="9"/>
  <c r="Y9" i="9"/>
  <c r="Y421" i="9"/>
  <c r="Y437" i="9"/>
  <c r="Y366" i="9"/>
  <c r="Y318" i="9"/>
  <c r="Y254" i="9"/>
  <c r="Y136" i="9"/>
  <c r="Y475" i="9"/>
  <c r="Y427" i="9"/>
  <c r="Y365" i="9"/>
  <c r="Y253" i="9"/>
  <c r="Y187" i="9"/>
  <c r="Y120" i="9"/>
  <c r="Y62" i="9"/>
  <c r="Y302" i="9"/>
  <c r="Y117" i="9"/>
  <c r="Y501" i="9"/>
  <c r="Y481" i="9"/>
  <c r="Y417" i="9"/>
  <c r="Y353" i="9"/>
  <c r="Y337" i="9"/>
  <c r="Y305" i="9"/>
  <c r="Y273" i="9"/>
  <c r="Y241" i="9"/>
  <c r="Y225" i="9"/>
  <c r="Y193" i="9"/>
  <c r="Y145" i="9"/>
  <c r="Y129" i="9"/>
  <c r="Y472" i="9"/>
  <c r="Y411" i="9"/>
  <c r="Y363" i="9"/>
  <c r="Y301" i="9"/>
  <c r="Y184" i="9"/>
  <c r="Y116" i="9"/>
  <c r="Y43" i="9"/>
  <c r="Y515" i="9"/>
  <c r="Y467" i="9"/>
  <c r="Y419" i="9"/>
  <c r="Y371" i="9"/>
  <c r="Y339" i="9"/>
  <c r="Y291" i="9"/>
  <c r="Y243" i="9"/>
  <c r="Y179" i="9"/>
  <c r="Y131" i="9"/>
  <c r="Y83" i="9"/>
  <c r="Y498" i="9"/>
  <c r="Y466" i="9"/>
  <c r="Y402" i="9"/>
  <c r="Y226" i="9"/>
  <c r="Y178" i="9"/>
  <c r="Y130" i="9"/>
  <c r="Y98" i="9"/>
  <c r="Y18" i="9"/>
  <c r="Y497" i="9"/>
  <c r="Y465" i="9"/>
  <c r="Y433" i="9"/>
  <c r="Y401" i="9"/>
  <c r="Y369" i="9"/>
  <c r="Y289" i="9"/>
  <c r="Y177" i="9"/>
  <c r="Y470" i="9"/>
  <c r="Y235" i="9"/>
  <c r="Y181" i="9"/>
  <c r="Y114" i="9"/>
  <c r="Y485" i="9"/>
  <c r="Y517" i="9"/>
  <c r="Y469" i="9"/>
  <c r="Y408" i="9"/>
  <c r="Y347" i="9"/>
  <c r="Y299" i="9"/>
  <c r="Y165" i="9"/>
  <c r="Y40" i="9"/>
  <c r="Y495" i="9"/>
  <c r="Y516" i="9"/>
  <c r="Y468" i="9"/>
  <c r="Y406" i="9"/>
  <c r="Y232" i="9"/>
  <c r="Y164" i="9"/>
  <c r="Y37" i="9"/>
  <c r="Y523" i="9"/>
  <c r="Y443" i="9"/>
  <c r="Y379" i="9"/>
  <c r="Y315" i="9"/>
  <c r="Y267" i="9"/>
  <c r="Y219" i="9"/>
  <c r="Y203" i="9"/>
  <c r="Y171" i="9"/>
  <c r="Y155" i="9"/>
  <c r="Y123" i="9"/>
  <c r="Y107" i="9"/>
  <c r="Y59" i="9"/>
  <c r="Y373" i="9"/>
  <c r="Y357" i="9"/>
  <c r="Y309" i="9"/>
  <c r="Y293" i="9"/>
  <c r="Y261" i="9"/>
  <c r="Y245" i="9"/>
  <c r="Y213" i="9"/>
  <c r="Y197" i="9"/>
  <c r="Y149" i="9"/>
  <c r="Y133" i="9"/>
  <c r="Y101" i="9"/>
  <c r="Y69" i="9"/>
  <c r="Y53" i="9"/>
  <c r="Y21" i="9"/>
  <c r="Y491" i="9"/>
  <c r="Y500" i="9"/>
  <c r="Y484" i="9"/>
  <c r="Y436" i="9"/>
  <c r="Y420" i="9"/>
  <c r="Y372" i="9"/>
  <c r="Y356" i="9"/>
  <c r="Y308" i="9"/>
  <c r="Y292" i="9"/>
  <c r="Y260" i="9"/>
  <c r="Y244" i="9"/>
  <c r="Y196" i="9"/>
  <c r="Y180" i="9"/>
  <c r="Y148" i="9"/>
  <c r="Y132" i="9"/>
  <c r="Y100" i="9"/>
  <c r="Y84" i="9"/>
  <c r="Y52" i="9"/>
  <c r="Y20" i="9"/>
  <c r="Y499" i="9"/>
  <c r="Y483" i="9"/>
  <c r="Y451" i="9"/>
  <c r="Y435" i="9"/>
  <c r="Y403" i="9"/>
  <c r="Y387" i="9"/>
  <c r="Y355" i="9"/>
  <c r="Y323" i="9"/>
  <c r="Y307" i="9"/>
  <c r="Y275" i="9"/>
  <c r="Y259" i="9"/>
  <c r="Y227" i="9"/>
  <c r="Y211" i="9"/>
  <c r="Y195" i="9"/>
  <c r="Y163" i="9"/>
  <c r="Y147" i="9"/>
  <c r="Y115" i="9"/>
  <c r="Y99" i="9"/>
  <c r="Y67" i="9"/>
  <c r="Y51" i="9"/>
  <c r="Y35" i="9"/>
  <c r="Y19" i="9"/>
  <c r="Y482" i="9"/>
  <c r="Y434" i="9"/>
  <c r="Y418" i="9"/>
  <c r="Y370" i="9"/>
  <c r="Y354" i="9"/>
  <c r="Y338" i="9"/>
  <c r="Y306" i="9"/>
  <c r="Y290" i="9"/>
  <c r="Y242" i="9"/>
  <c r="Y194" i="9"/>
  <c r="Y146" i="9"/>
  <c r="Y82" i="9"/>
  <c r="Y50" i="9"/>
  <c r="Y527" i="9"/>
  <c r="Y511" i="9"/>
  <c r="Y479" i="9"/>
  <c r="Y463" i="9"/>
  <c r="Y447" i="9"/>
  <c r="Y431" i="9"/>
  <c r="Y415" i="9"/>
  <c r="Y399" i="9"/>
  <c r="Y383" i="9"/>
  <c r="Y367" i="9"/>
  <c r="Y351" i="9"/>
  <c r="Y335" i="9"/>
  <c r="Y319" i="9"/>
  <c r="Y303" i="9"/>
  <c r="Y287" i="9"/>
  <c r="Y271" i="9"/>
  <c r="Y255" i="9"/>
  <c r="Y239" i="9"/>
  <c r="Y223" i="9"/>
  <c r="Y207" i="9"/>
  <c r="Y191" i="9"/>
  <c r="Y175" i="9"/>
  <c r="Y159" i="9"/>
  <c r="Y143" i="9"/>
  <c r="Y127" i="9"/>
  <c r="Y111" i="9"/>
  <c r="Y95" i="9"/>
  <c r="Y79" i="9"/>
  <c r="Y63" i="9"/>
  <c r="Y47" i="9"/>
  <c r="Y31" i="9"/>
  <c r="Y13" i="9"/>
  <c r="Y526" i="9"/>
  <c r="Y478" i="9"/>
  <c r="Y462" i="9"/>
  <c r="Y414" i="9"/>
  <c r="Y398" i="9"/>
  <c r="Y350" i="9"/>
  <c r="Y334" i="9"/>
  <c r="Y286" i="9"/>
  <c r="Y270" i="9"/>
  <c r="Y238" i="9"/>
  <c r="Y222" i="9"/>
  <c r="Y190" i="9"/>
  <c r="Y174" i="9"/>
  <c r="Y126" i="9"/>
  <c r="Y110" i="9"/>
  <c r="Y78" i="9"/>
  <c r="Y46" i="9"/>
  <c r="Y30" i="9"/>
  <c r="Y525" i="9"/>
  <c r="Y509" i="9"/>
  <c r="Y477" i="9"/>
  <c r="Y461" i="9"/>
  <c r="Y445" i="9"/>
  <c r="Y413" i="9"/>
  <c r="Y397" i="9"/>
  <c r="Y381" i="9"/>
  <c r="Y349" i="9"/>
  <c r="Y333" i="9"/>
  <c r="Y317" i="9"/>
  <c r="Y285" i="9"/>
  <c r="Y269" i="9"/>
  <c r="Y237" i="9"/>
  <c r="Y221" i="9"/>
  <c r="Y173" i="9"/>
  <c r="Y157" i="9"/>
  <c r="Y125" i="9"/>
  <c r="Y109" i="9"/>
  <c r="Y93" i="9"/>
  <c r="Y77" i="9"/>
  <c r="Y61" i="9"/>
  <c r="Y45" i="9"/>
  <c r="Y29" i="9"/>
  <c r="Y514" i="9"/>
  <c r="Y453" i="9"/>
  <c r="Y405" i="9"/>
  <c r="Y344" i="9"/>
  <c r="Y283" i="9"/>
  <c r="Y229" i="9"/>
  <c r="Y162" i="9"/>
  <c r="Y94" i="9"/>
  <c r="Y36" i="9"/>
  <c r="Y7" i="9"/>
  <c r="Y33" i="9"/>
  <c r="Y272" i="9"/>
  <c r="Y249" i="9"/>
  <c r="Y57" i="9"/>
  <c r="Y32" i="9"/>
  <c r="Y528" i="9"/>
  <c r="Y464" i="9"/>
  <c r="Y400" i="9"/>
  <c r="Y336" i="9"/>
  <c r="Y224" i="9"/>
  <c r="Y201" i="9"/>
  <c r="Y81" i="9"/>
  <c r="Y505" i="9"/>
  <c r="Y441" i="9"/>
  <c r="Y377" i="9"/>
  <c r="Y313" i="9"/>
  <c r="Y176" i="9"/>
  <c r="Y153" i="9"/>
  <c r="Y105" i="9"/>
  <c r="Y80" i="9"/>
  <c r="Y128" i="9"/>
  <c r="Y25" i="9"/>
  <c r="Y480" i="9"/>
  <c r="Y416" i="9"/>
  <c r="Y352" i="9"/>
  <c r="Y288" i="9"/>
  <c r="Y265" i="9"/>
  <c r="Y49" i="9"/>
  <c r="Y521" i="9"/>
  <c r="Y457" i="9"/>
  <c r="Y393" i="9"/>
  <c r="Y329" i="9"/>
  <c r="Y240" i="9"/>
  <c r="Y217" i="9"/>
  <c r="Y73" i="9"/>
  <c r="Y48" i="9"/>
  <c r="Y192" i="9"/>
  <c r="Y169" i="9"/>
  <c r="Y97" i="9"/>
  <c r="Y144" i="9"/>
  <c r="Y121" i="9"/>
  <c r="Y96" i="9"/>
  <c r="AG283" i="8"/>
  <c r="AG267" i="8"/>
  <c r="AG185" i="8"/>
  <c r="AG156" i="8"/>
  <c r="AG105" i="8"/>
  <c r="AG99" i="8"/>
  <c r="AG399" i="8"/>
  <c r="AG397" i="8"/>
  <c r="AG398" i="8"/>
  <c r="AG282" i="8"/>
  <c r="AG355" i="8"/>
  <c r="AG349" i="8"/>
  <c r="AG266" i="8"/>
  <c r="AG155" i="8"/>
  <c r="AG69" i="8"/>
  <c r="I85" i="16"/>
  <c r="AG236" i="8"/>
  <c r="AG154" i="8"/>
  <c r="AG60" i="8"/>
  <c r="AG348" i="8"/>
  <c r="AG46" i="8"/>
  <c r="AG235" i="8"/>
  <c r="AG45" i="8"/>
  <c r="AG234" i="8"/>
  <c r="AG108" i="8"/>
  <c r="AG315" i="8"/>
  <c r="AG204" i="8"/>
  <c r="AG107" i="8"/>
  <c r="AG442" i="8"/>
  <c r="AG314" i="8"/>
  <c r="AG203" i="8"/>
  <c r="AG106" i="8"/>
  <c r="AG188" i="8"/>
  <c r="AG302" i="8"/>
  <c r="AG223" i="8"/>
  <c r="AG176" i="8"/>
  <c r="AG58" i="8"/>
  <c r="AG28" i="8"/>
  <c r="AG413" i="8"/>
  <c r="AG379" i="8"/>
  <c r="AG335" i="8"/>
  <c r="AG218" i="8"/>
  <c r="AG97" i="8"/>
  <c r="AG27" i="8"/>
  <c r="AG432" i="8"/>
  <c r="AG273" i="8"/>
  <c r="AG381" i="8"/>
  <c r="AG378" i="8"/>
  <c r="AG334" i="8"/>
  <c r="AG175" i="8"/>
  <c r="AG95" i="8"/>
  <c r="AG26" i="8"/>
  <c r="AG333" i="8"/>
  <c r="AG287" i="8"/>
  <c r="AG255" i="8"/>
  <c r="AG174" i="8"/>
  <c r="AG127" i="8"/>
  <c r="AG90" i="8"/>
  <c r="AG11" i="8"/>
  <c r="AG380" i="8"/>
  <c r="AG303" i="8"/>
  <c r="AG445" i="8"/>
  <c r="AG411" i="8"/>
  <c r="AG367" i="8"/>
  <c r="AG286" i="8"/>
  <c r="AG254" i="8"/>
  <c r="AG173" i="8"/>
  <c r="AG126" i="8"/>
  <c r="AG50" i="8"/>
  <c r="AG31" i="8"/>
  <c r="AG29" i="8"/>
  <c r="AG410" i="8"/>
  <c r="AG366" i="8"/>
  <c r="AG207" i="8"/>
  <c r="AG125" i="8"/>
  <c r="AG49" i="8"/>
  <c r="AG10" i="8"/>
  <c r="AG365" i="8"/>
  <c r="AG317" i="8"/>
  <c r="AG206" i="8"/>
  <c r="AG159" i="8"/>
  <c r="AG124" i="8"/>
  <c r="AG48" i="8"/>
  <c r="AG431" i="8"/>
  <c r="AG430" i="8"/>
  <c r="AG316" i="8"/>
  <c r="AG284" i="8"/>
  <c r="AG237" i="8"/>
  <c r="AG205" i="8"/>
  <c r="AG158" i="8"/>
  <c r="AG109" i="8"/>
  <c r="AG79" i="8"/>
  <c r="AG30" i="8"/>
  <c r="AG429" i="8"/>
  <c r="AG407" i="8"/>
  <c r="AG391" i="8"/>
  <c r="AG375" i="8"/>
  <c r="AG359" i="8"/>
  <c r="AG327" i="8"/>
  <c r="AG279" i="8"/>
  <c r="AG247" i="8"/>
  <c r="AG215" i="8"/>
  <c r="AG199" i="8"/>
  <c r="AG167" i="8"/>
  <c r="AG87" i="8"/>
  <c r="AG71" i="8"/>
  <c r="AG39" i="8"/>
  <c r="AG23" i="8"/>
  <c r="AG275" i="8"/>
  <c r="AG406" i="8"/>
  <c r="AG374" i="8"/>
  <c r="AG358" i="8"/>
  <c r="AG326" i="8"/>
  <c r="AG278" i="8"/>
  <c r="AG246" i="8"/>
  <c r="AG214" i="8"/>
  <c r="AG198" i="8"/>
  <c r="AG182" i="8"/>
  <c r="AG166" i="8"/>
  <c r="AG150" i="8"/>
  <c r="AG134" i="8"/>
  <c r="AG86" i="8"/>
  <c r="AG70" i="8"/>
  <c r="AG38" i="8"/>
  <c r="AG22" i="8"/>
  <c r="AG6" i="8"/>
  <c r="AG119" i="8"/>
  <c r="AG405" i="8"/>
  <c r="AG341" i="8"/>
  <c r="AG309" i="8"/>
  <c r="AG245" i="8"/>
  <c r="AG229" i="8"/>
  <c r="AG213" i="8"/>
  <c r="AG181" i="8"/>
  <c r="AG149" i="8"/>
  <c r="AG133" i="8"/>
  <c r="AG85" i="8"/>
  <c r="AG53" i="8"/>
  <c r="AG21" i="8"/>
  <c r="AG5" i="8"/>
  <c r="AG118" i="8"/>
  <c r="AG421" i="8"/>
  <c r="AG420" i="8"/>
  <c r="AG292" i="8"/>
  <c r="AG228" i="8"/>
  <c r="AG164" i="8"/>
  <c r="AG295" i="8"/>
  <c r="AG117" i="8"/>
  <c r="AG261" i="8"/>
  <c r="AG388" i="8"/>
  <c r="AG324" i="8"/>
  <c r="AG260" i="8"/>
  <c r="AG132" i="8"/>
  <c r="AG435" i="8"/>
  <c r="AG339" i="8"/>
  <c r="AG291" i="8"/>
  <c r="AG243" i="8"/>
  <c r="AG195" i="8"/>
  <c r="AG147" i="8"/>
  <c r="AG51" i="8"/>
  <c r="AG19" i="8"/>
  <c r="AG294" i="8"/>
  <c r="AG437" i="8"/>
  <c r="AG357" i="8"/>
  <c r="AG404" i="8"/>
  <c r="AG340" i="8"/>
  <c r="AG212" i="8"/>
  <c r="AG4" i="8"/>
  <c r="AG419" i="8"/>
  <c r="AG371" i="8"/>
  <c r="AG323" i="8"/>
  <c r="AG179" i="8"/>
  <c r="AG131" i="8"/>
  <c r="AG83" i="8"/>
  <c r="AG35" i="8"/>
  <c r="AG403" i="8"/>
  <c r="AG325" i="8"/>
  <c r="AG293" i="8"/>
  <c r="AG227" i="8"/>
  <c r="AG373" i="8"/>
  <c r="AG436" i="8"/>
  <c r="AG308" i="8"/>
  <c r="AG244" i="8"/>
  <c r="AG148" i="8"/>
  <c r="AG84" i="8"/>
  <c r="AG20" i="8"/>
  <c r="AG259" i="8"/>
  <c r="AG211" i="8"/>
  <c r="AG163" i="8"/>
  <c r="AG115" i="8"/>
  <c r="AG178" i="8"/>
  <c r="AG226" i="8"/>
  <c r="AG434" i="8"/>
  <c r="AG338" i="8"/>
  <c r="AG416" i="8"/>
  <c r="AG352" i="8"/>
  <c r="AG160" i="8"/>
  <c r="AG96" i="8"/>
  <c r="AG32" i="8"/>
  <c r="AG370" i="8"/>
  <c r="AG337" i="8"/>
  <c r="AG162" i="8"/>
  <c r="AG288" i="8"/>
  <c r="AG64" i="8"/>
  <c r="AG368" i="8"/>
  <c r="AG336" i="8"/>
  <c r="AG290" i="8"/>
  <c r="AG353" i="8"/>
  <c r="AG384" i="8"/>
  <c r="AG320" i="8"/>
  <c r="AG240" i="8"/>
  <c r="AG192" i="8"/>
  <c r="AG112" i="8"/>
  <c r="AG392" i="8"/>
  <c r="AG322" i="8"/>
  <c r="AG242" i="8"/>
  <c r="AG18" i="8"/>
  <c r="AG400" i="8"/>
  <c r="AG144" i="8"/>
  <c r="AG194" i="8"/>
  <c r="AG16" i="8"/>
  <c r="AG80" i="8"/>
  <c r="AG402" i="8"/>
  <c r="AG272" i="8"/>
  <c r="AG224" i="8"/>
  <c r="AG440" i="8"/>
  <c r="AG120" i="8"/>
  <c r="AG256" i="8"/>
  <c r="AG208" i="8"/>
  <c r="AG222" i="8"/>
  <c r="AG94" i="8"/>
  <c r="AG428" i="8"/>
  <c r="AG396" i="8"/>
  <c r="AG364" i="8"/>
  <c r="AG332" i="8"/>
  <c r="AG271" i="8"/>
  <c r="AG221" i="8"/>
  <c r="AG172" i="8"/>
  <c r="AG143" i="8"/>
  <c r="AG123" i="8"/>
  <c r="AG93" i="8"/>
  <c r="AG15" i="8"/>
  <c r="AG270" i="8"/>
  <c r="AG142" i="8"/>
  <c r="AG427" i="8"/>
  <c r="AG395" i="8"/>
  <c r="AG363" i="8"/>
  <c r="AG269" i="8"/>
  <c r="AG220" i="8"/>
  <c r="AG171" i="8"/>
  <c r="AG141" i="8"/>
  <c r="AG122" i="8"/>
  <c r="AG92" i="8"/>
  <c r="AG63" i="8"/>
  <c r="AG190" i="8"/>
  <c r="AG62" i="8"/>
  <c r="AG426" i="8"/>
  <c r="AG415" i="8"/>
  <c r="AG394" i="8"/>
  <c r="AG383" i="8"/>
  <c r="AG362" i="8"/>
  <c r="AG330" i="8"/>
  <c r="AG319" i="8"/>
  <c r="AG268" i="8"/>
  <c r="AG219" i="8"/>
  <c r="AG189" i="8"/>
  <c r="AG170" i="8"/>
  <c r="AG140" i="8"/>
  <c r="AG111" i="8"/>
  <c r="AG91" i="8"/>
  <c r="AG61" i="8"/>
  <c r="AG414" i="8"/>
  <c r="AG382" i="8"/>
  <c r="AG318" i="8"/>
  <c r="AG238" i="8"/>
  <c r="AG110" i="8"/>
  <c r="A26" i="14"/>
  <c r="A21" i="14"/>
  <c r="A16" i="14"/>
  <c r="A11" i="14"/>
  <c r="U13" i="10" l="1"/>
  <c r="U524" i="10" s="1"/>
  <c r="B26" i="14" s="1"/>
  <c r="T529" i="9"/>
  <c r="AG128" i="8"/>
  <c r="AC128" i="8"/>
  <c r="AG68" i="8"/>
  <c r="AC68" i="8"/>
  <c r="AG129" i="8"/>
  <c r="AC129" i="8"/>
  <c r="AG7" i="8"/>
  <c r="AG446" i="8" s="1"/>
  <c r="AC7" i="8"/>
  <c r="A5" i="14"/>
  <c r="AG66" i="8"/>
  <c r="Y16" i="9"/>
  <c r="Y529" i="9" s="1"/>
  <c r="D21" i="14" s="1"/>
  <c r="AG67" i="8"/>
  <c r="AG9" i="8"/>
  <c r="AG14" i="8"/>
  <c r="AG12" i="8"/>
  <c r="U529" i="9"/>
  <c r="B21" i="14" s="1"/>
  <c r="Y13" i="10"/>
  <c r="Y524" i="10" s="1"/>
  <c r="D26" i="14" s="1"/>
  <c r="AG13" i="8"/>
  <c r="E5" i="14"/>
  <c r="F5" i="14" l="1"/>
  <c r="AC446" i="8"/>
  <c r="B16" i="14" s="1"/>
  <c r="D16" i="14"/>
  <c r="D5" i="14" s="1"/>
  <c r="U574" i="4"/>
  <c r="B11" i="14" s="1"/>
  <c r="B5" i="14" l="1"/>
  <c r="C5" i="14"/>
  <c r="Y1" i="9"/>
  <c r="Y1" i="4" l="1"/>
  <c r="Y1" i="10"/>
  <c r="D524" i="10"/>
  <c r="R523" i="10"/>
  <c r="R522" i="10"/>
  <c r="R521" i="10"/>
  <c r="R520" i="10"/>
  <c r="R519" i="10"/>
  <c r="R518" i="10"/>
  <c r="R517" i="10"/>
  <c r="R516" i="10"/>
  <c r="R515" i="10"/>
  <c r="R514" i="10"/>
  <c r="R513" i="10"/>
  <c r="R512" i="10"/>
  <c r="R511" i="10"/>
  <c r="R510" i="10"/>
  <c r="R509" i="10"/>
  <c r="R508" i="10"/>
  <c r="R507" i="10"/>
  <c r="R506" i="10"/>
  <c r="R505" i="10"/>
  <c r="R504" i="10"/>
  <c r="R503" i="10"/>
  <c r="R502" i="10"/>
  <c r="R501" i="10"/>
  <c r="R500" i="10"/>
  <c r="R499" i="10"/>
  <c r="R498" i="10"/>
  <c r="R497" i="10"/>
  <c r="R496" i="10"/>
  <c r="R495" i="10"/>
  <c r="R494" i="10"/>
  <c r="R493" i="10"/>
  <c r="R492" i="10"/>
  <c r="R491" i="10"/>
  <c r="R490" i="10"/>
  <c r="R489" i="10"/>
  <c r="R488" i="10"/>
  <c r="R487" i="10"/>
  <c r="R486" i="10"/>
  <c r="R485" i="10"/>
  <c r="R484" i="10"/>
  <c r="R483" i="10"/>
  <c r="R482" i="10"/>
  <c r="R481" i="10"/>
  <c r="R480" i="10"/>
  <c r="R479" i="10"/>
  <c r="R478" i="10"/>
  <c r="R477" i="10"/>
  <c r="R476" i="10"/>
  <c r="R475" i="10"/>
  <c r="R474" i="10"/>
  <c r="R473" i="10"/>
  <c r="R472" i="10"/>
  <c r="R471" i="10"/>
  <c r="R470" i="10"/>
  <c r="R469" i="10"/>
  <c r="R468" i="10"/>
  <c r="R467" i="10"/>
  <c r="R466" i="10"/>
  <c r="R465" i="10"/>
  <c r="R464" i="10"/>
  <c r="R463" i="10"/>
  <c r="R462" i="10"/>
  <c r="R461" i="10"/>
  <c r="R460" i="10"/>
  <c r="R459" i="10"/>
  <c r="R458" i="10"/>
  <c r="R457" i="10"/>
  <c r="R456" i="10"/>
  <c r="R455" i="10"/>
  <c r="R454" i="10"/>
  <c r="R453" i="10"/>
  <c r="R452" i="10"/>
  <c r="R451" i="10"/>
  <c r="R450" i="10"/>
  <c r="R449" i="10"/>
  <c r="R448" i="10"/>
  <c r="R447" i="10"/>
  <c r="R446" i="10"/>
  <c r="R445" i="10"/>
  <c r="R444" i="10"/>
  <c r="R443" i="10"/>
  <c r="R442" i="10"/>
  <c r="R441" i="10"/>
  <c r="R440" i="10"/>
  <c r="R439" i="10"/>
  <c r="R438" i="10"/>
  <c r="R437" i="10"/>
  <c r="R436" i="10"/>
  <c r="R435" i="10"/>
  <c r="R434" i="10"/>
  <c r="R433" i="10"/>
  <c r="R432" i="10"/>
  <c r="R431" i="10"/>
  <c r="R430" i="10"/>
  <c r="R429" i="10"/>
  <c r="R428" i="10"/>
  <c r="R427" i="10"/>
  <c r="R426" i="10"/>
  <c r="R425" i="10"/>
  <c r="R424" i="10"/>
  <c r="R423" i="10"/>
  <c r="R422" i="10"/>
  <c r="R421" i="10"/>
  <c r="R420" i="10"/>
  <c r="R419" i="10"/>
  <c r="R418" i="10"/>
  <c r="R417" i="10"/>
  <c r="R416" i="10"/>
  <c r="R415" i="10"/>
  <c r="R414" i="10"/>
  <c r="R413" i="10"/>
  <c r="R412" i="10"/>
  <c r="R411" i="10"/>
  <c r="R410" i="10"/>
  <c r="R409" i="10"/>
  <c r="R408" i="10"/>
  <c r="R407" i="10"/>
  <c r="R406" i="10"/>
  <c r="R405" i="10"/>
  <c r="R404" i="10"/>
  <c r="R403" i="10"/>
  <c r="R402" i="10"/>
  <c r="R401" i="10"/>
  <c r="R400" i="10"/>
  <c r="R399" i="10"/>
  <c r="R398" i="10"/>
  <c r="R397" i="10"/>
  <c r="R396" i="10"/>
  <c r="R395" i="10"/>
  <c r="R394" i="10"/>
  <c r="R393" i="10"/>
  <c r="R392" i="10"/>
  <c r="R391" i="10"/>
  <c r="R390" i="10"/>
  <c r="R389" i="10"/>
  <c r="R388" i="10"/>
  <c r="R387" i="10"/>
  <c r="R386" i="10"/>
  <c r="R385" i="10"/>
  <c r="R384" i="10"/>
  <c r="R383" i="10"/>
  <c r="R382" i="10"/>
  <c r="R381" i="10"/>
  <c r="R380" i="10"/>
  <c r="R379" i="10"/>
  <c r="R378" i="10"/>
  <c r="R377" i="10"/>
  <c r="R376" i="10"/>
  <c r="R375" i="10"/>
  <c r="R374" i="10"/>
  <c r="R373" i="10"/>
  <c r="R372" i="10"/>
  <c r="R371" i="10"/>
  <c r="R370" i="10"/>
  <c r="R369" i="10"/>
  <c r="R368" i="10"/>
  <c r="R367" i="10"/>
  <c r="R366" i="10"/>
  <c r="R365" i="10"/>
  <c r="R364" i="10"/>
  <c r="R363" i="10"/>
  <c r="R362" i="10"/>
  <c r="R361" i="10"/>
  <c r="R360" i="10"/>
  <c r="R359" i="10"/>
  <c r="R358" i="10"/>
  <c r="R357" i="10"/>
  <c r="R356" i="10"/>
  <c r="R355" i="10"/>
  <c r="R354" i="10"/>
  <c r="R353" i="10"/>
  <c r="R352" i="10"/>
  <c r="R351" i="10"/>
  <c r="R350" i="10"/>
  <c r="R349" i="10"/>
  <c r="R348" i="10"/>
  <c r="R347" i="10"/>
  <c r="R346" i="10"/>
  <c r="R345" i="10"/>
  <c r="R344" i="10"/>
  <c r="R343" i="10"/>
  <c r="R342" i="10"/>
  <c r="R341" i="10"/>
  <c r="R340" i="10"/>
  <c r="R339" i="10"/>
  <c r="R338" i="10"/>
  <c r="R337" i="10"/>
  <c r="R336" i="10"/>
  <c r="R335" i="10"/>
  <c r="R334" i="10"/>
  <c r="R333" i="10"/>
  <c r="R332" i="10"/>
  <c r="R331" i="10"/>
  <c r="R330" i="10"/>
  <c r="R329" i="10"/>
  <c r="R328" i="10"/>
  <c r="R327" i="10"/>
  <c r="R326" i="10"/>
  <c r="R325" i="10"/>
  <c r="R324" i="10"/>
  <c r="R323" i="10"/>
  <c r="R322" i="10"/>
  <c r="R321" i="10"/>
  <c r="R320" i="10"/>
  <c r="R319" i="10"/>
  <c r="R318" i="10"/>
  <c r="R317" i="10"/>
  <c r="R316" i="10"/>
  <c r="R315" i="10"/>
  <c r="R314" i="10"/>
  <c r="R313" i="10"/>
  <c r="R312" i="10"/>
  <c r="R311" i="10"/>
  <c r="R310" i="10"/>
  <c r="R309" i="10"/>
  <c r="R308" i="10"/>
  <c r="R307" i="10"/>
  <c r="R306" i="10"/>
  <c r="R305" i="10"/>
  <c r="R304" i="10"/>
  <c r="R303" i="10"/>
  <c r="R302" i="10"/>
  <c r="R301" i="10"/>
  <c r="R300" i="10"/>
  <c r="R299" i="10"/>
  <c r="R298" i="10"/>
  <c r="R297" i="10"/>
  <c r="R296" i="10"/>
  <c r="R295" i="10"/>
  <c r="R294" i="10"/>
  <c r="R293" i="10"/>
  <c r="R292" i="10"/>
  <c r="R291" i="10"/>
  <c r="R290" i="10"/>
  <c r="R289" i="10"/>
  <c r="R288" i="10"/>
  <c r="R287" i="10"/>
  <c r="R286" i="10"/>
  <c r="R285" i="10"/>
  <c r="R284" i="10"/>
  <c r="R283" i="10"/>
  <c r="R282" i="10"/>
  <c r="R281" i="10"/>
  <c r="R280" i="10"/>
  <c r="R279" i="10"/>
  <c r="R278" i="10"/>
  <c r="R277" i="10"/>
  <c r="R276" i="10"/>
  <c r="R275" i="10"/>
  <c r="R274" i="10"/>
  <c r="R273" i="10"/>
  <c r="R272" i="10"/>
  <c r="R271" i="10"/>
  <c r="R270" i="10"/>
  <c r="R269" i="10"/>
  <c r="R268" i="10"/>
  <c r="R267" i="10"/>
  <c r="R266" i="10"/>
  <c r="R265" i="10"/>
  <c r="R264" i="10"/>
  <c r="R263" i="10"/>
  <c r="R262" i="10"/>
  <c r="R261" i="10"/>
  <c r="R260" i="10"/>
  <c r="R259" i="10"/>
  <c r="R258" i="10"/>
  <c r="R257" i="10"/>
  <c r="R256" i="10"/>
  <c r="R255" i="10"/>
  <c r="R254" i="10"/>
  <c r="R253" i="10"/>
  <c r="R252" i="10"/>
  <c r="R251" i="10"/>
  <c r="R250" i="10"/>
  <c r="R249" i="10"/>
  <c r="R248" i="10"/>
  <c r="R247" i="10"/>
  <c r="R246" i="10"/>
  <c r="R245" i="10"/>
  <c r="R244" i="10"/>
  <c r="R243" i="10"/>
  <c r="R242" i="10"/>
  <c r="R241" i="10"/>
  <c r="R240" i="10"/>
  <c r="R239" i="10"/>
  <c r="R238" i="10"/>
  <c r="R237" i="10"/>
  <c r="R236" i="10"/>
  <c r="R235" i="10"/>
  <c r="R234" i="10"/>
  <c r="R233" i="10"/>
  <c r="R232" i="10"/>
  <c r="R231" i="10"/>
  <c r="R230" i="10"/>
  <c r="R229" i="10"/>
  <c r="R228" i="10"/>
  <c r="R227" i="10"/>
  <c r="R226" i="10"/>
  <c r="R225" i="10"/>
  <c r="R224" i="10"/>
  <c r="R223" i="10"/>
  <c r="R222" i="10"/>
  <c r="R221" i="10"/>
  <c r="R220" i="10"/>
  <c r="R219" i="10"/>
  <c r="R218" i="10"/>
  <c r="R217" i="10"/>
  <c r="R216" i="10"/>
  <c r="R215" i="10"/>
  <c r="R214" i="10"/>
  <c r="R213" i="10"/>
  <c r="R212" i="10"/>
  <c r="R211" i="10"/>
  <c r="R210" i="10"/>
  <c r="R209" i="10"/>
  <c r="R208" i="10"/>
  <c r="R207" i="10"/>
  <c r="R206" i="10"/>
  <c r="R205" i="10"/>
  <c r="R204" i="10"/>
  <c r="R203" i="10"/>
  <c r="R202" i="10"/>
  <c r="R201" i="10"/>
  <c r="R200" i="10"/>
  <c r="R199" i="10"/>
  <c r="R198" i="10"/>
  <c r="R197" i="10"/>
  <c r="R196" i="10"/>
  <c r="R195" i="10"/>
  <c r="R194" i="10"/>
  <c r="R193" i="10"/>
  <c r="R192" i="10"/>
  <c r="R191" i="10"/>
  <c r="R190" i="10"/>
  <c r="R189" i="10"/>
  <c r="R188" i="10"/>
  <c r="R187" i="10"/>
  <c r="R186" i="10"/>
  <c r="R185" i="10"/>
  <c r="R184" i="10"/>
  <c r="R183" i="10"/>
  <c r="R182" i="10"/>
  <c r="R181" i="10"/>
  <c r="R180" i="10"/>
  <c r="R179" i="10"/>
  <c r="R178" i="10"/>
  <c r="R177" i="10"/>
  <c r="R176" i="10"/>
  <c r="R175" i="10"/>
  <c r="R174" i="10"/>
  <c r="R173" i="10"/>
  <c r="R172" i="10"/>
  <c r="R171" i="10"/>
  <c r="R170" i="10"/>
  <c r="R169" i="10"/>
  <c r="R168" i="10"/>
  <c r="R167" i="10"/>
  <c r="R166" i="10"/>
  <c r="R165" i="10"/>
  <c r="R164" i="10"/>
  <c r="R163" i="10"/>
  <c r="R162" i="10"/>
  <c r="R161" i="10"/>
  <c r="R160" i="10"/>
  <c r="R159" i="10"/>
  <c r="R158" i="10"/>
  <c r="R157" i="10"/>
  <c r="R156" i="10"/>
  <c r="R155" i="10"/>
  <c r="R154" i="10"/>
  <c r="R153" i="10"/>
  <c r="R152" i="10"/>
  <c r="R151" i="10"/>
  <c r="R150" i="10"/>
  <c r="R149" i="10"/>
  <c r="R148" i="10"/>
  <c r="R147" i="10"/>
  <c r="R146" i="10"/>
  <c r="R145" i="10"/>
  <c r="R144" i="10"/>
  <c r="R143" i="10"/>
  <c r="R142" i="10"/>
  <c r="R141" i="10"/>
  <c r="R140" i="10"/>
  <c r="R139" i="10"/>
  <c r="R138" i="10"/>
  <c r="R137" i="10"/>
  <c r="R136" i="10"/>
  <c r="R135" i="10"/>
  <c r="R134" i="10"/>
  <c r="R133" i="10"/>
  <c r="R132" i="10"/>
  <c r="R131" i="10"/>
  <c r="R130" i="10"/>
  <c r="R129" i="10"/>
  <c r="R128" i="10"/>
  <c r="R127" i="10"/>
  <c r="R126" i="10"/>
  <c r="R125" i="10"/>
  <c r="R124" i="10"/>
  <c r="R123" i="10"/>
  <c r="R122" i="10"/>
  <c r="R121" i="10"/>
  <c r="R120" i="10"/>
  <c r="R119" i="10"/>
  <c r="R118" i="10"/>
  <c r="R117" i="10"/>
  <c r="R116" i="10"/>
  <c r="R115" i="10"/>
  <c r="R114" i="10"/>
  <c r="R113" i="10"/>
  <c r="R112" i="10"/>
  <c r="R111" i="10"/>
  <c r="R110" i="10"/>
  <c r="R109" i="10"/>
  <c r="R108" i="10"/>
  <c r="R107" i="10"/>
  <c r="R106" i="10"/>
  <c r="R105" i="10"/>
  <c r="R104" i="10"/>
  <c r="R103" i="10"/>
  <c r="R102" i="10"/>
  <c r="R101" i="10"/>
  <c r="R100" i="10"/>
  <c r="R99" i="10"/>
  <c r="R98" i="10"/>
  <c r="R97" i="10"/>
  <c r="R96" i="10"/>
  <c r="R95" i="10"/>
  <c r="R94" i="10"/>
  <c r="R93" i="10"/>
  <c r="R92" i="10"/>
  <c r="R91" i="10"/>
  <c r="R90" i="10"/>
  <c r="R89" i="10"/>
  <c r="R88" i="10"/>
  <c r="R87" i="10"/>
  <c r="R86" i="10"/>
  <c r="R85" i="10"/>
  <c r="R84" i="10"/>
  <c r="R83" i="10"/>
  <c r="R82" i="10"/>
  <c r="R81" i="10"/>
  <c r="R80" i="10"/>
  <c r="R79" i="10"/>
  <c r="R78" i="10"/>
  <c r="R77" i="10"/>
  <c r="R76" i="10"/>
  <c r="R75" i="10"/>
  <c r="R74" i="10"/>
  <c r="R73" i="10"/>
  <c r="R72" i="10"/>
  <c r="R71" i="10"/>
  <c r="R70" i="10"/>
  <c r="R69" i="10"/>
  <c r="R68" i="10"/>
  <c r="R67" i="10"/>
  <c r="R66" i="10"/>
  <c r="R65" i="10"/>
  <c r="R64" i="10"/>
  <c r="R63" i="10"/>
  <c r="R62" i="10"/>
  <c r="R61" i="10"/>
  <c r="R60" i="10"/>
  <c r="R59" i="10"/>
  <c r="R58" i="10"/>
  <c r="R57" i="10"/>
  <c r="R56" i="10"/>
  <c r="R55" i="10"/>
  <c r="R54" i="10"/>
  <c r="R53" i="10"/>
  <c r="R52" i="10"/>
  <c r="R51" i="10"/>
  <c r="R50" i="10"/>
  <c r="R49" i="10"/>
  <c r="R48" i="10"/>
  <c r="R47" i="10"/>
  <c r="R46" i="10"/>
  <c r="R45" i="10"/>
  <c r="R44" i="10"/>
  <c r="R43" i="10"/>
  <c r="R42" i="10"/>
  <c r="R41" i="10"/>
  <c r="R40" i="10"/>
  <c r="R39" i="10"/>
  <c r="R38" i="10"/>
  <c r="R37" i="10"/>
  <c r="R36" i="10"/>
  <c r="R35" i="10"/>
  <c r="R34" i="10"/>
  <c r="R33" i="10"/>
  <c r="R32" i="10"/>
  <c r="R31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4" i="10"/>
  <c r="R3" i="10"/>
  <c r="R524" i="10" l="1"/>
  <c r="D529" i="9"/>
  <c r="R528" i="9"/>
  <c r="R527" i="9"/>
  <c r="R526" i="9"/>
  <c r="R525" i="9"/>
  <c r="R524" i="9"/>
  <c r="R523" i="9"/>
  <c r="R522" i="9"/>
  <c r="R521" i="9"/>
  <c r="R520" i="9"/>
  <c r="R519" i="9"/>
  <c r="R518" i="9"/>
  <c r="R517" i="9"/>
  <c r="R516" i="9"/>
  <c r="R515" i="9"/>
  <c r="R514" i="9"/>
  <c r="R513" i="9"/>
  <c r="R512" i="9"/>
  <c r="R511" i="9"/>
  <c r="R510" i="9"/>
  <c r="R509" i="9"/>
  <c r="R508" i="9"/>
  <c r="R507" i="9"/>
  <c r="R506" i="9"/>
  <c r="R505" i="9"/>
  <c r="R504" i="9"/>
  <c r="R503" i="9"/>
  <c r="R502" i="9"/>
  <c r="R501" i="9"/>
  <c r="R500" i="9"/>
  <c r="R499" i="9"/>
  <c r="R498" i="9"/>
  <c r="R497" i="9"/>
  <c r="R496" i="9"/>
  <c r="R495" i="9"/>
  <c r="R494" i="9"/>
  <c r="R493" i="9"/>
  <c r="R492" i="9"/>
  <c r="R491" i="9"/>
  <c r="R490" i="9"/>
  <c r="R489" i="9"/>
  <c r="R488" i="9"/>
  <c r="R487" i="9"/>
  <c r="R486" i="9"/>
  <c r="R485" i="9"/>
  <c r="R484" i="9"/>
  <c r="R483" i="9"/>
  <c r="R482" i="9"/>
  <c r="R481" i="9"/>
  <c r="R480" i="9"/>
  <c r="R479" i="9"/>
  <c r="R478" i="9"/>
  <c r="R477" i="9"/>
  <c r="R476" i="9"/>
  <c r="R475" i="9"/>
  <c r="R474" i="9"/>
  <c r="R473" i="9"/>
  <c r="R472" i="9"/>
  <c r="R471" i="9"/>
  <c r="R470" i="9"/>
  <c r="R469" i="9"/>
  <c r="R468" i="9"/>
  <c r="R467" i="9"/>
  <c r="R466" i="9"/>
  <c r="R465" i="9"/>
  <c r="R464" i="9"/>
  <c r="R463" i="9"/>
  <c r="R462" i="9"/>
  <c r="R461" i="9"/>
  <c r="R460" i="9"/>
  <c r="R459" i="9"/>
  <c r="R458" i="9"/>
  <c r="R457" i="9"/>
  <c r="R456" i="9"/>
  <c r="R455" i="9"/>
  <c r="R454" i="9"/>
  <c r="R453" i="9"/>
  <c r="R452" i="9"/>
  <c r="R451" i="9"/>
  <c r="R450" i="9"/>
  <c r="R449" i="9"/>
  <c r="R448" i="9"/>
  <c r="R447" i="9"/>
  <c r="R446" i="9"/>
  <c r="R445" i="9"/>
  <c r="R444" i="9"/>
  <c r="R443" i="9"/>
  <c r="R442" i="9"/>
  <c r="R441" i="9"/>
  <c r="R440" i="9"/>
  <c r="R439" i="9"/>
  <c r="R438" i="9"/>
  <c r="R437" i="9"/>
  <c r="R436" i="9"/>
  <c r="R435" i="9"/>
  <c r="R434" i="9"/>
  <c r="R433" i="9"/>
  <c r="R432" i="9"/>
  <c r="R431" i="9"/>
  <c r="R430" i="9"/>
  <c r="R429" i="9"/>
  <c r="R428" i="9"/>
  <c r="R427" i="9"/>
  <c r="R426" i="9"/>
  <c r="R425" i="9"/>
  <c r="R424" i="9"/>
  <c r="R423" i="9"/>
  <c r="R422" i="9"/>
  <c r="R421" i="9"/>
  <c r="R420" i="9"/>
  <c r="R419" i="9"/>
  <c r="R418" i="9"/>
  <c r="R417" i="9"/>
  <c r="R416" i="9"/>
  <c r="R415" i="9"/>
  <c r="R414" i="9"/>
  <c r="R413" i="9"/>
  <c r="R412" i="9"/>
  <c r="R411" i="9"/>
  <c r="R410" i="9"/>
  <c r="R409" i="9"/>
  <c r="R408" i="9"/>
  <c r="R407" i="9"/>
  <c r="R406" i="9"/>
  <c r="R405" i="9"/>
  <c r="R404" i="9"/>
  <c r="R403" i="9"/>
  <c r="R402" i="9"/>
  <c r="R401" i="9"/>
  <c r="R400" i="9"/>
  <c r="R399" i="9"/>
  <c r="R398" i="9"/>
  <c r="R397" i="9"/>
  <c r="R396" i="9"/>
  <c r="R395" i="9"/>
  <c r="R394" i="9"/>
  <c r="R393" i="9"/>
  <c r="R392" i="9"/>
  <c r="R391" i="9"/>
  <c r="R390" i="9"/>
  <c r="R389" i="9"/>
  <c r="R388" i="9"/>
  <c r="R387" i="9"/>
  <c r="R386" i="9"/>
  <c r="R385" i="9"/>
  <c r="R384" i="9"/>
  <c r="R383" i="9"/>
  <c r="R382" i="9"/>
  <c r="R381" i="9"/>
  <c r="R380" i="9"/>
  <c r="R379" i="9"/>
  <c r="R378" i="9"/>
  <c r="R377" i="9"/>
  <c r="R376" i="9"/>
  <c r="R375" i="9"/>
  <c r="R374" i="9"/>
  <c r="R373" i="9"/>
  <c r="R372" i="9"/>
  <c r="R371" i="9"/>
  <c r="R370" i="9"/>
  <c r="R369" i="9"/>
  <c r="R368" i="9"/>
  <c r="R367" i="9"/>
  <c r="R366" i="9"/>
  <c r="R365" i="9"/>
  <c r="R364" i="9"/>
  <c r="R363" i="9"/>
  <c r="R362" i="9"/>
  <c r="R361" i="9"/>
  <c r="R360" i="9"/>
  <c r="R359" i="9"/>
  <c r="R358" i="9"/>
  <c r="R357" i="9"/>
  <c r="R356" i="9"/>
  <c r="R355" i="9"/>
  <c r="R354" i="9"/>
  <c r="R353" i="9"/>
  <c r="R352" i="9"/>
  <c r="R351" i="9"/>
  <c r="R350" i="9"/>
  <c r="R349" i="9"/>
  <c r="R348" i="9"/>
  <c r="R347" i="9"/>
  <c r="R346" i="9"/>
  <c r="R345" i="9"/>
  <c r="R344" i="9"/>
  <c r="R343" i="9"/>
  <c r="R342" i="9"/>
  <c r="R341" i="9"/>
  <c r="R340" i="9"/>
  <c r="R339" i="9"/>
  <c r="R338" i="9"/>
  <c r="R337" i="9"/>
  <c r="R336" i="9"/>
  <c r="R335" i="9"/>
  <c r="R334" i="9"/>
  <c r="R333" i="9"/>
  <c r="R332" i="9"/>
  <c r="R331" i="9"/>
  <c r="R330" i="9"/>
  <c r="R329" i="9"/>
  <c r="R328" i="9"/>
  <c r="R327" i="9"/>
  <c r="R326" i="9"/>
  <c r="R325" i="9"/>
  <c r="R324" i="9"/>
  <c r="R323" i="9"/>
  <c r="R322" i="9"/>
  <c r="R321" i="9"/>
  <c r="R320" i="9"/>
  <c r="R319" i="9"/>
  <c r="R318" i="9"/>
  <c r="R317" i="9"/>
  <c r="R316" i="9"/>
  <c r="R315" i="9"/>
  <c r="R314" i="9"/>
  <c r="R313" i="9"/>
  <c r="R312" i="9"/>
  <c r="R311" i="9"/>
  <c r="R310" i="9"/>
  <c r="R309" i="9"/>
  <c r="R308" i="9"/>
  <c r="R307" i="9"/>
  <c r="R306" i="9"/>
  <c r="R305" i="9"/>
  <c r="R304" i="9"/>
  <c r="R303" i="9"/>
  <c r="R302" i="9"/>
  <c r="R301" i="9"/>
  <c r="R300" i="9"/>
  <c r="R299" i="9"/>
  <c r="R298" i="9"/>
  <c r="R297" i="9"/>
  <c r="R296" i="9"/>
  <c r="R295" i="9"/>
  <c r="R294" i="9"/>
  <c r="R293" i="9"/>
  <c r="R292" i="9"/>
  <c r="R291" i="9"/>
  <c r="R290" i="9"/>
  <c r="R289" i="9"/>
  <c r="R288" i="9"/>
  <c r="R287" i="9"/>
  <c r="R286" i="9"/>
  <c r="R285" i="9"/>
  <c r="R284" i="9"/>
  <c r="R283" i="9"/>
  <c r="R282" i="9"/>
  <c r="R281" i="9"/>
  <c r="R280" i="9"/>
  <c r="R279" i="9"/>
  <c r="R278" i="9"/>
  <c r="R277" i="9"/>
  <c r="R276" i="9"/>
  <c r="R275" i="9"/>
  <c r="R274" i="9"/>
  <c r="R273" i="9"/>
  <c r="R272" i="9"/>
  <c r="R271" i="9"/>
  <c r="R270" i="9"/>
  <c r="R269" i="9"/>
  <c r="R268" i="9"/>
  <c r="R267" i="9"/>
  <c r="R266" i="9"/>
  <c r="R265" i="9"/>
  <c r="R264" i="9"/>
  <c r="R263" i="9"/>
  <c r="R262" i="9"/>
  <c r="R261" i="9"/>
  <c r="R260" i="9"/>
  <c r="R259" i="9"/>
  <c r="R258" i="9"/>
  <c r="R257" i="9"/>
  <c r="R256" i="9"/>
  <c r="R255" i="9"/>
  <c r="R254" i="9"/>
  <c r="R253" i="9"/>
  <c r="R252" i="9"/>
  <c r="R251" i="9"/>
  <c r="R250" i="9"/>
  <c r="R249" i="9"/>
  <c r="R248" i="9"/>
  <c r="R247" i="9"/>
  <c r="R246" i="9"/>
  <c r="R245" i="9"/>
  <c r="R244" i="9"/>
  <c r="R243" i="9"/>
  <c r="R242" i="9"/>
  <c r="R241" i="9"/>
  <c r="R240" i="9"/>
  <c r="R239" i="9"/>
  <c r="R238" i="9"/>
  <c r="R237" i="9"/>
  <c r="R236" i="9"/>
  <c r="R235" i="9"/>
  <c r="R234" i="9"/>
  <c r="R233" i="9"/>
  <c r="R232" i="9"/>
  <c r="R231" i="9"/>
  <c r="R230" i="9"/>
  <c r="R229" i="9"/>
  <c r="R228" i="9"/>
  <c r="R227" i="9"/>
  <c r="R226" i="9"/>
  <c r="R225" i="9"/>
  <c r="R224" i="9"/>
  <c r="R223" i="9"/>
  <c r="R222" i="9"/>
  <c r="R221" i="9"/>
  <c r="R220" i="9"/>
  <c r="R219" i="9"/>
  <c r="R218" i="9"/>
  <c r="R217" i="9"/>
  <c r="R216" i="9"/>
  <c r="R215" i="9"/>
  <c r="R214" i="9"/>
  <c r="R213" i="9"/>
  <c r="R212" i="9"/>
  <c r="R211" i="9"/>
  <c r="R210" i="9"/>
  <c r="R209" i="9"/>
  <c r="R208" i="9"/>
  <c r="R207" i="9"/>
  <c r="R206" i="9"/>
  <c r="R205" i="9"/>
  <c r="R204" i="9"/>
  <c r="R203" i="9"/>
  <c r="R202" i="9"/>
  <c r="R201" i="9"/>
  <c r="R200" i="9"/>
  <c r="R199" i="9"/>
  <c r="R198" i="9"/>
  <c r="R197" i="9"/>
  <c r="R196" i="9"/>
  <c r="R195" i="9"/>
  <c r="R194" i="9"/>
  <c r="R193" i="9"/>
  <c r="R192" i="9"/>
  <c r="R191" i="9"/>
  <c r="R190" i="9"/>
  <c r="R189" i="9"/>
  <c r="R188" i="9"/>
  <c r="R187" i="9"/>
  <c r="R186" i="9"/>
  <c r="R185" i="9"/>
  <c r="R184" i="9"/>
  <c r="R183" i="9"/>
  <c r="R182" i="9"/>
  <c r="R181" i="9"/>
  <c r="R180" i="9"/>
  <c r="R179" i="9"/>
  <c r="R178" i="9"/>
  <c r="R177" i="9"/>
  <c r="R176" i="9"/>
  <c r="R175" i="9"/>
  <c r="R174" i="9"/>
  <c r="R173" i="9"/>
  <c r="R172" i="9"/>
  <c r="R171" i="9"/>
  <c r="R170" i="9"/>
  <c r="R169" i="9"/>
  <c r="R168" i="9"/>
  <c r="R167" i="9"/>
  <c r="R166" i="9"/>
  <c r="R165" i="9"/>
  <c r="R164" i="9"/>
  <c r="R163" i="9"/>
  <c r="R162" i="9"/>
  <c r="R161" i="9"/>
  <c r="R160" i="9"/>
  <c r="R159" i="9"/>
  <c r="R158" i="9"/>
  <c r="R157" i="9"/>
  <c r="R156" i="9"/>
  <c r="R155" i="9"/>
  <c r="R154" i="9"/>
  <c r="R153" i="9"/>
  <c r="R152" i="9"/>
  <c r="R151" i="9"/>
  <c r="R150" i="9"/>
  <c r="R149" i="9"/>
  <c r="R148" i="9"/>
  <c r="R147" i="9"/>
  <c r="R146" i="9"/>
  <c r="R145" i="9"/>
  <c r="R144" i="9"/>
  <c r="R143" i="9"/>
  <c r="R142" i="9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3" i="9"/>
  <c r="D446" i="8"/>
  <c r="Z445" i="8"/>
  <c r="Z444" i="8"/>
  <c r="Z443" i="8"/>
  <c r="Z442" i="8"/>
  <c r="Z441" i="8"/>
  <c r="Z440" i="8"/>
  <c r="Z439" i="8"/>
  <c r="Z438" i="8"/>
  <c r="Z437" i="8"/>
  <c r="Z436" i="8"/>
  <c r="Z435" i="8"/>
  <c r="Z434" i="8"/>
  <c r="Z433" i="8"/>
  <c r="Z432" i="8"/>
  <c r="Z431" i="8"/>
  <c r="Z430" i="8"/>
  <c r="Z429" i="8"/>
  <c r="Z428" i="8"/>
  <c r="Z427" i="8"/>
  <c r="Z426" i="8"/>
  <c r="Z425" i="8"/>
  <c r="Z424" i="8"/>
  <c r="Z423" i="8"/>
  <c r="Z422" i="8"/>
  <c r="Z421" i="8"/>
  <c r="Z420" i="8"/>
  <c r="Z419" i="8"/>
  <c r="Z418" i="8"/>
  <c r="Z417" i="8"/>
  <c r="Z416" i="8"/>
  <c r="Z415" i="8"/>
  <c r="Z414" i="8"/>
  <c r="Z413" i="8"/>
  <c r="Z412" i="8"/>
  <c r="Z411" i="8"/>
  <c r="Z410" i="8"/>
  <c r="Z409" i="8"/>
  <c r="Z408" i="8"/>
  <c r="Z407" i="8"/>
  <c r="Z406" i="8"/>
  <c r="Z405" i="8"/>
  <c r="Z404" i="8"/>
  <c r="Z403" i="8"/>
  <c r="Z402" i="8"/>
  <c r="Z401" i="8"/>
  <c r="Z400" i="8"/>
  <c r="Z399" i="8"/>
  <c r="Z398" i="8"/>
  <c r="Z397" i="8"/>
  <c r="Z396" i="8"/>
  <c r="Z395" i="8"/>
  <c r="Z394" i="8"/>
  <c r="Z393" i="8"/>
  <c r="Z392" i="8"/>
  <c r="Z391" i="8"/>
  <c r="Z390" i="8"/>
  <c r="Z389" i="8"/>
  <c r="Z388" i="8"/>
  <c r="Z387" i="8"/>
  <c r="Z386" i="8"/>
  <c r="Z385" i="8"/>
  <c r="Z384" i="8"/>
  <c r="Z383" i="8"/>
  <c r="Z382" i="8"/>
  <c r="Z381" i="8"/>
  <c r="Z380" i="8"/>
  <c r="Z379" i="8"/>
  <c r="Z378" i="8"/>
  <c r="Z377" i="8"/>
  <c r="Z376" i="8"/>
  <c r="Z375" i="8"/>
  <c r="Z374" i="8"/>
  <c r="Z373" i="8"/>
  <c r="Z372" i="8"/>
  <c r="Z371" i="8"/>
  <c r="Z370" i="8"/>
  <c r="Z369" i="8"/>
  <c r="Z368" i="8"/>
  <c r="Z367" i="8"/>
  <c r="Z366" i="8"/>
  <c r="Z365" i="8"/>
  <c r="Z364" i="8"/>
  <c r="Z363" i="8"/>
  <c r="Z362" i="8"/>
  <c r="Z361" i="8"/>
  <c r="Z360" i="8"/>
  <c r="Z359" i="8"/>
  <c r="Z358" i="8"/>
  <c r="Z357" i="8"/>
  <c r="Z356" i="8"/>
  <c r="Z355" i="8"/>
  <c r="Z354" i="8"/>
  <c r="Z353" i="8"/>
  <c r="Z352" i="8"/>
  <c r="Z351" i="8"/>
  <c r="Z350" i="8"/>
  <c r="Z349" i="8"/>
  <c r="Z348" i="8"/>
  <c r="Z347" i="8"/>
  <c r="Z346" i="8"/>
  <c r="Z345" i="8"/>
  <c r="Z344" i="8"/>
  <c r="Z343" i="8"/>
  <c r="Z342" i="8"/>
  <c r="Z341" i="8"/>
  <c r="Z340" i="8"/>
  <c r="Z339" i="8"/>
  <c r="Z338" i="8"/>
  <c r="Z337" i="8"/>
  <c r="Z336" i="8"/>
  <c r="Z335" i="8"/>
  <c r="Z334" i="8"/>
  <c r="Z333" i="8"/>
  <c r="Z332" i="8"/>
  <c r="Z331" i="8"/>
  <c r="Z330" i="8"/>
  <c r="Z329" i="8"/>
  <c r="Z328" i="8"/>
  <c r="Z327" i="8"/>
  <c r="Z326" i="8"/>
  <c r="Z325" i="8"/>
  <c r="Z324" i="8"/>
  <c r="Z323" i="8"/>
  <c r="Z322" i="8"/>
  <c r="Z321" i="8"/>
  <c r="Z320" i="8"/>
  <c r="Z319" i="8"/>
  <c r="Z318" i="8"/>
  <c r="Z317" i="8"/>
  <c r="Z316" i="8"/>
  <c r="Z315" i="8"/>
  <c r="Z314" i="8"/>
  <c r="Z313" i="8"/>
  <c r="Z312" i="8"/>
  <c r="Z311" i="8"/>
  <c r="Z310" i="8"/>
  <c r="Z309" i="8"/>
  <c r="Z308" i="8"/>
  <c r="Z307" i="8"/>
  <c r="Z306" i="8"/>
  <c r="Z305" i="8"/>
  <c r="Z304" i="8"/>
  <c r="Z303" i="8"/>
  <c r="Z302" i="8"/>
  <c r="Z301" i="8"/>
  <c r="Z300" i="8"/>
  <c r="Z299" i="8"/>
  <c r="Z298" i="8"/>
  <c r="Z297" i="8"/>
  <c r="Z296" i="8"/>
  <c r="Z295" i="8"/>
  <c r="Z294" i="8"/>
  <c r="Z293" i="8"/>
  <c r="Z292" i="8"/>
  <c r="Z291" i="8"/>
  <c r="Z290" i="8"/>
  <c r="Z289" i="8"/>
  <c r="Z288" i="8"/>
  <c r="Z287" i="8"/>
  <c r="Z286" i="8"/>
  <c r="Z285" i="8"/>
  <c r="Z284" i="8"/>
  <c r="Z283" i="8"/>
  <c r="Z282" i="8"/>
  <c r="Z281" i="8"/>
  <c r="Z280" i="8"/>
  <c r="Z279" i="8"/>
  <c r="Z278" i="8"/>
  <c r="Z277" i="8"/>
  <c r="Z276" i="8"/>
  <c r="Z275" i="8"/>
  <c r="Z274" i="8"/>
  <c r="Z273" i="8"/>
  <c r="Z272" i="8"/>
  <c r="Z271" i="8"/>
  <c r="Z270" i="8"/>
  <c r="Z269" i="8"/>
  <c r="Z268" i="8"/>
  <c r="Z267" i="8"/>
  <c r="Z266" i="8"/>
  <c r="Z265" i="8"/>
  <c r="Z264" i="8"/>
  <c r="Z263" i="8"/>
  <c r="Z262" i="8"/>
  <c r="Z261" i="8"/>
  <c r="Z260" i="8"/>
  <c r="Z259" i="8"/>
  <c r="Z258" i="8"/>
  <c r="Z257" i="8"/>
  <c r="Z256" i="8"/>
  <c r="Z255" i="8"/>
  <c r="Z254" i="8"/>
  <c r="Z253" i="8"/>
  <c r="Z252" i="8"/>
  <c r="Z251" i="8"/>
  <c r="Z250" i="8"/>
  <c r="Z249" i="8"/>
  <c r="Z248" i="8"/>
  <c r="Z247" i="8"/>
  <c r="Z246" i="8"/>
  <c r="Z245" i="8"/>
  <c r="Z244" i="8"/>
  <c r="Z243" i="8"/>
  <c r="Z242" i="8"/>
  <c r="Z241" i="8"/>
  <c r="Z240" i="8"/>
  <c r="Z239" i="8"/>
  <c r="Z238" i="8"/>
  <c r="Z237" i="8"/>
  <c r="Z236" i="8"/>
  <c r="Z235" i="8"/>
  <c r="Z234" i="8"/>
  <c r="Z233" i="8"/>
  <c r="Z232" i="8"/>
  <c r="Z231" i="8"/>
  <c r="Z230" i="8"/>
  <c r="Z229" i="8"/>
  <c r="Z228" i="8"/>
  <c r="Z227" i="8"/>
  <c r="Z226" i="8"/>
  <c r="Z225" i="8"/>
  <c r="Z224" i="8"/>
  <c r="Z223" i="8"/>
  <c r="Z222" i="8"/>
  <c r="Z221" i="8"/>
  <c r="Z220" i="8"/>
  <c r="Z219" i="8"/>
  <c r="Z218" i="8"/>
  <c r="Z217" i="8"/>
  <c r="Z216" i="8"/>
  <c r="Z215" i="8"/>
  <c r="Z214" i="8"/>
  <c r="Z213" i="8"/>
  <c r="Z212" i="8"/>
  <c r="Z211" i="8"/>
  <c r="Z210" i="8"/>
  <c r="Z209" i="8"/>
  <c r="Z208" i="8"/>
  <c r="Z207" i="8"/>
  <c r="Z206" i="8"/>
  <c r="Z205" i="8"/>
  <c r="Z204" i="8"/>
  <c r="Z203" i="8"/>
  <c r="Z202" i="8"/>
  <c r="Z201" i="8"/>
  <c r="Z200" i="8"/>
  <c r="Z199" i="8"/>
  <c r="Z198" i="8"/>
  <c r="Z197" i="8"/>
  <c r="Z196" i="8"/>
  <c r="Z195" i="8"/>
  <c r="Z194" i="8"/>
  <c r="Z193" i="8"/>
  <c r="Z192" i="8"/>
  <c r="Z191" i="8"/>
  <c r="Z190" i="8"/>
  <c r="Z189" i="8"/>
  <c r="Z188" i="8"/>
  <c r="Z187" i="8"/>
  <c r="Z186" i="8"/>
  <c r="Z185" i="8"/>
  <c r="Z184" i="8"/>
  <c r="Z183" i="8"/>
  <c r="Z182" i="8"/>
  <c r="Z181" i="8"/>
  <c r="Z180" i="8"/>
  <c r="Z179" i="8"/>
  <c r="Z178" i="8"/>
  <c r="Z177" i="8"/>
  <c r="Z176" i="8"/>
  <c r="Z175" i="8"/>
  <c r="Z174" i="8"/>
  <c r="Z173" i="8"/>
  <c r="Z172" i="8"/>
  <c r="Z171" i="8"/>
  <c r="Z170" i="8"/>
  <c r="Z169" i="8"/>
  <c r="Z168" i="8"/>
  <c r="Z167" i="8"/>
  <c r="Z166" i="8"/>
  <c r="Z165" i="8"/>
  <c r="Z164" i="8"/>
  <c r="Z163" i="8"/>
  <c r="Z162" i="8"/>
  <c r="Z161" i="8"/>
  <c r="Z160" i="8"/>
  <c r="Z159" i="8"/>
  <c r="Z158" i="8"/>
  <c r="Z157" i="8"/>
  <c r="Z156" i="8"/>
  <c r="Z155" i="8"/>
  <c r="Z154" i="8"/>
  <c r="Z153" i="8"/>
  <c r="Z152" i="8"/>
  <c r="Z151" i="8"/>
  <c r="Z150" i="8"/>
  <c r="Z149" i="8"/>
  <c r="Z148" i="8"/>
  <c r="Z147" i="8"/>
  <c r="Z146" i="8"/>
  <c r="Z145" i="8"/>
  <c r="Z144" i="8"/>
  <c r="Z143" i="8"/>
  <c r="Z142" i="8"/>
  <c r="Z141" i="8"/>
  <c r="Z140" i="8"/>
  <c r="Z139" i="8"/>
  <c r="Z138" i="8"/>
  <c r="Z137" i="8"/>
  <c r="Z136" i="8"/>
  <c r="Z135" i="8"/>
  <c r="Z134" i="8"/>
  <c r="Z133" i="8"/>
  <c r="Z132" i="8"/>
  <c r="Z131" i="8"/>
  <c r="Z130" i="8"/>
  <c r="Z129" i="8"/>
  <c r="Z128" i="8"/>
  <c r="Z127" i="8"/>
  <c r="Z126" i="8"/>
  <c r="Z125" i="8"/>
  <c r="Z124" i="8"/>
  <c r="Z123" i="8"/>
  <c r="Z122" i="8"/>
  <c r="Z121" i="8"/>
  <c r="Z120" i="8"/>
  <c r="Z119" i="8"/>
  <c r="Z118" i="8"/>
  <c r="Z117" i="8"/>
  <c r="Z116" i="8"/>
  <c r="Z115" i="8"/>
  <c r="Z114" i="8"/>
  <c r="Z113" i="8"/>
  <c r="Z112" i="8"/>
  <c r="Z111" i="8"/>
  <c r="Z110" i="8"/>
  <c r="Z109" i="8"/>
  <c r="Z108" i="8"/>
  <c r="Z107" i="8"/>
  <c r="Z106" i="8"/>
  <c r="Z105" i="8"/>
  <c r="Z104" i="8"/>
  <c r="Z103" i="8"/>
  <c r="Z102" i="8"/>
  <c r="Z101" i="8"/>
  <c r="Z100" i="8"/>
  <c r="Z99" i="8"/>
  <c r="Z98" i="8"/>
  <c r="Z97" i="8"/>
  <c r="Z96" i="8"/>
  <c r="Z95" i="8"/>
  <c r="Z94" i="8"/>
  <c r="Z93" i="8"/>
  <c r="Z92" i="8"/>
  <c r="Z91" i="8"/>
  <c r="Z90" i="8"/>
  <c r="Z89" i="8"/>
  <c r="Z88" i="8"/>
  <c r="Z87" i="8"/>
  <c r="Z86" i="8"/>
  <c r="Z85" i="8"/>
  <c r="Z84" i="8"/>
  <c r="Z83" i="8"/>
  <c r="Z82" i="8"/>
  <c r="Z81" i="8"/>
  <c r="Z80" i="8"/>
  <c r="Z79" i="8"/>
  <c r="Z78" i="8"/>
  <c r="Z77" i="8"/>
  <c r="Z76" i="8"/>
  <c r="Z75" i="8"/>
  <c r="Z74" i="8"/>
  <c r="Z73" i="8"/>
  <c r="Z72" i="8"/>
  <c r="Z71" i="8"/>
  <c r="Z70" i="8"/>
  <c r="Z69" i="8"/>
  <c r="Z68" i="8"/>
  <c r="Z67" i="8"/>
  <c r="Z66" i="8"/>
  <c r="Z65" i="8"/>
  <c r="Z64" i="8"/>
  <c r="Z63" i="8"/>
  <c r="Z62" i="8"/>
  <c r="Z61" i="8"/>
  <c r="Z60" i="8"/>
  <c r="Z59" i="8"/>
  <c r="Z58" i="8"/>
  <c r="Z57" i="8"/>
  <c r="Z56" i="8"/>
  <c r="Z55" i="8"/>
  <c r="Z54" i="8"/>
  <c r="Z53" i="8"/>
  <c r="Z52" i="8"/>
  <c r="Z51" i="8"/>
  <c r="Z50" i="8"/>
  <c r="Z49" i="8"/>
  <c r="Z48" i="8"/>
  <c r="Z47" i="8"/>
  <c r="Z46" i="8"/>
  <c r="Z45" i="8"/>
  <c r="Z44" i="8"/>
  <c r="Z43" i="8"/>
  <c r="Z42" i="8"/>
  <c r="Z41" i="8"/>
  <c r="Z40" i="8"/>
  <c r="Z39" i="8"/>
  <c r="Z38" i="8"/>
  <c r="Z37" i="8"/>
  <c r="Z36" i="8"/>
  <c r="Z35" i="8"/>
  <c r="Z34" i="8"/>
  <c r="Z33" i="8"/>
  <c r="Z32" i="8"/>
  <c r="Z31" i="8"/>
  <c r="Z30" i="8"/>
  <c r="Z29" i="8"/>
  <c r="Z28" i="8"/>
  <c r="Z27" i="8"/>
  <c r="Z26" i="8"/>
  <c r="Z25" i="8"/>
  <c r="Z24" i="8"/>
  <c r="Z23" i="8"/>
  <c r="Z22" i="8"/>
  <c r="Z21" i="8"/>
  <c r="Z20" i="8"/>
  <c r="Z19" i="8"/>
  <c r="Z18" i="8"/>
  <c r="Z17" i="8"/>
  <c r="Z16" i="8"/>
  <c r="Z15" i="8"/>
  <c r="Z14" i="8"/>
  <c r="Z13" i="8"/>
  <c r="Z12" i="8"/>
  <c r="Z11" i="8"/>
  <c r="Z10" i="8"/>
  <c r="Z9" i="8"/>
  <c r="Z8" i="8"/>
  <c r="Z7" i="8"/>
  <c r="Z6" i="8"/>
  <c r="Z5" i="8"/>
  <c r="Z4" i="8"/>
  <c r="Z3" i="8"/>
  <c r="R529" i="9" l="1"/>
  <c r="Z446" i="8"/>
  <c r="R68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D574" i="4"/>
  <c r="R66" i="4" l="1"/>
  <c r="R67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F166" i="2"/>
  <c r="F167" i="2"/>
  <c r="F165" i="2"/>
  <c r="R574" i="4" l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</calcChain>
</file>

<file path=xl/sharedStrings.xml><?xml version="1.0" encoding="utf-8"?>
<sst xmlns="http://schemas.openxmlformats.org/spreadsheetml/2006/main" count="33642" uniqueCount="5024">
  <si>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</si>
  <si>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</si>
  <si>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</si>
  <si>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</si>
  <si>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</si>
  <si>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</si>
  <si>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</si>
  <si>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</si>
  <si>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</si>
  <si>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</si>
  <si>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</si>
  <si>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</si>
  <si>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</si>
  <si>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</si>
  <si>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</si>
  <si>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</si>
  <si>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</si>
  <si>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</si>
  <si>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</si>
  <si>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</si>
  <si>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</si>
  <si>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</si>
  <si>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</si>
  <si>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</si>
  <si>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</si>
  <si>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</si>
  <si>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</si>
  <si>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</si>
  <si>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</si>
  <si>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</si>
  <si>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</si>
  <si>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</si>
  <si>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</si>
  <si>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</si>
  <si>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</si>
  <si>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</si>
  <si>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</si>
  <si>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</si>
  <si>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</si>
  <si>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</si>
  <si>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</si>
  <si>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</si>
  <si>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</si>
  <si>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</si>
  <si>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</si>
  <si>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</si>
  <si>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</si>
  <si>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</si>
  <si>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</si>
  <si>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</si>
  <si>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</si>
  <si>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</si>
  <si>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</si>
  <si>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</si>
  <si>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</si>
  <si>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</si>
  <si>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</si>
  <si>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</si>
  <si>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</si>
  <si>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</si>
  <si>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</si>
  <si>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</si>
  <si>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</si>
  <si>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</si>
  <si>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</si>
  <si>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</si>
  <si>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</si>
  <si>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</si>
  <si>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</si>
  <si>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</si>
  <si>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</si>
  <si>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</si>
  <si>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</si>
  <si>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</si>
  <si>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</si>
  <si>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</si>
  <si>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</si>
  <si>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</si>
  <si>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</si>
  <si>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</si>
  <si>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</si>
  <si>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</si>
  <si>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</si>
  <si>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</si>
  <si>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</si>
  <si>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</si>
  <si>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</si>
  <si>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</si>
  <si>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</si>
  <si>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</si>
  <si>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</si>
  <si>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</si>
  <si>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</si>
  <si>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</si>
  <si>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</si>
  <si>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</si>
  <si>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</si>
  <si>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</si>
  <si>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</si>
  <si>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</si>
  <si>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</si>
  <si>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</si>
  <si>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</si>
  <si>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</si>
  <si>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</si>
  <si>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</si>
  <si>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</si>
  <si>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</si>
  <si>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</si>
  <si>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</si>
  <si>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</si>
  <si>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</si>
  <si>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</si>
  <si>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</si>
  <si>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</si>
  <si>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</si>
  <si>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</si>
  <si>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</si>
  <si>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</si>
  <si>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</si>
  <si>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</si>
  <si>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</si>
  <si>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</si>
  <si>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</si>
  <si>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</si>
  <si>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</si>
  <si>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</si>
  <si>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</si>
  <si>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</si>
  <si>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</si>
  <si>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</si>
  <si>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</si>
  <si>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</si>
  <si>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</si>
  <si>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</si>
  <si>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</si>
  <si>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</si>
  <si>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</si>
  <si>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</si>
  <si>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</si>
  <si>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</si>
  <si>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</si>
  <si>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</si>
  <si>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</si>
  <si>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</si>
  <si>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</si>
  <si>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</si>
  <si>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</si>
  <si>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</si>
  <si>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</si>
  <si>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</si>
  <si>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</si>
  <si>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</si>
  <si>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</si>
  <si>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</si>
  <si>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</si>
  <si>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</si>
  <si>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</si>
  <si>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</si>
  <si>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</si>
  <si>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</si>
  <si>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</si>
  <si>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</si>
  <si>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</si>
  <si>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</si>
  <si>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</si>
  <si>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</si>
  <si>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</si>
  <si>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</si>
  <si>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</si>
  <si>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</si>
  <si>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</si>
  <si>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</si>
  <si>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</si>
  <si>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</si>
  <si>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</si>
  <si>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</si>
  <si>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</si>
  <si>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</si>
  <si>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</si>
  <si>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</si>
  <si>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</si>
  <si>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</si>
  <si>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</si>
  <si>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</si>
  <si>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</si>
  <si>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</si>
  <si>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</si>
  <si>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</si>
  <si>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</si>
  <si>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</si>
  <si>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</si>
  <si>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</si>
  <si>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</si>
  <si>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</si>
  <si>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</si>
  <si>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</si>
  <si>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</si>
  <si>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</si>
  <si>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</si>
  <si>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</si>
  <si>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</si>
  <si>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</si>
  <si>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</si>
  <si>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</si>
  <si>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</si>
  <si>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</si>
  <si>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</si>
  <si>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</si>
  <si>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</si>
  <si>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</si>
  <si>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</si>
  <si>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</si>
  <si>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</si>
  <si>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</si>
  <si>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</si>
  <si>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</si>
  <si>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</si>
  <si>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</si>
  <si>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</si>
  <si>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</si>
  <si>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</si>
  <si>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</si>
  <si>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</si>
  <si>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</si>
  <si>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</si>
  <si>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</si>
  <si>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</si>
  <si>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</si>
  <si>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</si>
  <si>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</si>
  <si>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</si>
  <si>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</si>
  <si>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</si>
  <si>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</si>
  <si>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</si>
  <si>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</si>
  <si>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</si>
  <si>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</si>
  <si>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</si>
  <si>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</si>
  <si>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</si>
  <si>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</si>
  <si>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</si>
  <si>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</si>
  <si>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</si>
  <si>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</si>
  <si>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</si>
  <si>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</si>
  <si>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</si>
  <si>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</si>
  <si>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</si>
  <si>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</si>
  <si>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</si>
  <si>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</si>
  <si>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</si>
  <si>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</si>
  <si>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</si>
  <si>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</si>
  <si>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</si>
  <si>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</si>
  <si>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</si>
  <si>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</si>
  <si>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</si>
  <si>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</si>
  <si>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</si>
  <si>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</si>
  <si>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</si>
  <si>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</si>
  <si>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</si>
  <si>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</si>
  <si>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</si>
  <si>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</si>
  <si>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</si>
  <si>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</si>
  <si>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</si>
  <si>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</si>
  <si>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</si>
  <si>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</si>
  <si>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</si>
  <si>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</si>
  <si>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</si>
  <si>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</si>
  <si>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</si>
  <si>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</si>
  <si>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</si>
  <si>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</si>
  <si>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</si>
  <si>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</si>
  <si>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</si>
  <si>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</si>
  <si>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</si>
  <si>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</si>
  <si>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</si>
  <si>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</si>
  <si>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</si>
  <si>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</si>
  <si>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</si>
  <si>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</si>
  <si>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</si>
  <si>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</si>
  <si>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</si>
  <si>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</si>
  <si>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</si>
  <si>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</si>
  <si>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</si>
  <si>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</si>
  <si>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</si>
  <si>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</si>
  <si>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</si>
  <si>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</si>
  <si>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</si>
  <si>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</si>
  <si>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</si>
  <si>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</si>
  <si>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</si>
  <si>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</si>
  <si>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</si>
  <si>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</si>
  <si>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</si>
  <si>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</si>
  <si>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</si>
  <si>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</si>
  <si>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</si>
  <si>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</si>
  <si>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</si>
  <si>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</si>
  <si>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</si>
  <si>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</si>
  <si>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</si>
  <si>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</si>
  <si>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</si>
  <si>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</si>
  <si>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</si>
  <si>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</si>
  <si>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</si>
  <si>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</si>
  <si>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</si>
  <si>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</si>
  <si>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</si>
  <si>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</si>
  <si>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</si>
  <si>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</si>
  <si>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</si>
  <si>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</si>
  <si>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</si>
  <si>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</si>
  <si>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</si>
  <si>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</si>
  <si>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</si>
  <si>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</si>
  <si>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</si>
  <si>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</si>
  <si>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</si>
  <si>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</si>
  <si>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</si>
  <si>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</si>
  <si>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</si>
  <si>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</si>
  <si>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</si>
  <si>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</si>
  <si>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</si>
  <si>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</si>
  <si>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</si>
  <si>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</si>
  <si>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</si>
  <si>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</si>
  <si>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</si>
  <si>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</si>
  <si>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</si>
  <si>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</si>
  <si>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</si>
  <si>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</si>
  <si>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</si>
  <si>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</si>
  <si>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</si>
  <si>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</si>
  <si>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</si>
  <si>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</si>
  <si>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</si>
  <si>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</si>
  <si>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</si>
  <si>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</si>
  <si>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</si>
  <si>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</si>
  <si>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</si>
  <si>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</si>
  <si>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</si>
  <si>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</si>
  <si>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</si>
  <si>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</si>
  <si>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</si>
  <si>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</si>
  <si>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</si>
  <si>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</si>
  <si>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</si>
  <si>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</si>
  <si>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</si>
  <si>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</si>
  <si>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</si>
  <si>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</si>
  <si>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</si>
  <si>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</si>
  <si>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</si>
  <si>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</si>
  <si>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</si>
  <si>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</si>
  <si>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</si>
  <si>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</si>
  <si>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</si>
  <si>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</si>
  <si>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</si>
  <si>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</si>
  <si>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</si>
  <si>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</si>
  <si>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</si>
  <si>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</si>
  <si>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</si>
  <si>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</si>
  <si>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</si>
  <si>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</si>
  <si>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</si>
  <si>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</si>
  <si>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</si>
  <si>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</si>
  <si>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</si>
  <si>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</si>
  <si>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</si>
  <si>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</si>
  <si>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</si>
  <si>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</si>
  <si>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</si>
  <si>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</si>
  <si>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</si>
  <si>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</si>
  <si>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</si>
  <si>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</si>
  <si>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</si>
  <si>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</si>
  <si>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</si>
  <si>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</si>
  <si>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</si>
  <si>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</si>
  <si>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</si>
  <si>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</si>
  <si>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</si>
  <si>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</si>
  <si>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</si>
  <si>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</si>
  <si>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</si>
  <si>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</si>
  <si>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</si>
  <si>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</si>
  <si>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</si>
  <si>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</si>
  <si>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</si>
  <si>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</si>
  <si>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</si>
  <si>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</si>
  <si>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</si>
  <si>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</si>
  <si>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</si>
  <si>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</si>
  <si>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</si>
  <si>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</si>
  <si>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</si>
  <si>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</si>
  <si>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</si>
  <si>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</si>
  <si>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</si>
  <si>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</si>
  <si>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</si>
  <si>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</si>
  <si>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</si>
  <si>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</si>
  <si>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</si>
  <si>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</si>
  <si>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</si>
  <si>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</si>
  <si>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</si>
  <si>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</si>
  <si>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</si>
  <si>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</si>
  <si>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</si>
  <si>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</si>
  <si>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</si>
  <si>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</si>
  <si>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</si>
  <si>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</si>
  <si>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</si>
  <si>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</si>
  <si>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</si>
  <si>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</si>
  <si>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</si>
  <si>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</si>
  <si>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</si>
  <si>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</si>
  <si>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</si>
  <si>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</si>
  <si>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</si>
  <si>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</si>
  <si>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</si>
  <si>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</si>
  <si>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</si>
  <si>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</si>
  <si>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</si>
  <si>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</si>
  <si>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</si>
  <si>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</si>
  <si>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</si>
  <si>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</si>
  <si>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</si>
  <si>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</si>
  <si>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</si>
  <si>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</si>
  <si>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</si>
  <si>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</si>
  <si>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</si>
  <si>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</si>
  <si>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</si>
  <si>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</si>
  <si>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</si>
  <si>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</si>
  <si>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</si>
  <si>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</si>
  <si>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</si>
  <si>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</si>
  <si>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</si>
  <si>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</si>
  <si>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</si>
  <si>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</si>
  <si>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</si>
  <si>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</si>
  <si>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</si>
  <si>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</si>
  <si>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</si>
  <si>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</si>
  <si>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</si>
  <si>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</si>
  <si>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</si>
  <si>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</si>
  <si>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</si>
  <si>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</si>
  <si>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</si>
  <si>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</si>
  <si>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</si>
  <si>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</si>
  <si>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</si>
  <si>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</si>
  <si>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</si>
  <si>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</si>
  <si>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</si>
  <si>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</si>
  <si>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</si>
  <si>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</si>
  <si>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</si>
  <si>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</si>
  <si>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</si>
  <si>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</si>
  <si>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</si>
  <si>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</si>
  <si>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</si>
  <si>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</si>
  <si>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</si>
  <si>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</si>
  <si>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</si>
  <si>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</si>
  <si>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</si>
  <si>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</si>
  <si>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</si>
  <si>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</si>
  <si>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</si>
  <si>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</si>
  <si>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</si>
  <si>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</si>
  <si>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</si>
  <si>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</si>
  <si>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</si>
  <si>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</si>
  <si>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</si>
  <si>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</si>
  <si>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</si>
  <si>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</si>
  <si>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</si>
  <si>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</si>
  <si>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</si>
  <si>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</si>
  <si>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</si>
  <si>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</si>
  <si>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</si>
  <si>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</si>
  <si>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</si>
  <si>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</si>
  <si>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</si>
  <si>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</si>
  <si>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</si>
  <si>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</si>
  <si>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</si>
  <si>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</si>
  <si>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</si>
  <si>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</si>
  <si>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</si>
  <si>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</si>
  <si>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</si>
  <si>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</si>
  <si>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</si>
  <si>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</si>
  <si>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</si>
  <si>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</si>
  <si>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</si>
  <si>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</si>
  <si>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</si>
  <si>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</si>
  <si>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</si>
  <si>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</si>
  <si>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</si>
  <si>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</si>
  <si>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</si>
  <si>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</si>
  <si>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</si>
  <si>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</si>
  <si>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</si>
  <si>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</si>
  <si>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</si>
  <si>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</si>
  <si>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</si>
  <si>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</si>
  <si>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</si>
  <si>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</si>
  <si>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</si>
  <si>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</si>
  <si>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</si>
  <si>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</si>
  <si>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</si>
  <si>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</si>
  <si>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</si>
  <si>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</si>
  <si>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</si>
  <si>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</si>
  <si>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</si>
  <si>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</si>
  <si>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</si>
  <si>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</si>
  <si>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</si>
  <si>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</si>
  <si>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</si>
  <si>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</si>
  <si>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</si>
  <si>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</si>
  <si>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</si>
  <si>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</si>
  <si>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</si>
  <si>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</si>
  <si>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</si>
  <si>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</si>
  <si>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</si>
  <si>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</si>
  <si>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</si>
  <si>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</si>
  <si>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</si>
  <si>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</si>
  <si>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</si>
  <si>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</si>
  <si>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</si>
  <si>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</si>
  <si>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</si>
  <si>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</si>
  <si>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</si>
  <si>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</si>
  <si>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</si>
  <si>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</si>
  <si>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</si>
  <si>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</si>
  <si>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</si>
  <si>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</si>
  <si>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</si>
  <si>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</si>
  <si>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</si>
  <si>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</si>
  <si>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</si>
  <si>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</si>
  <si>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</si>
  <si>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</si>
  <si>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</si>
  <si>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</si>
  <si>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</si>
  <si>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</si>
  <si>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</si>
  <si>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</si>
  <si>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</si>
  <si>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</si>
  <si>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</si>
  <si>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</si>
  <si>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</si>
  <si>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</si>
  <si>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</si>
  <si>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</si>
  <si>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</si>
  <si>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</si>
  <si>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</si>
  <si>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</si>
  <si>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</si>
  <si>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</si>
  <si>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</si>
  <si>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</si>
  <si>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</si>
  <si>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</si>
  <si>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</si>
  <si>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</si>
  <si>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</si>
  <si>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</si>
  <si>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</si>
  <si>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</si>
  <si>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</si>
  <si>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</si>
  <si>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</si>
  <si>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</si>
  <si>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</si>
  <si>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</si>
  <si>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</si>
  <si>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</si>
  <si>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</si>
  <si>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</si>
  <si>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</si>
  <si>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</si>
  <si>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</si>
  <si>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</si>
  <si>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</si>
  <si>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</si>
  <si>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</si>
  <si>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</si>
  <si>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</si>
  <si>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</si>
  <si>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</si>
  <si>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</si>
  <si>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</si>
  <si>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</si>
  <si>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</si>
  <si>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</si>
  <si>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</si>
  <si>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</si>
  <si>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</si>
  <si>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</si>
  <si>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</si>
  <si>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</si>
  <si>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</si>
  <si>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</si>
  <si>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</si>
  <si>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</si>
  <si>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</si>
  <si>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</si>
  <si>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</si>
  <si>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</si>
  <si>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</si>
  <si>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</si>
  <si>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</si>
  <si>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</si>
  <si>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</si>
  <si>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</si>
  <si>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</si>
  <si>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</si>
  <si>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</si>
  <si>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</si>
  <si>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</si>
  <si>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</si>
  <si>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</si>
  <si>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</si>
  <si>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</si>
  <si>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</si>
  <si>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</si>
  <si>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</si>
  <si>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</si>
  <si>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</si>
  <si>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</si>
  <si>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</si>
  <si>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</si>
  <si>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</si>
  <si>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</si>
  <si>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</si>
  <si>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</si>
  <si>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</si>
  <si>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</si>
  <si>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</si>
  <si>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</si>
  <si>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</si>
  <si>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</si>
  <si>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</si>
  <si>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</si>
  <si>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</si>
  <si>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</si>
  <si>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</si>
  <si>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</si>
  <si>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</si>
  <si>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</si>
  <si>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</si>
  <si>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</si>
  <si>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</si>
  <si>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</si>
  <si>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</si>
  <si>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</si>
  <si>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</si>
  <si>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</si>
  <si>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</si>
  <si>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</si>
  <si>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</si>
  <si>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</si>
  <si>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</si>
  <si>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</si>
  <si>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</si>
  <si>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</si>
  <si>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</si>
  <si>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</si>
  <si>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</si>
  <si>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</si>
  <si>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</si>
  <si>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</si>
  <si>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</si>
  <si>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</si>
  <si>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</si>
  <si>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</si>
  <si>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</si>
  <si>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</si>
  <si>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</si>
  <si>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</si>
  <si>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</si>
  <si>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</si>
  <si>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</si>
  <si>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</si>
  <si>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</si>
  <si>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</si>
  <si>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</si>
  <si>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</si>
  <si>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</si>
  <si>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</si>
  <si>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</si>
  <si>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</si>
  <si>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</si>
  <si>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</si>
  <si>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</si>
  <si>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</si>
  <si>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</si>
  <si>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</si>
  <si>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</si>
  <si>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</si>
  <si>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</si>
  <si>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</si>
  <si>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</si>
  <si>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</si>
  <si>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</si>
  <si>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</si>
  <si>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</si>
  <si>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</si>
  <si>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</si>
  <si>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</si>
  <si>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</si>
  <si>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</si>
  <si>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</si>
  <si>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</si>
  <si>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</si>
  <si>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</si>
  <si>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</si>
  <si>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</si>
  <si>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</si>
  <si>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</si>
  <si>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</si>
  <si>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</si>
  <si>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</si>
  <si>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</si>
  <si>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</si>
  <si>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</si>
  <si>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</si>
  <si>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</si>
  <si>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</si>
  <si>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</si>
  <si>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</si>
  <si>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</si>
  <si>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</si>
  <si>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</si>
  <si>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</si>
  <si>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</si>
  <si>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</si>
  <si>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</si>
  <si>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</si>
  <si>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</si>
  <si>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</si>
  <si>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</si>
  <si>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</si>
  <si>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</si>
  <si>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</si>
  <si>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</si>
  <si>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</si>
  <si>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</si>
  <si>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</si>
  <si>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</si>
  <si>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</si>
  <si>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</si>
  <si>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</si>
  <si>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</si>
  <si>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</si>
  <si>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</si>
  <si>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</si>
  <si>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</si>
  <si>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</si>
  <si>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</si>
  <si>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</si>
  <si>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</si>
  <si>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</si>
  <si>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</si>
  <si>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</si>
  <si>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</si>
  <si>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</si>
  <si>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</si>
  <si>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</si>
  <si>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</si>
  <si>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</si>
  <si>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</si>
  <si>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</si>
  <si>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</si>
  <si>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</si>
  <si>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</si>
  <si>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</si>
  <si>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</si>
  <si>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</si>
  <si>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</si>
  <si>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</si>
  <si>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</si>
  <si>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</si>
  <si>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</si>
  <si>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</si>
  <si>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</si>
  <si>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</si>
  <si>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</si>
  <si>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</si>
  <si>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</si>
  <si>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</si>
  <si>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</si>
  <si>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</si>
  <si>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</si>
  <si>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</si>
  <si>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</si>
  <si>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</si>
  <si>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</si>
  <si>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</si>
  <si>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</si>
  <si>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</si>
  <si>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</si>
  <si>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</si>
  <si>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</si>
  <si>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</si>
  <si>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</si>
  <si>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</si>
  <si>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</si>
  <si>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</si>
  <si>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</si>
  <si>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</si>
  <si>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</si>
  <si>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</si>
  <si>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</si>
  <si>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</si>
  <si>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</si>
  <si>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</si>
  <si>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</si>
  <si>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</si>
  <si>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</si>
  <si>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</si>
  <si>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</si>
  <si>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</si>
  <si>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</si>
  <si>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</si>
  <si>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</si>
  <si>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</si>
  <si>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</si>
  <si>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</si>
  <si>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</si>
  <si>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</si>
  <si>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</si>
  <si>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</si>
  <si>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</si>
  <si>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</si>
  <si>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</si>
  <si>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</si>
  <si>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</si>
  <si>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</si>
  <si>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</si>
  <si>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</si>
  <si>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</si>
  <si>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</si>
  <si>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</si>
  <si>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</si>
  <si>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</si>
  <si>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</si>
  <si>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</si>
  <si>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</si>
  <si>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</si>
  <si>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</si>
  <si>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</si>
  <si>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</si>
  <si>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</si>
  <si>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</si>
  <si>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</si>
  <si>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</si>
  <si>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</si>
  <si>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</si>
  <si>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</si>
  <si>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</si>
  <si>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</si>
  <si>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</si>
  <si>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</si>
  <si>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</si>
  <si>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</si>
  <si>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</si>
  <si>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</si>
  <si>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</si>
  <si>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</si>
  <si>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</si>
  <si>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</si>
  <si>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</si>
  <si>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</si>
  <si>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</si>
  <si>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</si>
  <si>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</si>
  <si>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</si>
  <si>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</si>
  <si>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</si>
  <si>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</si>
  <si>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</si>
  <si>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</si>
  <si>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</si>
  <si>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</si>
  <si>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</si>
  <si>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</si>
  <si>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</si>
  <si>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</si>
  <si>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</si>
  <si>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</si>
  <si>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</si>
  <si>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</si>
  <si>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</si>
  <si>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</si>
  <si>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</si>
  <si>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</si>
  <si>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</si>
  <si>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</si>
  <si>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</si>
  <si>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</si>
  <si>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</si>
  <si>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</si>
  <si>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</si>
  <si>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</si>
  <si>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</si>
  <si>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</si>
  <si>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</si>
  <si>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</si>
  <si>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</si>
  <si>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</si>
  <si>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</si>
  <si>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</si>
  <si>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</si>
  <si>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</si>
  <si>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</si>
  <si>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</si>
  <si>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</si>
  <si>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</si>
  <si>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</si>
  <si>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</si>
  <si>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</si>
  <si>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</si>
  <si>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</si>
  <si>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</si>
  <si>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</si>
  <si>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</si>
  <si>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</si>
  <si>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</si>
  <si>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</si>
  <si>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</si>
  <si>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</si>
  <si>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</si>
  <si>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</si>
  <si>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</si>
  <si>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</si>
  <si>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</si>
  <si>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</si>
  <si>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</si>
  <si>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</si>
  <si>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</si>
  <si>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</si>
  <si>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</si>
  <si>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</si>
  <si>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</si>
  <si>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</si>
  <si>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</si>
  <si>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</si>
  <si>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</si>
  <si>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</si>
  <si>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</si>
  <si>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</si>
  <si>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</si>
  <si>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</si>
  <si>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</si>
  <si>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</si>
  <si>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</si>
  <si>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</si>
  <si>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</si>
  <si>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</si>
  <si>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</si>
  <si>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</si>
  <si>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</si>
  <si>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</si>
  <si>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</si>
  <si>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</si>
  <si>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</si>
  <si>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</si>
  <si>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</si>
  <si>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</si>
  <si>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</si>
  <si>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</si>
  <si>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</si>
  <si>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</si>
  <si>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</si>
  <si>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</si>
  <si>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</si>
  <si>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</si>
  <si>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</si>
  <si>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</si>
  <si>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</si>
  <si>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</si>
  <si>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</si>
  <si>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</si>
  <si>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</si>
  <si>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</si>
  <si>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</si>
  <si>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</si>
  <si>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</si>
  <si>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</si>
  <si>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</si>
  <si>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</si>
  <si>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</si>
  <si>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</si>
  <si>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</si>
  <si>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</si>
  <si>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</si>
  <si>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</si>
  <si>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</si>
  <si>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</si>
  <si>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</si>
  <si>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</si>
  <si>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</si>
  <si>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</si>
  <si>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</si>
  <si>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</si>
  <si>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</si>
  <si>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</si>
  <si>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</si>
  <si>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</si>
  <si>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</si>
  <si>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</si>
  <si>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</si>
  <si>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</si>
  <si>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</si>
  <si>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</si>
  <si>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</si>
  <si>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</si>
  <si>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</si>
  <si>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</si>
  <si>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</si>
  <si>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</si>
  <si>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</si>
  <si>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</si>
  <si>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</si>
  <si>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</si>
  <si>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</si>
  <si>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</si>
  <si>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</si>
  <si>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</si>
  <si>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</si>
  <si>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</si>
  <si>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</si>
  <si>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</si>
  <si>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</si>
  <si>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</si>
  <si>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</si>
  <si>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</si>
  <si>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</si>
  <si>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</si>
  <si>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</si>
  <si>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</si>
  <si>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</si>
  <si>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</si>
  <si>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</si>
  <si>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</si>
  <si>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</si>
  <si>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</si>
  <si>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</si>
  <si>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</si>
  <si>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</si>
  <si>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</si>
  <si>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</si>
  <si>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</si>
  <si>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</si>
  <si>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</si>
  <si>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</si>
  <si>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</si>
  <si>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</si>
  <si>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</si>
  <si>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</si>
  <si>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</si>
  <si>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</si>
  <si>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</si>
  <si>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</si>
  <si>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</si>
  <si>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</si>
  <si>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</si>
  <si>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</si>
  <si>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</si>
  <si>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</si>
  <si>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</si>
  <si>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</si>
  <si>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</si>
  <si>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</si>
  <si>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</si>
  <si>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</si>
  <si>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</si>
  <si>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</si>
  <si>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</si>
  <si>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</si>
  <si>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</si>
  <si>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</si>
  <si>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</si>
  <si>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</si>
  <si>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</si>
  <si>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</si>
  <si>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</si>
  <si>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</si>
  <si>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</si>
  <si>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</si>
  <si>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</si>
  <si>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</si>
  <si>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</si>
  <si>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</si>
  <si>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</si>
  <si>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</si>
  <si>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</si>
  <si>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</si>
  <si>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</si>
  <si>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</si>
  <si>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</si>
  <si>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</si>
  <si>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</si>
  <si>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</si>
  <si>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</si>
  <si>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</si>
  <si>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</si>
  <si>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</si>
  <si>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</si>
  <si>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</si>
  <si>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</si>
  <si>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</si>
  <si>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</si>
  <si>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</si>
  <si>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</si>
  <si>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</si>
  <si>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</si>
  <si>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</si>
  <si>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</si>
  <si>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</si>
  <si>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</si>
  <si>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</si>
  <si>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</si>
  <si>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</si>
  <si>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</si>
  <si>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</si>
  <si>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</si>
  <si>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</si>
  <si>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</si>
  <si>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</si>
  <si>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</si>
  <si>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</si>
  <si>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</si>
  <si>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</si>
  <si>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</si>
  <si>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</si>
  <si>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</si>
  <si>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</si>
  <si>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</si>
  <si>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</si>
  <si>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</si>
  <si>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</si>
  <si>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</si>
  <si>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</si>
  <si>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</si>
  <si>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</si>
  <si>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</si>
  <si>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</si>
  <si>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</si>
  <si>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</si>
  <si>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</si>
  <si>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</si>
  <si>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</si>
  <si>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</si>
  <si>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</si>
  <si>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</si>
  <si>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</si>
  <si>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</si>
  <si>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</si>
  <si>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</si>
  <si>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</si>
  <si>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</si>
  <si>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</si>
  <si>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</si>
  <si>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</si>
  <si>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</si>
  <si>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</si>
  <si>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</si>
  <si>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</si>
  <si>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</si>
  <si>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</si>
  <si>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</si>
  <si>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</si>
  <si>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</si>
  <si>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</si>
  <si>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</si>
  <si>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</si>
  <si>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</si>
  <si>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</si>
  <si>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</si>
  <si>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</si>
  <si>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</si>
  <si>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</si>
  <si>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</si>
  <si>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</si>
  <si>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</si>
  <si>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</si>
  <si>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</si>
  <si>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</si>
  <si>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</si>
  <si>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</si>
  <si>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</si>
  <si>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</si>
  <si>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</si>
  <si>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</si>
  <si>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</si>
  <si>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</si>
  <si>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</si>
  <si>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</si>
  <si>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</si>
  <si>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</si>
  <si>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</si>
  <si>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</si>
  <si>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</si>
  <si>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</si>
  <si>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</si>
  <si>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</si>
  <si>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</si>
  <si>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</si>
  <si>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</si>
  <si>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</si>
  <si>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</si>
  <si>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</si>
  <si>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</si>
  <si>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</si>
  <si>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</si>
  <si>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</si>
  <si>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</si>
  <si>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</si>
  <si>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</si>
  <si>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</si>
  <si>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</si>
  <si>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</si>
  <si>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</si>
  <si>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</si>
  <si>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</si>
  <si>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</si>
  <si>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</si>
  <si>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</si>
  <si>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</si>
  <si>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</si>
  <si>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</si>
  <si>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</si>
  <si>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</si>
  <si>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</si>
  <si>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</si>
  <si>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</si>
  <si>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</si>
  <si>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</si>
  <si>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</si>
  <si>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</si>
  <si>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</si>
  <si>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</si>
  <si>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</si>
  <si>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</si>
  <si>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</si>
  <si>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</si>
  <si>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</si>
  <si>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</si>
  <si>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</si>
  <si>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</si>
  <si>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</si>
  <si>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</si>
  <si>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</si>
  <si>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</si>
  <si>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</si>
  <si>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</si>
  <si>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</si>
  <si>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</si>
  <si>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</si>
  <si>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</si>
  <si>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</si>
  <si>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</si>
  <si>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</si>
  <si>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</si>
  <si>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</si>
  <si>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</si>
  <si>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</si>
  <si>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</si>
  <si>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</si>
  <si>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</si>
  <si>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</si>
  <si>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</si>
  <si>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</si>
  <si>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</si>
  <si>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</si>
  <si>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</si>
  <si>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</si>
  <si>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</si>
  <si>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</si>
  <si>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</si>
  <si>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</si>
  <si>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</si>
  <si>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</si>
  <si>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</si>
  <si>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</si>
  <si>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</si>
  <si>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</si>
  <si>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</si>
  <si>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</si>
  <si>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</si>
  <si>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</si>
  <si>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</si>
  <si>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</si>
  <si>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</si>
  <si>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</si>
  <si>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</si>
  <si>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</si>
  <si>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</si>
  <si>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</si>
  <si>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</si>
  <si>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</si>
  <si>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</si>
  <si>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</si>
  <si>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</si>
  <si>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</si>
  <si>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</si>
  <si>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</si>
  <si>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</si>
  <si>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</si>
  <si>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</si>
  <si>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</si>
  <si>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</si>
  <si>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</si>
  <si>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</si>
  <si>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</si>
  <si>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</si>
  <si>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</si>
  <si>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</si>
  <si>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</si>
  <si>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</si>
  <si>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</si>
  <si>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</si>
  <si>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</si>
  <si>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</si>
  <si>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</si>
  <si>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</si>
  <si>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</si>
  <si>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</si>
  <si>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</si>
  <si>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</si>
  <si>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</si>
  <si>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</si>
  <si>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</si>
  <si>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</si>
  <si>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</si>
  <si>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</si>
  <si>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</si>
  <si>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</si>
  <si>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</si>
  <si>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</si>
  <si>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</si>
  <si>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</si>
  <si>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</si>
  <si>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</si>
  <si>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</si>
  <si>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</si>
  <si>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</si>
  <si>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</si>
  <si>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</si>
  <si>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</si>
  <si>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</si>
  <si>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</si>
  <si>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</si>
  <si>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</si>
  <si>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</si>
  <si>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</si>
  <si>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</si>
  <si>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</si>
  <si>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</si>
  <si>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</si>
  <si>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</si>
  <si>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</si>
  <si>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</si>
  <si>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</si>
  <si>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</si>
  <si>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</si>
  <si>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</si>
  <si>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</si>
  <si>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</si>
  <si>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</si>
  <si>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</si>
  <si>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</si>
  <si>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</si>
  <si>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</si>
  <si>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</si>
  <si>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</si>
  <si>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</si>
  <si>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</si>
  <si>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</si>
  <si>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</si>
  <si>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</si>
  <si>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</si>
  <si>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</si>
  <si>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</si>
  <si>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</si>
  <si>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</si>
  <si>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</si>
  <si>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</si>
  <si>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</si>
  <si>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</si>
  <si>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</si>
  <si>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</si>
  <si>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</si>
  <si>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</si>
  <si>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</si>
  <si>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</si>
  <si>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</si>
  <si>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</si>
  <si>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</si>
  <si>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</si>
  <si>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</si>
  <si>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</si>
  <si>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</si>
  <si>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</si>
  <si>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</si>
  <si>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</si>
  <si>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</si>
  <si>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</si>
  <si>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</si>
  <si>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</si>
  <si>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</si>
  <si>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</si>
  <si>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</si>
  <si>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</si>
  <si>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</si>
  <si>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</si>
  <si>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</si>
  <si>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</si>
  <si>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</si>
  <si>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</si>
  <si>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</si>
  <si>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</si>
  <si>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</si>
  <si>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</si>
  <si>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</si>
  <si>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</si>
  <si>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</si>
  <si>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</si>
  <si>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</si>
  <si>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</si>
  <si>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</si>
  <si>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</si>
  <si>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</si>
  <si>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</si>
  <si>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</si>
  <si>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</si>
  <si>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</si>
  <si>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</si>
  <si>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</si>
  <si>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</si>
  <si>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</si>
  <si>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</si>
  <si>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</si>
  <si>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</si>
  <si>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</si>
  <si>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</si>
  <si>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</si>
  <si>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</si>
  <si>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</si>
  <si>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</si>
  <si>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</si>
  <si>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</si>
  <si>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</si>
  <si>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</si>
  <si>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</si>
  <si>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</si>
  <si>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</si>
  <si>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</si>
  <si>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</si>
  <si>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</si>
  <si>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</si>
  <si>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</si>
  <si>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</si>
  <si>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</si>
  <si>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</si>
  <si>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</si>
  <si>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</si>
  <si>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</si>
  <si>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</si>
  <si>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</si>
  <si>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</si>
  <si>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</si>
  <si>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</si>
  <si>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</si>
  <si>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</si>
  <si>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</si>
  <si>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</si>
  <si>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</si>
  <si>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</si>
  <si>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</si>
  <si>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</si>
  <si>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</si>
  <si>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</si>
  <si>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</si>
  <si>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</si>
  <si>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</si>
  <si>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</si>
  <si>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</si>
  <si>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</si>
  <si>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</si>
  <si>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</si>
  <si>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</si>
  <si>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</si>
  <si>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</si>
  <si>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</si>
  <si>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</si>
  <si>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</si>
  <si>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</si>
  <si>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</si>
  <si>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</si>
  <si>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</si>
  <si>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</si>
  <si>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</si>
  <si>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</si>
  <si>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</si>
  <si>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</si>
  <si>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</si>
  <si>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</si>
  <si>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</si>
  <si>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</si>
  <si>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</si>
  <si>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</si>
  <si>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</si>
  <si>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</si>
  <si>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</si>
  <si>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</si>
  <si>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</si>
  <si>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</si>
  <si>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</si>
  <si>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</si>
  <si>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</si>
  <si>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</si>
  <si>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</si>
  <si>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</si>
  <si>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</si>
  <si>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</si>
  <si>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</si>
  <si>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</si>
  <si>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</si>
  <si>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</si>
  <si>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</si>
  <si>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</si>
  <si>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</si>
  <si>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</si>
  <si>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</si>
  <si>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</si>
  <si>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</si>
  <si>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</si>
  <si>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</si>
  <si>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</si>
  <si>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</si>
  <si>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</si>
  <si>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</si>
  <si>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</si>
  <si>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</si>
  <si>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</si>
  <si>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</si>
  <si>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</si>
  <si>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</si>
  <si>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</si>
  <si>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</si>
  <si>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</si>
  <si>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</si>
  <si>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</si>
  <si>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</si>
  <si>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</si>
  <si>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</si>
  <si>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</si>
  <si>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</si>
  <si>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</si>
  <si>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</si>
  <si>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</si>
  <si>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</si>
  <si>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</si>
  <si>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</si>
  <si>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</si>
  <si>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</si>
  <si>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</si>
  <si>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</si>
  <si>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</si>
  <si>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</si>
  <si>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</si>
  <si>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</si>
  <si>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</si>
  <si>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</si>
  <si>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</si>
  <si>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</si>
  <si>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</si>
  <si>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</si>
  <si>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</si>
  <si>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</si>
  <si>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</si>
  <si>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</si>
  <si>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</si>
  <si>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</si>
  <si>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</si>
  <si>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</si>
  <si>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</si>
  <si>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</si>
  <si>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</si>
  <si>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</si>
  <si>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</si>
  <si>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</si>
  <si>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</si>
  <si>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</si>
  <si>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</si>
  <si>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</si>
  <si>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</si>
  <si>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</si>
  <si>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</si>
  <si>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</si>
  <si>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</si>
  <si>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</si>
  <si>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</si>
  <si>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</si>
  <si>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</si>
  <si>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</si>
  <si>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</si>
  <si>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</si>
  <si>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</si>
  <si>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</si>
  <si>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</si>
  <si>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</si>
  <si>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</si>
  <si>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</si>
  <si>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</si>
  <si>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</si>
  <si>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</si>
  <si>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</si>
  <si>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</si>
  <si>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</si>
  <si>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</si>
  <si>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кг2,7</t>
  </si>
  <si>
    <t>1эт</t>
  </si>
  <si>
    <t>др эт</t>
  </si>
  <si>
    <t>Пров ост</t>
  </si>
  <si>
    <t>не найден</t>
  </si>
  <si>
    <t>за 9 осью 1 шт</t>
  </si>
  <si>
    <t>за 9 осью 5шт</t>
  </si>
  <si>
    <t>остатки не найдены</t>
  </si>
  <si>
    <t>Настил</t>
  </si>
  <si>
    <t>2А-1</t>
  </si>
  <si>
    <t>2Б-1</t>
  </si>
  <si>
    <t>2Б-2</t>
  </si>
  <si>
    <t>2Б1-1</t>
  </si>
  <si>
    <t>2Б1-3</t>
  </si>
  <si>
    <t>2Б1-4</t>
  </si>
  <si>
    <t>2Б1-5</t>
  </si>
  <si>
    <t>2Б1-6</t>
  </si>
  <si>
    <t>2Б4-1</t>
  </si>
  <si>
    <t>2Б4-2</t>
  </si>
  <si>
    <t>2Б4-3</t>
  </si>
  <si>
    <t>2Б4-4</t>
  </si>
  <si>
    <t>2Б4-5</t>
  </si>
  <si>
    <t>2Б4-6</t>
  </si>
  <si>
    <t>2Б4-7</t>
  </si>
  <si>
    <t>2Б4-8</t>
  </si>
  <si>
    <t>2Б4-9</t>
  </si>
  <si>
    <t>2Б4-10</t>
  </si>
  <si>
    <t>2Б4-11</t>
  </si>
  <si>
    <t>2Б4-12</t>
  </si>
  <si>
    <t>2Б4-13</t>
  </si>
  <si>
    <t>2Б4-14</t>
  </si>
  <si>
    <t>2Б4-15</t>
  </si>
  <si>
    <t>2Б4-16</t>
  </si>
  <si>
    <t>2Б4-17</t>
  </si>
  <si>
    <t>2Б4-18</t>
  </si>
  <si>
    <t>2Б4-19</t>
  </si>
  <si>
    <t>2Б4-20</t>
  </si>
  <si>
    <t>2Б4-21</t>
  </si>
  <si>
    <t>2Б4-22</t>
  </si>
  <si>
    <t>2Б4-23</t>
  </si>
  <si>
    <t>2Б4-24</t>
  </si>
  <si>
    <t>2Б4-25</t>
  </si>
  <si>
    <t>2Б4-26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</si>
  <si>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</si>
  <si>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</si>
  <si>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</si>
  <si>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</si>
  <si>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</si>
  <si>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</si>
  <si>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</si>
  <si>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</si>
  <si>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</si>
  <si>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</si>
  <si>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</si>
  <si>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</si>
  <si>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</si>
  <si>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</si>
  <si>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</si>
  <si>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</si>
  <si>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</si>
  <si>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</si>
  <si>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</si>
  <si>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</si>
  <si>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</si>
  <si>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</si>
  <si>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</si>
  <si>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</si>
  <si>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</si>
  <si>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</si>
  <si>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</si>
  <si>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</si>
  <si>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</si>
  <si>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</si>
  <si>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</si>
  <si>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</si>
  <si>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</si>
  <si>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</si>
  <si>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</si>
  <si>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</si>
  <si>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</si>
  <si>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</si>
  <si>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</si>
  <si>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</si>
  <si>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</si>
  <si>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</si>
  <si>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</si>
  <si>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</si>
  <si>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</si>
  <si>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</si>
  <si>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</si>
  <si>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</si>
  <si>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</si>
  <si>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</si>
  <si>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</si>
  <si>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</si>
  <si>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</si>
  <si>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</si>
  <si>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</si>
  <si>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</si>
  <si>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</si>
  <si>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</si>
  <si>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</si>
  <si>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</si>
  <si>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</si>
  <si>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</si>
  <si>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</si>
  <si>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</si>
  <si>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</si>
  <si>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</si>
  <si>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</si>
  <si>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</si>
  <si>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</si>
  <si>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</si>
  <si>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</si>
  <si>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</si>
  <si>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</si>
  <si>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</si>
  <si>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</si>
  <si>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</si>
  <si>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</si>
  <si>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</si>
  <si>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</si>
  <si>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</si>
  <si>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</si>
  <si>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</si>
  <si>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</si>
  <si>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</si>
  <si>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2К2-3</t>
  </si>
  <si>
    <t>2К2-4</t>
  </si>
  <si>
    <t>2К2-5</t>
  </si>
  <si>
    <t>2К2-6</t>
  </si>
  <si>
    <t>2К2-7</t>
  </si>
  <si>
    <t>2К2-8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</si>
  <si>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</si>
  <si>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</si>
  <si>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</si>
  <si>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</si>
  <si>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</si>
  <si>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</si>
  <si>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</si>
  <si>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</si>
  <si>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</si>
  <si>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</si>
  <si>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</si>
  <si>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</si>
  <si>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</si>
  <si>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</si>
  <si>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</si>
  <si>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</si>
  <si>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</si>
  <si>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</si>
  <si>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</si>
  <si>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</si>
  <si>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</si>
  <si>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</si>
  <si>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</si>
  <si>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</si>
  <si>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</si>
  <si>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</si>
  <si>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</si>
  <si>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</si>
  <si>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</si>
  <si>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</si>
  <si>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</si>
  <si>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</si>
  <si>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</si>
  <si>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</si>
  <si>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</si>
  <si>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</si>
  <si>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</si>
  <si>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</si>
  <si>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</si>
  <si>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</si>
  <si>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</si>
  <si>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</si>
  <si>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</si>
  <si>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</si>
  <si>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</si>
  <si>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</si>
  <si>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</si>
  <si>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</si>
  <si>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</si>
  <si>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</si>
  <si>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</si>
  <si>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</si>
  <si>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</si>
  <si>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</si>
  <si>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</si>
  <si>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</si>
  <si>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</si>
  <si>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</si>
  <si>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</si>
  <si>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</si>
  <si>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</si>
  <si>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</si>
  <si>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</si>
  <si>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</si>
  <si>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</si>
  <si>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</si>
  <si>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</si>
  <si>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</si>
  <si>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</si>
  <si>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</si>
  <si>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</si>
  <si>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</si>
  <si>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</si>
  <si>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</si>
  <si>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</si>
  <si>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</si>
  <si>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</si>
  <si>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</si>
  <si>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</si>
  <si>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</si>
  <si>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</si>
  <si>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</si>
  <si>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</si>
  <si>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</si>
  <si>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</si>
  <si>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</si>
  <si>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</si>
  <si>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</si>
  <si>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</si>
  <si>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</si>
  <si>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</si>
  <si>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</si>
  <si>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</si>
  <si>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</si>
  <si>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</si>
  <si>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</si>
  <si>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</si>
  <si>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</si>
  <si>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</si>
  <si>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</si>
  <si>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</si>
  <si>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</si>
  <si>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</si>
  <si>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</si>
  <si>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</si>
  <si>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</si>
  <si>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</si>
  <si>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</si>
  <si>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</si>
  <si>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</si>
  <si>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</si>
  <si>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</si>
  <si>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</si>
  <si>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</si>
  <si>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</si>
  <si>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</si>
  <si>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</si>
  <si>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</si>
  <si>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</si>
  <si>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</si>
  <si>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</si>
  <si>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</si>
  <si>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</si>
  <si>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</si>
  <si>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</si>
  <si>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</si>
  <si>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</si>
  <si>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</si>
  <si>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</si>
  <si>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</si>
  <si>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</si>
  <si>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</si>
  <si>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</si>
  <si>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</si>
  <si>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</si>
  <si>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</si>
  <si>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</si>
  <si>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</si>
  <si>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</si>
  <si>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</si>
  <si>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</si>
  <si>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</si>
  <si>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</si>
  <si>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</si>
  <si>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</si>
  <si>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</si>
  <si>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</si>
  <si>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</si>
  <si>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</si>
  <si>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</si>
  <si>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</si>
  <si>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</si>
  <si>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</si>
  <si>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</si>
  <si>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</si>
  <si>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</si>
  <si>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</si>
  <si>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</si>
  <si>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</si>
  <si>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</si>
  <si>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</si>
  <si>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</si>
  <si>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</si>
  <si>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</si>
  <si>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</si>
  <si>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</si>
  <si>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</si>
  <si>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</si>
  <si>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</si>
  <si>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</si>
  <si>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</si>
  <si>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</si>
  <si>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</si>
  <si>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</si>
  <si>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</si>
  <si>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</si>
  <si>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</si>
  <si>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</si>
  <si>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</si>
  <si>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</si>
  <si>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</si>
  <si>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</si>
  <si>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</si>
  <si>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</si>
  <si>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</si>
  <si>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</si>
  <si>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</si>
  <si>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</si>
  <si>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</si>
  <si>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</si>
  <si>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</si>
  <si>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</si>
  <si>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</si>
  <si>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</si>
  <si>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</si>
  <si>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</si>
  <si>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</si>
  <si>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</si>
  <si>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</si>
  <si>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</si>
  <si>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</si>
  <si>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</si>
  <si>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</si>
  <si>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</si>
  <si>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</si>
  <si>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</si>
  <si>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</si>
  <si>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</si>
  <si>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</si>
  <si>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</si>
  <si>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</si>
  <si>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</si>
  <si>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</si>
  <si>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</si>
  <si>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</si>
  <si>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</si>
  <si>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</si>
  <si>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</si>
  <si>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</si>
  <si>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</si>
  <si>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</si>
  <si>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</si>
  <si>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</si>
  <si>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</si>
  <si>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</si>
  <si>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</si>
  <si>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</si>
  <si>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</si>
  <si>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</si>
  <si>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</si>
  <si>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</si>
  <si>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</si>
  <si>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</si>
  <si>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</si>
  <si>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</si>
  <si>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</si>
  <si>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</si>
  <si>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</si>
  <si>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</si>
  <si>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</si>
  <si>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</si>
  <si>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</si>
  <si>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</si>
  <si>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</si>
  <si>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</si>
  <si>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</si>
  <si>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</si>
  <si>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</si>
  <si>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</si>
  <si>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</si>
  <si>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</si>
  <si>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</si>
  <si>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</si>
  <si>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</si>
  <si>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</si>
  <si>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</si>
  <si>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</si>
  <si>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</si>
  <si>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</si>
  <si>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</si>
  <si>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</si>
  <si>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</si>
  <si>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</si>
  <si>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</si>
  <si>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</si>
  <si>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</si>
  <si>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</si>
  <si>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</si>
  <si>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</si>
  <si>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</si>
  <si>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</si>
  <si>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</si>
  <si>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</si>
  <si>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</si>
  <si>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</si>
  <si>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</si>
  <si>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</si>
  <si>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</si>
  <si>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</si>
  <si>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</si>
  <si>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</si>
  <si>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</si>
  <si>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</si>
  <si>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</si>
  <si>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</si>
  <si>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</si>
  <si>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</si>
  <si>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</si>
  <si>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</si>
  <si>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</si>
  <si>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</si>
  <si>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</si>
  <si>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</si>
  <si>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</si>
  <si>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</si>
  <si>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</si>
  <si>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</si>
  <si>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</si>
  <si>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</si>
  <si>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</si>
  <si>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3А-1</t>
  </si>
  <si>
    <t>3Б-1</t>
  </si>
  <si>
    <t>3Б-2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</si>
  <si>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</si>
  <si>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</si>
  <si>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</si>
  <si>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</si>
  <si>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</si>
  <si>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</si>
  <si>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</si>
  <si>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</si>
  <si>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</si>
  <si>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3Б4-1</t>
  </si>
  <si>
    <t>3Б4-2</t>
  </si>
  <si>
    <t>3Б4-3</t>
  </si>
  <si>
    <t>3Б4-4</t>
  </si>
  <si>
    <t>3Б4-5</t>
  </si>
  <si>
    <t>3Б4-6</t>
  </si>
  <si>
    <t>3Б4-7</t>
  </si>
  <si>
    <t>3Б4-8</t>
  </si>
  <si>
    <t>3Б4-9</t>
  </si>
  <si>
    <t>3Б4-10</t>
  </si>
  <si>
    <t>3Б4-11</t>
  </si>
  <si>
    <t>3Б4-12</t>
  </si>
  <si>
    <t>3Б4-13</t>
  </si>
  <si>
    <t>3Б4-14</t>
  </si>
  <si>
    <t>3Б4-15</t>
  </si>
  <si>
    <t>3Б4-16</t>
  </si>
  <si>
    <t>3Б4-17</t>
  </si>
  <si>
    <t>3Б4-18</t>
  </si>
  <si>
    <t>3Б4-19</t>
  </si>
  <si>
    <t>3Б4-20</t>
  </si>
  <si>
    <t>3Б4-21</t>
  </si>
  <si>
    <t>3Б4-22</t>
  </si>
  <si>
    <t>3Б4-23</t>
  </si>
  <si>
    <t>3Б4-24</t>
  </si>
  <si>
    <t>3Б4-25</t>
  </si>
  <si>
    <t>3Б4-26</t>
  </si>
  <si>
    <t>3Б4-27</t>
  </si>
  <si>
    <t>3Б4-28</t>
  </si>
  <si>
    <t>3Б4-29</t>
  </si>
  <si>
    <t>3Б4-30</t>
  </si>
  <si>
    <t>3Б4-31</t>
  </si>
  <si>
    <t>3Б4-32</t>
  </si>
  <si>
    <t>3Б4-33</t>
  </si>
  <si>
    <t>3Б4-34</t>
  </si>
  <si>
    <t>3Б4-35</t>
  </si>
  <si>
    <t>3Б4-36</t>
  </si>
  <si>
    <t>3Б4-37</t>
  </si>
  <si>
    <t>3Б4-38</t>
  </si>
  <si>
    <t>3Б4-39</t>
  </si>
  <si>
    <t>3Б4-40</t>
  </si>
  <si>
    <t>3Б4-41</t>
  </si>
  <si>
    <t>3Б4-42</t>
  </si>
  <si>
    <t>3Б4-43</t>
  </si>
  <si>
    <t>3Б4-44</t>
  </si>
  <si>
    <t>3Б5-1</t>
  </si>
  <si>
    <t>3Б7-1</t>
  </si>
  <si>
    <t>3Б7-2</t>
  </si>
  <si>
    <t>3Б7-3</t>
  </si>
  <si>
    <t>3Б7-4</t>
  </si>
  <si>
    <t>3Б7-5</t>
  </si>
  <si>
    <t>3Б7-6</t>
  </si>
  <si>
    <t>3Б7-7</t>
  </si>
  <si>
    <t>3Б7-8</t>
  </si>
  <si>
    <t>3Б7-9</t>
  </si>
  <si>
    <t>3Б7-10</t>
  </si>
  <si>
    <t>3Б7-11</t>
  </si>
  <si>
    <t>3Б7-12</t>
  </si>
  <si>
    <t>3Б7-13</t>
  </si>
  <si>
    <t>3Б7-14</t>
  </si>
  <si>
    <t>3Б7-15</t>
  </si>
  <si>
    <t>3Б7-16</t>
  </si>
  <si>
    <t>3Б7-17</t>
  </si>
  <si>
    <t>3Б7-18</t>
  </si>
  <si>
    <t>3Б7-19</t>
  </si>
  <si>
    <t>3Б7-20</t>
  </si>
  <si>
    <t>3Б7-21</t>
  </si>
  <si>
    <t>3Б7-22</t>
  </si>
  <si>
    <t>3Б7-23</t>
  </si>
  <si>
    <t>3Б7-24</t>
  </si>
  <si>
    <t>3Б7-25</t>
  </si>
  <si>
    <t>3Б8-1</t>
  </si>
  <si>
    <t>3Б8-2</t>
  </si>
  <si>
    <t>3Б8-3</t>
  </si>
  <si>
    <t>3Б8-4</t>
  </si>
  <si>
    <t>3Б8-5</t>
  </si>
  <si>
    <t>3Б8-6</t>
  </si>
  <si>
    <t>3Б8-7</t>
  </si>
  <si>
    <t>3Б11-1</t>
  </si>
  <si>
    <t>3Б13-1</t>
  </si>
  <si>
    <t>3Б13-2</t>
  </si>
  <si>
    <t>3Б13-3</t>
  </si>
  <si>
    <t>3Б13-4</t>
  </si>
  <si>
    <t>3Б13-5</t>
  </si>
  <si>
    <t>3Б13-6</t>
  </si>
  <si>
    <t>3Б13-7</t>
  </si>
  <si>
    <t>3Б13-8</t>
  </si>
  <si>
    <t>3Б13-9</t>
  </si>
  <si>
    <t>3Б13-10</t>
  </si>
  <si>
    <t>3Б13-11</t>
  </si>
  <si>
    <t>3Б13-12</t>
  </si>
  <si>
    <t>3Б13-13</t>
  </si>
  <si>
    <t>3Б13-14</t>
  </si>
  <si>
    <t>3Б13-15</t>
  </si>
  <si>
    <t>3Б14-1</t>
  </si>
  <si>
    <t>3Б14-2</t>
  </si>
  <si>
    <t>3Б14-3</t>
  </si>
  <si>
    <t>3Б14-4</t>
  </si>
  <si>
    <t>3Б14-5</t>
  </si>
  <si>
    <t>3В-1</t>
  </si>
  <si>
    <t>3В-2</t>
  </si>
  <si>
    <t>3В-3</t>
  </si>
  <si>
    <t>3В-4</t>
  </si>
  <si>
    <t>3В-5</t>
  </si>
  <si>
    <t>3В-6</t>
  </si>
  <si>
    <t>3В-7</t>
  </si>
  <si>
    <t>3В-8</t>
  </si>
  <si>
    <t>3В-9</t>
  </si>
  <si>
    <t>3В-10</t>
  </si>
  <si>
    <t>3ЗД1-1</t>
  </si>
  <si>
    <t>3ЗД1-2</t>
  </si>
  <si>
    <t>3К1-1</t>
  </si>
  <si>
    <t>3К1-2</t>
  </si>
  <si>
    <t>3К1-3</t>
  </si>
  <si>
    <t>3К1-4</t>
  </si>
  <si>
    <t>3К1-5</t>
  </si>
  <si>
    <t>3К1-6</t>
  </si>
  <si>
    <t>3К1-7</t>
  </si>
  <si>
    <t>3К1-8</t>
  </si>
  <si>
    <t>3К1-9</t>
  </si>
  <si>
    <t>3К1-10</t>
  </si>
  <si>
    <t>3К1-11</t>
  </si>
  <si>
    <t>3К1-12</t>
  </si>
  <si>
    <t>3К1-13</t>
  </si>
  <si>
    <t>3К1-14</t>
  </si>
  <si>
    <t>3К1-15</t>
  </si>
  <si>
    <t>3К2-1</t>
  </si>
  <si>
    <t>3К2-2</t>
  </si>
  <si>
    <t>3К2-3</t>
  </si>
  <si>
    <t>3К2-4</t>
  </si>
  <si>
    <t>3К2-5</t>
  </si>
  <si>
    <t>3К2-6</t>
  </si>
  <si>
    <t>3К4-1</t>
  </si>
  <si>
    <t>3К4-2</t>
  </si>
  <si>
    <t>3К4-3</t>
  </si>
  <si>
    <t>3К4-4</t>
  </si>
  <si>
    <t>3К4-5</t>
  </si>
  <si>
    <t>3К4-6</t>
  </si>
  <si>
    <t>3К4-7</t>
  </si>
  <si>
    <t>3К4-8</t>
  </si>
  <si>
    <t>3К4-9</t>
  </si>
  <si>
    <t>3К4-10</t>
  </si>
  <si>
    <t>3К4-11</t>
  </si>
  <si>
    <t>3КР1-1</t>
  </si>
  <si>
    <t>3КР1-2</t>
  </si>
  <si>
    <t>3КР1-3</t>
  </si>
  <si>
    <t>3КР1-4</t>
  </si>
  <si>
    <t>3Л1-1</t>
  </si>
  <si>
    <t>3Л1-2</t>
  </si>
  <si>
    <t>3Л1-3</t>
  </si>
  <si>
    <t>3Л1-4</t>
  </si>
  <si>
    <t>3Л1-5</t>
  </si>
  <si>
    <t>3Л1-6</t>
  </si>
  <si>
    <t>3Л2-1</t>
  </si>
  <si>
    <t>3Л2-2</t>
  </si>
  <si>
    <t>3Л2-3</t>
  </si>
  <si>
    <t>3Л2-4</t>
  </si>
  <si>
    <t>3Л3-1</t>
  </si>
  <si>
    <t>3Л3-2</t>
  </si>
  <si>
    <t>3Л3-3</t>
  </si>
  <si>
    <t>3Л3-4</t>
  </si>
  <si>
    <t>3Л6-1</t>
  </si>
  <si>
    <t>3М-1</t>
  </si>
  <si>
    <t>3М-2</t>
  </si>
  <si>
    <t>3М-3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</si>
  <si>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</si>
  <si>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</si>
  <si>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</si>
  <si>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</si>
  <si>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</si>
  <si>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</si>
  <si>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</si>
  <si>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</si>
  <si>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</si>
  <si>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</si>
  <si>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</si>
  <si>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</si>
  <si>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</si>
  <si>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</si>
  <si>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</si>
  <si>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</si>
  <si>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</si>
  <si>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</si>
  <si>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</si>
  <si>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</si>
  <si>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</si>
  <si>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</si>
  <si>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</si>
  <si>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</si>
  <si>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</si>
  <si>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</si>
  <si>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</si>
  <si>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</si>
  <si>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</si>
  <si>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</si>
  <si>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</si>
  <si>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</si>
  <si>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</si>
  <si>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</si>
  <si>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</si>
  <si>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</si>
  <si>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</si>
  <si>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</si>
  <si>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</si>
  <si>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</si>
  <si>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</si>
  <si>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</si>
  <si>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</si>
  <si>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</si>
  <si>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</si>
  <si>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</si>
  <si>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</si>
  <si>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</si>
  <si>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</si>
  <si>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</si>
  <si>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</si>
  <si>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</si>
  <si>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</si>
  <si>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</si>
  <si>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</si>
  <si>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</si>
  <si>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</si>
  <si>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</si>
  <si>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</si>
  <si>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</si>
  <si>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</si>
  <si>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</si>
  <si>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</si>
  <si>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</si>
  <si>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</si>
  <si>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</si>
  <si>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</si>
  <si>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</si>
  <si>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</si>
  <si>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</si>
  <si>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</si>
  <si>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</si>
  <si>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</si>
  <si>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</si>
  <si>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</si>
  <si>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</si>
  <si>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</si>
  <si>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</si>
  <si>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</si>
  <si>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</si>
  <si>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</si>
  <si>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</si>
  <si>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</si>
  <si>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</si>
  <si>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</si>
  <si>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</si>
  <si>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</si>
  <si>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</si>
  <si>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</si>
  <si>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</si>
  <si>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</si>
  <si>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</si>
  <si>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</si>
  <si>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</si>
  <si>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</si>
  <si>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</si>
  <si>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</si>
  <si>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</si>
  <si>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</si>
  <si>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</si>
  <si>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</si>
  <si>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</si>
  <si>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</si>
  <si>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</si>
  <si>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</si>
  <si>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</si>
  <si>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</si>
  <si>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</si>
  <si>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</si>
  <si>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</si>
  <si>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</si>
  <si>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</si>
  <si>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</si>
  <si>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</si>
  <si>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</si>
  <si>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</si>
  <si>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</si>
  <si>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</si>
  <si>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</si>
  <si>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</si>
  <si>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</si>
  <si>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</si>
  <si>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</si>
  <si>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</si>
  <si>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</si>
  <si>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</si>
  <si>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</si>
  <si>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</si>
  <si>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</si>
  <si>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</si>
  <si>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</si>
  <si>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3Н4-1</t>
  </si>
  <si>
    <t>3Н4-2</t>
  </si>
  <si>
    <t>3Н4-3</t>
  </si>
  <si>
    <t>3Н4-4</t>
  </si>
  <si>
    <t>3Н4-5</t>
  </si>
  <si>
    <t>3Н4-6</t>
  </si>
  <si>
    <t>3Н4-7</t>
  </si>
  <si>
    <t>3Н4-8</t>
  </si>
  <si>
    <t>3Н4-9</t>
  </si>
  <si>
    <t>3Н4-10</t>
  </si>
  <si>
    <t>3Н4-11</t>
  </si>
  <si>
    <t>3Н4-12</t>
  </si>
  <si>
    <t>3Н4-13</t>
  </si>
  <si>
    <t>3Н4-14</t>
  </si>
  <si>
    <t>3Н4-15</t>
  </si>
  <si>
    <t>3Н4-16</t>
  </si>
  <si>
    <t>3Н4-17</t>
  </si>
  <si>
    <t>3Н4-18</t>
  </si>
  <si>
    <t>3Н4-19</t>
  </si>
  <si>
    <t>3Н4-20</t>
  </si>
  <si>
    <t>3Н4-21</t>
  </si>
  <si>
    <t>3Н4-22</t>
  </si>
  <si>
    <t>3Н4-23</t>
  </si>
  <si>
    <t>3Н4-24</t>
  </si>
  <si>
    <t>3Н4-25</t>
  </si>
  <si>
    <t>3Н4-26</t>
  </si>
  <si>
    <t>3Н4-27</t>
  </si>
  <si>
    <t>3ОГ1-1</t>
  </si>
  <si>
    <t>3ОГ1-2</t>
  </si>
  <si>
    <t>3ОГ1-3</t>
  </si>
  <si>
    <t>3ОГ1-4</t>
  </si>
  <si>
    <t>3ОГ1-5</t>
  </si>
  <si>
    <t>3ОГ1-6</t>
  </si>
  <si>
    <t>3ОГ1-7</t>
  </si>
  <si>
    <t>3ОГ1-8</t>
  </si>
  <si>
    <t>3ОГ1-9</t>
  </si>
  <si>
    <t>3ОГ1-10</t>
  </si>
  <si>
    <t>3ОГ1-11</t>
  </si>
  <si>
    <t>3ОГ1-12</t>
  </si>
  <si>
    <t>3ОГ1-13</t>
  </si>
  <si>
    <t>3ОГ1-14</t>
  </si>
  <si>
    <t>3ОГ1-15</t>
  </si>
  <si>
    <t>3ОГ1-16</t>
  </si>
  <si>
    <t>3ОГ1-17</t>
  </si>
  <si>
    <t>3ОГ1-18</t>
  </si>
  <si>
    <t>3ОГ1-19</t>
  </si>
  <si>
    <t>3ОГ1-20</t>
  </si>
  <si>
    <t>3ОГ1-21</t>
  </si>
  <si>
    <t>3ОГ1-22</t>
  </si>
  <si>
    <t>3ОГ1-23</t>
  </si>
  <si>
    <t>3ОГ1-24</t>
  </si>
  <si>
    <t>3ОГ1-25</t>
  </si>
  <si>
    <t>3ОГ1-26</t>
  </si>
  <si>
    <t>3ОГ1-27</t>
  </si>
  <si>
    <t>3ОГ1-28</t>
  </si>
  <si>
    <t>3ОГ2-1</t>
  </si>
  <si>
    <t>3ОГ2-2</t>
  </si>
  <si>
    <t>3ОГ2-3</t>
  </si>
  <si>
    <t>3ОГ2-4</t>
  </si>
  <si>
    <t>3ОГ2-5</t>
  </si>
  <si>
    <t>3ОГ2-6</t>
  </si>
  <si>
    <t>3ОГ2-7</t>
  </si>
  <si>
    <t>3ОГ2-8</t>
  </si>
  <si>
    <t>3ОГ2-9</t>
  </si>
  <si>
    <t>3ОГ2-10</t>
  </si>
  <si>
    <t>3ОГ2-11</t>
  </si>
  <si>
    <t>3ОГ2-12</t>
  </si>
  <si>
    <t>3ОГ2-13</t>
  </si>
  <si>
    <t>3ОГ2-14</t>
  </si>
  <si>
    <t>3ОГ2-15</t>
  </si>
  <si>
    <t>3ОГ2-16</t>
  </si>
  <si>
    <t>3ОГ2-17</t>
  </si>
  <si>
    <t>3ОГ2-18</t>
  </si>
  <si>
    <t>3ОГ3-1</t>
  </si>
  <si>
    <t>3ОГ3-2</t>
  </si>
  <si>
    <t>3ОГ3-3</t>
  </si>
  <si>
    <t>3ОГ3-4</t>
  </si>
  <si>
    <t>3ОГ5-1</t>
  </si>
  <si>
    <t>3ОГ5-2</t>
  </si>
  <si>
    <t>3П2-1</t>
  </si>
  <si>
    <t>3П2-2</t>
  </si>
  <si>
    <t>3П2-3</t>
  </si>
  <si>
    <t>3П2-4</t>
  </si>
  <si>
    <t>3П2-5</t>
  </si>
  <si>
    <t>3П2-6</t>
  </si>
  <si>
    <t>3П2-7</t>
  </si>
  <si>
    <t>3П2-8</t>
  </si>
  <si>
    <t>3П2-9</t>
  </si>
  <si>
    <t>3П2-10</t>
  </si>
  <si>
    <t>3П2-11</t>
  </si>
  <si>
    <t>3П2-12</t>
  </si>
  <si>
    <t>3П2-13</t>
  </si>
  <si>
    <t>3П2-14</t>
  </si>
  <si>
    <t>3П2-15</t>
  </si>
  <si>
    <t>3П2-16</t>
  </si>
  <si>
    <t>3ПД1-1</t>
  </si>
  <si>
    <t>3ПП-1</t>
  </si>
  <si>
    <t>3ПП-2</t>
  </si>
  <si>
    <t>3ПТ-1</t>
  </si>
  <si>
    <t>3РС2-1</t>
  </si>
  <si>
    <t>3РС2-2</t>
  </si>
  <si>
    <t>3РС2-3</t>
  </si>
  <si>
    <t>3РС2-4</t>
  </si>
  <si>
    <t>3РС3-1</t>
  </si>
  <si>
    <t>3РС3-2</t>
  </si>
  <si>
    <t>3РС3-3</t>
  </si>
  <si>
    <t>3РС5-1</t>
  </si>
  <si>
    <t>3РС6-1</t>
  </si>
  <si>
    <t>3РС6-2</t>
  </si>
  <si>
    <t>3РС7-1</t>
  </si>
  <si>
    <t>3РС7-2</t>
  </si>
  <si>
    <t>3РС7-3</t>
  </si>
  <si>
    <t>3РС7-4</t>
  </si>
  <si>
    <t>3РС7-5</t>
  </si>
  <si>
    <t>3РС10-1</t>
  </si>
  <si>
    <t>3РС10-2</t>
  </si>
  <si>
    <t>3РС10-3</t>
  </si>
  <si>
    <t>3РС10-4</t>
  </si>
  <si>
    <t>3РС10-5</t>
  </si>
  <si>
    <t>3РС10-6</t>
  </si>
  <si>
    <t>3РС10-7</t>
  </si>
  <si>
    <t>3РС10-8</t>
  </si>
  <si>
    <t>3РС10-9</t>
  </si>
  <si>
    <t>3РС10-10</t>
  </si>
  <si>
    <t>3РС10-11</t>
  </si>
  <si>
    <t>3РС10-12</t>
  </si>
  <si>
    <t>3РС10-13</t>
  </si>
  <si>
    <t>3РС10-14</t>
  </si>
  <si>
    <t>3РС11-1</t>
  </si>
  <si>
    <t>3РС11-2</t>
  </si>
  <si>
    <t>3РС11-3</t>
  </si>
  <si>
    <t>3РС11-4</t>
  </si>
  <si>
    <t>3РС11-5</t>
  </si>
  <si>
    <t>3РС12-1</t>
  </si>
  <si>
    <t>3РС12-2</t>
  </si>
  <si>
    <t>3РС12-3</t>
  </si>
  <si>
    <t>3РС12-4</t>
  </si>
  <si>
    <t>3РС12-5</t>
  </si>
  <si>
    <t>3РФ1-1</t>
  </si>
  <si>
    <t>3РФ1-2</t>
  </si>
  <si>
    <t>3РФ1-3</t>
  </si>
  <si>
    <t>3РФ1-4</t>
  </si>
  <si>
    <t>3РФ1-5</t>
  </si>
  <si>
    <t>3РФ1-6</t>
  </si>
  <si>
    <t>3РФ1-7</t>
  </si>
  <si>
    <t>3РФ1-8</t>
  </si>
  <si>
    <t>3РФ1-9</t>
  </si>
  <si>
    <t>3РФ1-10</t>
  </si>
  <si>
    <t>3РФ1-11</t>
  </si>
  <si>
    <t>3РФ1-12</t>
  </si>
  <si>
    <t>3РФ1-13</t>
  </si>
  <si>
    <t>3РФ1-14</t>
  </si>
  <si>
    <t>3РФ1-15</t>
  </si>
  <si>
    <t>3РФ1-16</t>
  </si>
  <si>
    <t>3РФ1-17</t>
  </si>
  <si>
    <t>3РФ1-18</t>
  </si>
  <si>
    <t>3РФ1-19</t>
  </si>
  <si>
    <t>3РФ1-20</t>
  </si>
  <si>
    <t>3РФ1-21</t>
  </si>
  <si>
    <t>3РФ1-22</t>
  </si>
  <si>
    <t>3РФ1-23</t>
  </si>
  <si>
    <t>3РФ2-1</t>
  </si>
  <si>
    <t>3РФ3-1</t>
  </si>
  <si>
    <t>3СВ1-1</t>
  </si>
  <si>
    <t>3СВ1-2</t>
  </si>
  <si>
    <t>3СВ2-1</t>
  </si>
  <si>
    <t>3СВ2-2</t>
  </si>
  <si>
    <t>3СВ3-1</t>
  </si>
  <si>
    <t>3СВ4-1</t>
  </si>
  <si>
    <t>3СВ4-2</t>
  </si>
  <si>
    <t>3СВ4-3</t>
  </si>
  <si>
    <t>3СВ5-1</t>
  </si>
  <si>
    <t>3СВ5-2</t>
  </si>
  <si>
    <t>3СГ1-1</t>
  </si>
  <si>
    <t>3СГ1-2</t>
  </si>
  <si>
    <t>3СГ1-3</t>
  </si>
  <si>
    <t>3СГ1-4</t>
  </si>
  <si>
    <t>3СГ1-5</t>
  </si>
  <si>
    <t>3СГ1-6</t>
  </si>
  <si>
    <t>3СГ1-7</t>
  </si>
  <si>
    <t>3СГ1-8</t>
  </si>
  <si>
    <t>3СГ1-9</t>
  </si>
  <si>
    <t>3СГ1-10</t>
  </si>
  <si>
    <t>3СГ2-1</t>
  </si>
  <si>
    <t>3СГ2-2</t>
  </si>
  <si>
    <t>3СГ2-3</t>
  </si>
  <si>
    <t>3СТ1-1</t>
  </si>
  <si>
    <t>3СТ1-2</t>
  </si>
  <si>
    <t>3СТ1-3</t>
  </si>
  <si>
    <t>3СТ1-4</t>
  </si>
  <si>
    <t>3СФ1-1</t>
  </si>
  <si>
    <t>3СФ1-2</t>
  </si>
  <si>
    <t>3СФ2-1</t>
  </si>
  <si>
    <t>3СФ2-2</t>
  </si>
  <si>
    <t>3СФ2-3</t>
  </si>
  <si>
    <t>3СФ3-1</t>
  </si>
  <si>
    <t>3СФ3-2</t>
  </si>
  <si>
    <t>3СФ3-3</t>
  </si>
  <si>
    <t>3СФ3-4</t>
  </si>
  <si>
    <t>3СФ3-5</t>
  </si>
  <si>
    <t>3СФ3-6</t>
  </si>
  <si>
    <t>3ФП1-1</t>
  </si>
  <si>
    <t>3ФП2-1</t>
  </si>
  <si>
    <t>3ФП3-1</t>
  </si>
  <si>
    <t>3Ш-1</t>
  </si>
  <si>
    <t>3Ш-2</t>
  </si>
  <si>
    <t>3Щ1-1</t>
  </si>
  <si>
    <t>4А-1</t>
  </si>
  <si>
    <t>4Б-1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</si>
  <si>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</si>
  <si>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</si>
  <si>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</si>
  <si>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</si>
  <si>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</si>
  <si>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</si>
  <si>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</si>
  <si>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</si>
  <si>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4Б2-2</t>
  </si>
  <si>
    <t>4Б3-1</t>
  </si>
  <si>
    <t>4Б4-1</t>
  </si>
  <si>
    <t>4Б4-2</t>
  </si>
  <si>
    <t>4Б4-3</t>
  </si>
  <si>
    <t>4Б4-4</t>
  </si>
  <si>
    <t>4Б4-5</t>
  </si>
  <si>
    <t>4Б4-6</t>
  </si>
  <si>
    <t>4Б4-7</t>
  </si>
  <si>
    <t>4Б4-8</t>
  </si>
  <si>
    <t>4Б4-9</t>
  </si>
  <si>
    <t>4Б4-10</t>
  </si>
  <si>
    <t>4Б4-11</t>
  </si>
  <si>
    <t>4Б4-12</t>
  </si>
  <si>
    <t>4Б4-13</t>
  </si>
  <si>
    <t>4Б4-14</t>
  </si>
  <si>
    <t>4Б4-15</t>
  </si>
  <si>
    <t>4Б4-16</t>
  </si>
  <si>
    <t>4Б4-17</t>
  </si>
  <si>
    <t>4Б4-18</t>
  </si>
  <si>
    <t>4Б4-19</t>
  </si>
  <si>
    <t>4Б4-20</t>
  </si>
  <si>
    <t>4Б4-21</t>
  </si>
  <si>
    <t>4Б4-22</t>
  </si>
  <si>
    <t>4Б4-23</t>
  </si>
  <si>
    <t>4Б4-24</t>
  </si>
  <si>
    <t>4Б4-25</t>
  </si>
  <si>
    <t>4Б4-26</t>
  </si>
  <si>
    <t>4Б4-27</t>
  </si>
  <si>
    <t>4Б4-28</t>
  </si>
  <si>
    <t>4Б4-29</t>
  </si>
  <si>
    <t>4Б5-1</t>
  </si>
  <si>
    <t>4Б5-2</t>
  </si>
  <si>
    <t>4Б5-3</t>
  </si>
  <si>
    <t>4Б5-4</t>
  </si>
  <si>
    <t>4Б5-5</t>
  </si>
  <si>
    <t>4Б5-6</t>
  </si>
  <si>
    <t>4Б6-1</t>
  </si>
  <si>
    <t>4Б6-2</t>
  </si>
  <si>
    <t>4Б6-3</t>
  </si>
  <si>
    <t>4Б6-4</t>
  </si>
  <si>
    <t>4Б7-1</t>
  </si>
  <si>
    <t>4Б7-2</t>
  </si>
  <si>
    <t>4Б7-3</t>
  </si>
  <si>
    <t>4Б7-4</t>
  </si>
  <si>
    <t>4Б7-5</t>
  </si>
  <si>
    <t>4Б7-6</t>
  </si>
  <si>
    <t>4Б7-7</t>
  </si>
  <si>
    <t>4Б7-8</t>
  </si>
  <si>
    <t>4Б7-9</t>
  </si>
  <si>
    <t>4Б7-10</t>
  </si>
  <si>
    <t>4Б7-11</t>
  </si>
  <si>
    <t>4Б7-12</t>
  </si>
  <si>
    <t>4Б7-13</t>
  </si>
  <si>
    <t>4Б7-14</t>
  </si>
  <si>
    <t>4Б7-15</t>
  </si>
  <si>
    <t>4Б7-16</t>
  </si>
  <si>
    <t>4Б7-17</t>
  </si>
  <si>
    <t>4Б7-18</t>
  </si>
  <si>
    <t>4Б7-19</t>
  </si>
  <si>
    <t>4Б7-20</t>
  </si>
  <si>
    <t>4Б7-21</t>
  </si>
  <si>
    <t>4Б7-22</t>
  </si>
  <si>
    <t>4Б7-23</t>
  </si>
  <si>
    <t>4Б7-24</t>
  </si>
  <si>
    <t>4Б7-25</t>
  </si>
  <si>
    <t>4Б7-26</t>
  </si>
  <si>
    <t>4Б7-27</t>
  </si>
  <si>
    <t>4Б7-28</t>
  </si>
  <si>
    <t>4Б7-29</t>
  </si>
  <si>
    <t>4Б7-30</t>
  </si>
  <si>
    <t>4Б7-31</t>
  </si>
  <si>
    <t>4Б7-32</t>
  </si>
  <si>
    <t>4Б7-33</t>
  </si>
  <si>
    <t>4Б7-34</t>
  </si>
  <si>
    <t>4Б7-35</t>
  </si>
  <si>
    <t>4Б7-36</t>
  </si>
  <si>
    <t>4Б7-37</t>
  </si>
  <si>
    <t>4Б7-38</t>
  </si>
  <si>
    <t>4Б7-39</t>
  </si>
  <si>
    <t>4Б8-1</t>
  </si>
  <si>
    <t>4Б8-2</t>
  </si>
  <si>
    <t>4Б8-3</t>
  </si>
  <si>
    <t>4Б8-4</t>
  </si>
  <si>
    <t>4Б8-5</t>
  </si>
  <si>
    <t>4Б8-6</t>
  </si>
  <si>
    <t>4Б9-1</t>
  </si>
  <si>
    <t>4Б10-1</t>
  </si>
  <si>
    <t>4Б10-2</t>
  </si>
  <si>
    <t>4Б11-1</t>
  </si>
  <si>
    <t>4Б13-1</t>
  </si>
  <si>
    <t>4Б13-2</t>
  </si>
  <si>
    <t>4Б13-3</t>
  </si>
  <si>
    <t>4Б13-4</t>
  </si>
  <si>
    <t>4Б13-5</t>
  </si>
  <si>
    <t>4Б13-6</t>
  </si>
  <si>
    <t>4Б13-7</t>
  </si>
  <si>
    <t>4Б13-8</t>
  </si>
  <si>
    <t>4Б13-9</t>
  </si>
  <si>
    <t>4Б13-10</t>
  </si>
  <si>
    <t>4Б13-11</t>
  </si>
  <si>
    <t>4Б13-12</t>
  </si>
  <si>
    <t>4Б13-13</t>
  </si>
  <si>
    <t>4Б13-14</t>
  </si>
  <si>
    <t>4Б13-15</t>
  </si>
  <si>
    <t>4Б13-16</t>
  </si>
  <si>
    <t>4Б13-17</t>
  </si>
  <si>
    <t>4Б13-18</t>
  </si>
  <si>
    <t>4Б13-19</t>
  </si>
  <si>
    <t>4Б13-20</t>
  </si>
  <si>
    <t>4Б13-21</t>
  </si>
  <si>
    <t>4Б14-1</t>
  </si>
  <si>
    <t>4Б14-2</t>
  </si>
  <si>
    <t>4Б14-3</t>
  </si>
  <si>
    <t>4Б14-4</t>
  </si>
  <si>
    <t>4Б14-5</t>
  </si>
  <si>
    <t>4Б15-1</t>
  </si>
  <si>
    <t>4В-1</t>
  </si>
  <si>
    <t>4В-2</t>
  </si>
  <si>
    <t>4В-3</t>
  </si>
  <si>
    <t>4В-4</t>
  </si>
  <si>
    <t>4В-5</t>
  </si>
  <si>
    <t>4В-6</t>
  </si>
  <si>
    <t>4В-7</t>
  </si>
  <si>
    <t>4В-8</t>
  </si>
  <si>
    <t>4В-9</t>
  </si>
  <si>
    <t>4В-10</t>
  </si>
  <si>
    <t>4ЗД1-1</t>
  </si>
  <si>
    <t>4ЗД1-2</t>
  </si>
  <si>
    <t>4ЗД2-1</t>
  </si>
  <si>
    <t>4ЗД2-2</t>
  </si>
  <si>
    <t>4ЗД3-1</t>
  </si>
  <si>
    <t>4ЗД5-1</t>
  </si>
  <si>
    <t>4К1-1</t>
  </si>
  <si>
    <t>4К1-2</t>
  </si>
  <si>
    <t>4К1-3</t>
  </si>
  <si>
    <t>4К1-4</t>
  </si>
  <si>
    <t>4К1-5</t>
  </si>
  <si>
    <t>4К1-6</t>
  </si>
  <si>
    <t>4К1-7</t>
  </si>
  <si>
    <t>4К1-8</t>
  </si>
  <si>
    <t>4К1-9</t>
  </si>
  <si>
    <t>4К1-10</t>
  </si>
  <si>
    <t>4К1-11</t>
  </si>
  <si>
    <t>4К1-12</t>
  </si>
  <si>
    <t>4К1-13</t>
  </si>
  <si>
    <t>4К1-14</t>
  </si>
  <si>
    <t>4К1-15</t>
  </si>
  <si>
    <t>4К1-16</t>
  </si>
  <si>
    <t>4К1-17</t>
  </si>
  <si>
    <t>4К1-18</t>
  </si>
  <si>
    <t>4К1-19</t>
  </si>
  <si>
    <t>4К1-20</t>
  </si>
  <si>
    <t>4К1-21</t>
  </si>
  <si>
    <t>4К2-1</t>
  </si>
  <si>
    <t>4К2-2</t>
  </si>
  <si>
    <t>4К2-3</t>
  </si>
  <si>
    <t>4К2-4</t>
  </si>
  <si>
    <t>4К3-1</t>
  </si>
  <si>
    <t>4К3-2</t>
  </si>
  <si>
    <t>4К4-1</t>
  </si>
  <si>
    <t>4К4-2</t>
  </si>
  <si>
    <t>4К4-3</t>
  </si>
  <si>
    <t>4К4-4</t>
  </si>
  <si>
    <t>4К4-5</t>
  </si>
  <si>
    <t>4К4-6</t>
  </si>
  <si>
    <t>4К4-7</t>
  </si>
  <si>
    <t>4К4-8</t>
  </si>
  <si>
    <t>4К4-9</t>
  </si>
  <si>
    <t>4К4-10</t>
  </si>
  <si>
    <t>4КР1-1</t>
  </si>
  <si>
    <t>4КР1-2</t>
  </si>
  <si>
    <t>4Л1-1</t>
  </si>
  <si>
    <t>4Л1-2</t>
  </si>
  <si>
    <t>4Л1-3</t>
  </si>
  <si>
    <t>4Л2-1</t>
  </si>
  <si>
    <t>4Л2-2</t>
  </si>
  <si>
    <t>4Л2-3</t>
  </si>
  <si>
    <t>4Л2-4</t>
  </si>
  <si>
    <t>4Л5-1</t>
  </si>
  <si>
    <t>4Л5-2</t>
  </si>
  <si>
    <t>4Л6-1</t>
  </si>
  <si>
    <t>4М-1</t>
  </si>
  <si>
    <t>4М-2</t>
  </si>
  <si>
    <t>4М-3</t>
  </si>
  <si>
    <t>4М-4</t>
  </si>
  <si>
    <t>4Н1-1</t>
  </si>
  <si>
    <t>4Н1-2</t>
  </si>
  <si>
    <t>4Н1-3</t>
  </si>
  <si>
    <t>4Н1-4</t>
  </si>
  <si>
    <t>4Н1-5</t>
  </si>
  <si>
    <t>4Н1-6</t>
  </si>
  <si>
    <t>4Н1-7</t>
  </si>
  <si>
    <t>4Н1-8</t>
  </si>
  <si>
    <t>4Н1-9</t>
  </si>
  <si>
    <t>4Н1-10</t>
  </si>
  <si>
    <t>4Н1-11</t>
  </si>
  <si>
    <t>4Н1-12</t>
  </si>
  <si>
    <t>4Н1-13</t>
  </si>
  <si>
    <t>4Н1-14</t>
  </si>
  <si>
    <t>4Н1-15</t>
  </si>
  <si>
    <t>4Н1-16</t>
  </si>
  <si>
    <t>4Н1-17</t>
  </si>
  <si>
    <t>4Н1-18</t>
  </si>
  <si>
    <t>4Н1-19</t>
  </si>
  <si>
    <t>4Н1-20</t>
  </si>
  <si>
    <t>4Н1-21</t>
  </si>
  <si>
    <t>4Н1-22</t>
  </si>
  <si>
    <t>4Н1-23</t>
  </si>
  <si>
    <t>4Н1-24</t>
  </si>
  <si>
    <t>4Н1-25</t>
  </si>
  <si>
    <t>4Н1-26</t>
  </si>
  <si>
    <t>4Н1-27</t>
  </si>
  <si>
    <t>4Н1-28</t>
  </si>
  <si>
    <t>4Н1-29</t>
  </si>
  <si>
    <t>4Н1-30</t>
  </si>
  <si>
    <t>4Н1-31</t>
  </si>
  <si>
    <t>4Н1-32</t>
  </si>
  <si>
    <t>4Н1-33</t>
  </si>
  <si>
    <t>4Н1-34</t>
  </si>
  <si>
    <t>4Н1-35</t>
  </si>
  <si>
    <t>4Н1-36</t>
  </si>
  <si>
    <t>4Н1-37</t>
  </si>
  <si>
    <t>4Н1-38</t>
  </si>
  <si>
    <t>4Н1-39</t>
  </si>
  <si>
    <t>4Н1-40</t>
  </si>
  <si>
    <t>4Н1-41</t>
  </si>
  <si>
    <t>4Н1-42</t>
  </si>
  <si>
    <t>4Н1-43</t>
  </si>
  <si>
    <t>4Н1-44</t>
  </si>
  <si>
    <t>4Н1-45</t>
  </si>
  <si>
    <t>4Н1-46</t>
  </si>
  <si>
    <t>4Н1-47</t>
  </si>
  <si>
    <t>4Н1-48</t>
  </si>
  <si>
    <t>4Н1-49</t>
  </si>
  <si>
    <t>4Н1-50</t>
  </si>
  <si>
    <t>4Н1-51</t>
  </si>
  <si>
    <t>4Н1-52</t>
  </si>
  <si>
    <t>4Н1-53</t>
  </si>
  <si>
    <t>4Н1-54</t>
  </si>
  <si>
    <t>4Н1-55</t>
  </si>
  <si>
    <t>4Н1-56</t>
  </si>
  <si>
    <t>4Н1-57</t>
  </si>
  <si>
    <t>4Н1-58</t>
  </si>
  <si>
    <t>4Н1-59</t>
  </si>
  <si>
    <t>4Н1-60</t>
  </si>
  <si>
    <t>4Н1-61</t>
  </si>
  <si>
    <t>4Н1-62</t>
  </si>
  <si>
    <t>4Н1-63</t>
  </si>
  <si>
    <t>4Н1-64</t>
  </si>
  <si>
    <t>4Н1-65</t>
  </si>
  <si>
    <t>4Н1-66</t>
  </si>
  <si>
    <t>4Н1-67</t>
  </si>
  <si>
    <t>4Н1-68</t>
  </si>
  <si>
    <t>4Н1-69</t>
  </si>
  <si>
    <t>4Н1-70</t>
  </si>
  <si>
    <t>4Н1-71</t>
  </si>
  <si>
    <t>4Н1-72</t>
  </si>
  <si>
    <t>4Н1-73</t>
  </si>
  <si>
    <t>4Н1-74</t>
  </si>
  <si>
    <t>4Н1-75</t>
  </si>
  <si>
    <t>4Н1-76</t>
  </si>
  <si>
    <t>4Н1-77</t>
  </si>
  <si>
    <t>4Н1-78</t>
  </si>
  <si>
    <t>4Н1-79</t>
  </si>
  <si>
    <t>4Н1-80</t>
  </si>
  <si>
    <t>4Н1-81</t>
  </si>
  <si>
    <t>4Н1-82</t>
  </si>
  <si>
    <t>4Н1-83</t>
  </si>
  <si>
    <t>4Н1-84</t>
  </si>
  <si>
    <t>4Н1-85</t>
  </si>
  <si>
    <t>4Н1-86</t>
  </si>
  <si>
    <t>4Н1-87</t>
  </si>
  <si>
    <t>4Н1-88</t>
  </si>
  <si>
    <t>4Н1-89</t>
  </si>
  <si>
    <t>4Н1-90</t>
  </si>
  <si>
    <t>4Н1-91</t>
  </si>
  <si>
    <t>4Н1-92</t>
  </si>
  <si>
    <t>4Н1-93</t>
  </si>
  <si>
    <t>4Н1-94</t>
  </si>
  <si>
    <t>4Н1-95</t>
  </si>
  <si>
    <t>4Н1-96</t>
  </si>
  <si>
    <t>4Н1-97</t>
  </si>
  <si>
    <t>4Н1-98</t>
  </si>
  <si>
    <t>4Н1-99</t>
  </si>
  <si>
    <t>4Н1-100</t>
  </si>
  <si>
    <t>4Н1-101</t>
  </si>
  <si>
    <t>4Н1-102</t>
  </si>
  <si>
    <t>4Н1-103</t>
  </si>
  <si>
    <t>4Н1-104</t>
  </si>
  <si>
    <t>4Н1-105</t>
  </si>
  <si>
    <t>4Н1-106</t>
  </si>
  <si>
    <t>4Н1-107</t>
  </si>
  <si>
    <t>4Н1-108</t>
  </si>
  <si>
    <t>4Н1-109</t>
  </si>
  <si>
    <t>4Н1-110</t>
  </si>
  <si>
    <t>4Н1-111</t>
  </si>
  <si>
    <t>4Н1-112</t>
  </si>
  <si>
    <t>4Н1-113</t>
  </si>
  <si>
    <t>4Н1-114</t>
  </si>
  <si>
    <t>4Н1-115</t>
  </si>
  <si>
    <t>4Н1-116</t>
  </si>
  <si>
    <t>4Н1-117</t>
  </si>
  <si>
    <t>4Н1-118</t>
  </si>
  <si>
    <t>4Н1-119</t>
  </si>
  <si>
    <t>4Н1-120</t>
  </si>
  <si>
    <t>4Н1-121</t>
  </si>
  <si>
    <t>4Н1-122</t>
  </si>
  <si>
    <t>4Н1-123</t>
  </si>
  <si>
    <t>4Н1-124</t>
  </si>
  <si>
    <t>4Н1-125</t>
  </si>
  <si>
    <t>4Н1-126</t>
  </si>
  <si>
    <t>4Н1-127</t>
  </si>
  <si>
    <t>4Н1-128</t>
  </si>
  <si>
    <t>4Н1-129</t>
  </si>
  <si>
    <t>4Н1-130</t>
  </si>
  <si>
    <t>4Н1-131</t>
  </si>
  <si>
    <t>4Н1-132</t>
  </si>
  <si>
    <t>4Н1-133</t>
  </si>
  <si>
    <t>4Н4-1</t>
  </si>
  <si>
    <t>4Н4-2</t>
  </si>
  <si>
    <t>4Н4-3</t>
  </si>
  <si>
    <t>4Н4-4</t>
  </si>
  <si>
    <t>4Н4-5</t>
  </si>
  <si>
    <t>4Н4-6</t>
  </si>
  <si>
    <t>4Н4-7</t>
  </si>
  <si>
    <t>4Н4-8</t>
  </si>
  <si>
    <t>4Н4-9</t>
  </si>
  <si>
    <t>4Н4-10</t>
  </si>
  <si>
    <t>4Н4-11</t>
  </si>
  <si>
    <t>4Н4-12</t>
  </si>
  <si>
    <t>4Н4-13</t>
  </si>
  <si>
    <t>4Н4-14</t>
  </si>
  <si>
    <t>4Н4-15</t>
  </si>
  <si>
    <t>4Н4-16</t>
  </si>
  <si>
    <t>4Н4-17</t>
  </si>
  <si>
    <t>4Н4-18</t>
  </si>
  <si>
    <t>4Н4-19</t>
  </si>
  <si>
    <t>4ОГ1-1</t>
  </si>
  <si>
    <t>4ОГ1-2</t>
  </si>
  <si>
    <t>4ОГ1-3</t>
  </si>
  <si>
    <t>4ОГ1-4</t>
  </si>
  <si>
    <t>4ОГ1-5</t>
  </si>
  <si>
    <t>4ОГ1-6</t>
  </si>
  <si>
    <t>4ОГ1-7</t>
  </si>
  <si>
    <t>4ОГ1-8</t>
  </si>
  <si>
    <t>4ОГ1-9</t>
  </si>
  <si>
    <t>4ОГ1-10</t>
  </si>
  <si>
    <t>4ОГ1-11</t>
  </si>
  <si>
    <t>4ОГ1-12</t>
  </si>
  <si>
    <t>4ОГ1-13</t>
  </si>
  <si>
    <t>4ОГ1-14</t>
  </si>
  <si>
    <t>4ОГ1-15</t>
  </si>
  <si>
    <t>4ОГ1-16</t>
  </si>
  <si>
    <t>4ОГ1-17</t>
  </si>
  <si>
    <t>4ОГ1-18</t>
  </si>
  <si>
    <t>4ОГ1-19</t>
  </si>
  <si>
    <t>4ОГ1-20</t>
  </si>
  <si>
    <t>4ОГ1-21</t>
  </si>
  <si>
    <t>4ОГ1-22</t>
  </si>
  <si>
    <t>4ОГ1-23</t>
  </si>
  <si>
    <t>4ОГ1-24</t>
  </si>
  <si>
    <t>4ОГ1-25</t>
  </si>
  <si>
    <t>4ОГ1-26</t>
  </si>
  <si>
    <t>4ОГ1-27</t>
  </si>
  <si>
    <t>4ОГ1-28</t>
  </si>
  <si>
    <t>4ОГ2-1</t>
  </si>
  <si>
    <t>4ОГ2-2</t>
  </si>
  <si>
    <t>4ОГ2-3</t>
  </si>
  <si>
    <t>4ОГ2-4</t>
  </si>
  <si>
    <t>4ОГ2-5</t>
  </si>
  <si>
    <t>4ОГ2-6</t>
  </si>
  <si>
    <t>4ОГ2-7</t>
  </si>
  <si>
    <t>4ОГ2-8</t>
  </si>
  <si>
    <t>4ОГ2-9</t>
  </si>
  <si>
    <t>4ОГ2-10</t>
  </si>
  <si>
    <t>4ОГ2-11</t>
  </si>
  <si>
    <t>4ОГ2-12</t>
  </si>
  <si>
    <t>4ОГ2-13</t>
  </si>
  <si>
    <t>4ОГ2-14</t>
  </si>
  <si>
    <t>4ОГ5-1</t>
  </si>
  <si>
    <t>4ОГ5-2</t>
  </si>
  <si>
    <t>4П2-1</t>
  </si>
  <si>
    <t>4П2-2</t>
  </si>
  <si>
    <t>4П2-3</t>
  </si>
  <si>
    <t>4П2-4</t>
  </si>
  <si>
    <t>4П2-5</t>
  </si>
  <si>
    <t>4П2-6</t>
  </si>
  <si>
    <t>4П2-7</t>
  </si>
  <si>
    <t>4П2-8</t>
  </si>
  <si>
    <t>4П2-9</t>
  </si>
  <si>
    <t>4П2-10</t>
  </si>
  <si>
    <t>4ПД1-1</t>
  </si>
  <si>
    <t>4ПП-1</t>
  </si>
  <si>
    <t>4ПП-2</t>
  </si>
  <si>
    <t>4ПП-3</t>
  </si>
  <si>
    <t>4ПТ-1</t>
  </si>
  <si>
    <t>4РС2-1</t>
  </si>
  <si>
    <t>4РС2-2</t>
  </si>
  <si>
    <t>4РС3-1</t>
  </si>
  <si>
    <t>4РС3-2</t>
  </si>
  <si>
    <t>4РС3-3</t>
  </si>
  <si>
    <t>4РС5-1</t>
  </si>
  <si>
    <t>4РС6-1</t>
  </si>
  <si>
    <t>4РС6-2</t>
  </si>
  <si>
    <t>4РС6-3</t>
  </si>
  <si>
    <t>4РС6-4</t>
  </si>
  <si>
    <t>4РС7-1</t>
  </si>
  <si>
    <t>4РС7-2</t>
  </si>
  <si>
    <t>4РС8-1</t>
  </si>
  <si>
    <t>4РС9-1</t>
  </si>
  <si>
    <t>4РС10-1</t>
  </si>
  <si>
    <t>4РС10-2</t>
  </si>
  <si>
    <t>4РС10-3</t>
  </si>
  <si>
    <t>4РС10-4</t>
  </si>
  <si>
    <t>4РС10-5</t>
  </si>
  <si>
    <t>4РС10-6</t>
  </si>
  <si>
    <t>4РС10-7</t>
  </si>
  <si>
    <t>4РС10-8</t>
  </si>
  <si>
    <t>4РС10-9</t>
  </si>
  <si>
    <t>4РС10-10</t>
  </si>
  <si>
    <t>4РС10-11</t>
  </si>
  <si>
    <t>4РС10-12</t>
  </si>
  <si>
    <t>4РС10-13</t>
  </si>
  <si>
    <t>4РС11-1</t>
  </si>
  <si>
    <t>4РС11-2</t>
  </si>
  <si>
    <t>4РС11-3</t>
  </si>
  <si>
    <t>4РС12-1</t>
  </si>
  <si>
    <t>4РС12-2</t>
  </si>
  <si>
    <t>4РС12-3</t>
  </si>
  <si>
    <t>4РФ1-1</t>
  </si>
  <si>
    <t>4РФ1-2</t>
  </si>
  <si>
    <t>4РФ1-3</t>
  </si>
  <si>
    <t>4РФ1-4</t>
  </si>
  <si>
    <t>4РФ1-5</t>
  </si>
  <si>
    <t>4РФ1-6</t>
  </si>
  <si>
    <t>4РФ1-7</t>
  </si>
  <si>
    <t>4РФ1-8</t>
  </si>
  <si>
    <t>4РФ1-9</t>
  </si>
  <si>
    <t>4РФ1-10</t>
  </si>
  <si>
    <t>4РФ1-11</t>
  </si>
  <si>
    <t>4РФ1-12</t>
  </si>
  <si>
    <t>4РФ1-13</t>
  </si>
  <si>
    <t>4РФ1-14</t>
  </si>
  <si>
    <t>4РФ1-15</t>
  </si>
  <si>
    <t>4РФ1-16</t>
  </si>
  <si>
    <t>4РФ1-17</t>
  </si>
  <si>
    <t>4РФ1-18</t>
  </si>
  <si>
    <t>4РФ2-1</t>
  </si>
  <si>
    <t>4РФ3-1</t>
  </si>
  <si>
    <t>4СВ1-1</t>
  </si>
  <si>
    <t>4СВ1-2</t>
  </si>
  <si>
    <t>4СВ1-3</t>
  </si>
  <si>
    <t>4СВ2-1</t>
  </si>
  <si>
    <t>4СВ2-2</t>
  </si>
  <si>
    <t>4СВ3-1</t>
  </si>
  <si>
    <t>4СВ4-1</t>
  </si>
  <si>
    <t>4СВ4-2</t>
  </si>
  <si>
    <t>4СВ4-3</t>
  </si>
  <si>
    <t>4СВ5-1</t>
  </si>
  <si>
    <t>4СВ5-2</t>
  </si>
  <si>
    <t>4СВ5-3</t>
  </si>
  <si>
    <t>4СГ1-1</t>
  </si>
  <si>
    <t>4СГ1-2</t>
  </si>
  <si>
    <t>4СГ1-3</t>
  </si>
  <si>
    <t>4СГ1-4</t>
  </si>
  <si>
    <t>4СГ1-5</t>
  </si>
  <si>
    <t>4СГ1-6</t>
  </si>
  <si>
    <t>4СГ1-7</t>
  </si>
  <si>
    <t>4СГ1-8</t>
  </si>
  <si>
    <t>4СГ1-9</t>
  </si>
  <si>
    <t>4СГ1-10</t>
  </si>
  <si>
    <t>4СГ2-1</t>
  </si>
  <si>
    <t>4СГ2-2</t>
  </si>
  <si>
    <t>4СГ2-3</t>
  </si>
  <si>
    <t>4СТ1-1</t>
  </si>
  <si>
    <t>4СТ1-2</t>
  </si>
  <si>
    <t>4СФ1-1</t>
  </si>
  <si>
    <t>4СФ1-2</t>
  </si>
  <si>
    <t>4СФ2-1</t>
  </si>
  <si>
    <t>4СФ2-2</t>
  </si>
  <si>
    <t>4СФ2-3</t>
  </si>
  <si>
    <t>4СФ3-1</t>
  </si>
  <si>
    <t>4СФ3-2</t>
  </si>
  <si>
    <t>4СФ3-3</t>
  </si>
  <si>
    <t>4СФ3-4</t>
  </si>
  <si>
    <t>4СФ3-5</t>
  </si>
  <si>
    <t>4СФ3-6</t>
  </si>
  <si>
    <t>4СФ3-7</t>
  </si>
  <si>
    <t>4СФ3-8</t>
  </si>
  <si>
    <t>4СФ3-9</t>
  </si>
  <si>
    <t>4СФ3-10</t>
  </si>
  <si>
    <t>4СФ3-11</t>
  </si>
  <si>
    <t>4СФ3-12</t>
  </si>
  <si>
    <t>4ФП2-1</t>
  </si>
  <si>
    <t>4Ш-1</t>
  </si>
  <si>
    <t>4Ш-2</t>
  </si>
  <si>
    <t>4Щ1-1</t>
  </si>
  <si>
    <t>4Щ2-1</t>
  </si>
  <si>
    <t>Оси 9в-10в</t>
  </si>
  <si>
    <t>Оси 10-11в</t>
  </si>
  <si>
    <t>Оси 11-12в</t>
  </si>
  <si>
    <t>Оси 12-13в</t>
  </si>
  <si>
    <t>Оси 13-14в</t>
  </si>
  <si>
    <t>Оси 14-15в</t>
  </si>
  <si>
    <t>15-16в</t>
  </si>
  <si>
    <t>16-17в</t>
  </si>
  <si>
    <t>17-18в</t>
  </si>
  <si>
    <t>18-19в</t>
  </si>
  <si>
    <t>19-20в</t>
  </si>
  <si>
    <t>Оси 20-21в</t>
  </si>
  <si>
    <t>Оси 21-22в</t>
  </si>
  <si>
    <t>Оси 22-23в</t>
  </si>
  <si>
    <t>Оси 23-24в</t>
  </si>
  <si>
    <t>Оси 24-25в</t>
  </si>
  <si>
    <t>Связь 2А-1</t>
  </si>
  <si>
    <t>Распорка 2Б-1</t>
  </si>
  <si>
    <t>Распорка 2Б-2</t>
  </si>
  <si>
    <t>Балка 2Б1-1</t>
  </si>
  <si>
    <t>Балка 2Б1-2</t>
  </si>
  <si>
    <t>Балка 2Б1-3</t>
  </si>
  <si>
    <t>Балка 2Б1-4</t>
  </si>
  <si>
    <t>Балка 2Б1-5</t>
  </si>
  <si>
    <t>Балка 2Б1-6</t>
  </si>
  <si>
    <t>Балка 2Б2-1</t>
  </si>
  <si>
    <t>Балка 2Б2-2</t>
  </si>
  <si>
    <t>Балка 2Б2-3</t>
  </si>
  <si>
    <t>Балка 2Б4-1</t>
  </si>
  <si>
    <t>Балка 2Б4-2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</si>
  <si>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</si>
  <si>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</si>
  <si>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</si>
  <si>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</si>
  <si>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</si>
  <si>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</si>
  <si>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</si>
  <si>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2Б4-10</t>
  </si>
  <si>
    <t>Балка 2Б4-11</t>
  </si>
  <si>
    <t>Балка 2Б4-12</t>
  </si>
  <si>
    <t>Балка 2Б4-13</t>
  </si>
  <si>
    <t>Балка 2Б4-14</t>
  </si>
  <si>
    <t>Балка 2Б4-15</t>
  </si>
  <si>
    <t>Балка 2Б4-16</t>
  </si>
  <si>
    <t>Балка 2Б4-17</t>
  </si>
  <si>
    <t>Балка 2Б4-18</t>
  </si>
  <si>
    <t>Балка 2Б4-19</t>
  </si>
  <si>
    <t>Балка 2Б4-20</t>
  </si>
  <si>
    <t>Балка 2Б4-21</t>
  </si>
  <si>
    <t>Балка 2Б4-22</t>
  </si>
  <si>
    <t>Балка 2Б4-23</t>
  </si>
  <si>
    <t>Балка 2Б4-24</t>
  </si>
  <si>
    <t>Балка 2Б4-25</t>
  </si>
  <si>
    <t>Балка 2Б4-26</t>
  </si>
  <si>
    <t>Балка 2Б5-1</t>
  </si>
  <si>
    <t>Балка 2Б7-1</t>
  </si>
  <si>
    <t>Балка 2Б7-2</t>
  </si>
  <si>
    <t>Балка 2Б7-3</t>
  </si>
  <si>
    <t>Балка 2Б7-4</t>
  </si>
  <si>
    <t>Балка 2Б7-5</t>
  </si>
  <si>
    <t>Балка 2Б7-6</t>
  </si>
  <si>
    <t>Балка 2Б7-7</t>
  </si>
  <si>
    <t>Балка 2Б7-8</t>
  </si>
  <si>
    <t>Балка 2Б7-9</t>
  </si>
  <si>
    <t>Балка 2Б7-10</t>
  </si>
  <si>
    <t>Балка 2Б7-11</t>
  </si>
  <si>
    <t>Балка 2Б7-12</t>
  </si>
  <si>
    <t>Балка 2Б7-13</t>
  </si>
  <si>
    <t>Балка 2Б7-14</t>
  </si>
  <si>
    <t>Балка 2Б7-15</t>
  </si>
  <si>
    <t>Балка 2Б7-16</t>
  </si>
  <si>
    <t>Балка 2Б7-17</t>
  </si>
  <si>
    <t>Балка 2Б7-18</t>
  </si>
  <si>
    <t>Балка 2Б7-19</t>
  </si>
  <si>
    <t>Балка 2Б7-20</t>
  </si>
  <si>
    <t>Балка 2Б7-21</t>
  </si>
  <si>
    <t>Балка 2Б7-22</t>
  </si>
  <si>
    <t>Балка 2Б7-23</t>
  </si>
  <si>
    <t>Балка 2Б7-24</t>
  </si>
  <si>
    <t>Балка 2Б8-1</t>
  </si>
  <si>
    <t>Балка 2Б8-2</t>
  </si>
  <si>
    <t>Балка 2Б8-3</t>
  </si>
  <si>
    <t>Балка 2Б8-4</t>
  </si>
  <si>
    <t>Балка 2Б8-5</t>
  </si>
  <si>
    <t>Балка 2Б8-6</t>
  </si>
  <si>
    <t>Балка 2Б8-7</t>
  </si>
  <si>
    <t>Балка 2Б11-1</t>
  </si>
  <si>
    <t>Балка 2Б11-2</t>
  </si>
  <si>
    <t>Балка 2Б13-1</t>
  </si>
  <si>
    <t>Балка 2Б13-2</t>
  </si>
  <si>
    <t>Балка 2Б13-3</t>
  </si>
  <si>
    <t>Балка 2Б13-4</t>
  </si>
  <si>
    <t>Балка 2Б13-5</t>
  </si>
  <si>
    <t>Балка 2Б13-6</t>
  </si>
  <si>
    <t>Балка 2Б13-7</t>
  </si>
  <si>
    <t>Балка 2Б13-8</t>
  </si>
  <si>
    <t>Балка 2Б13-9</t>
  </si>
  <si>
    <t>Балка 2Б13-10</t>
  </si>
  <si>
    <t>Балка 2Б13-11</t>
  </si>
  <si>
    <t>Балка 2Б13-12</t>
  </si>
  <si>
    <t>Балка 2Б13-13</t>
  </si>
  <si>
    <t>Балка 2Б13-14</t>
  </si>
  <si>
    <t>Балка 2Б13-15</t>
  </si>
  <si>
    <t>Балка 2Б13-16</t>
  </si>
  <si>
    <t>Балка 2Б14-1</t>
  </si>
  <si>
    <t>Балка 2Б14-2</t>
  </si>
  <si>
    <t>Балка 2Б14-3</t>
  </si>
  <si>
    <t>Балка 2Б14-4</t>
  </si>
  <si>
    <t>Балка 2Б14-5</t>
  </si>
  <si>
    <t>Балка 2Б14-6</t>
  </si>
  <si>
    <t>Балка 2Б14-7</t>
  </si>
  <si>
    <t>Ригель фахверка 2В-1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</si>
  <si>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</si>
  <si>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</si>
  <si>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</si>
  <si>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</si>
  <si>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</si>
  <si>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</si>
  <si>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2В-8</t>
  </si>
  <si>
    <t>Ригель фахверка 2В-9</t>
  </si>
  <si>
    <t>Ригель фахверка 2В-10</t>
  </si>
  <si>
    <t>Ригель фахверка 2В-11</t>
  </si>
  <si>
    <t>Ригель фахверка 2В-12</t>
  </si>
  <si>
    <t>Ригель фахверка 2В-13</t>
  </si>
  <si>
    <t>Закладная деталь 2ЗД1-1</t>
  </si>
  <si>
    <t>Закладная деталь 2ЗД1-2</t>
  </si>
  <si>
    <t>Колонна 2К1-1</t>
  </si>
  <si>
    <t>Колонна 2К1-2</t>
  </si>
  <si>
    <t>Колонна 2К1-3</t>
  </si>
  <si>
    <t>Колонна 2К1-4</t>
  </si>
  <si>
    <t>Колонна 2К1-5</t>
  </si>
  <si>
    <t>Колонна 2К1-6</t>
  </si>
  <si>
    <t>Колонна 2К1-7</t>
  </si>
  <si>
    <t>Колонна 2К1-8</t>
  </si>
  <si>
    <t>Колонна 2К1-9</t>
  </si>
  <si>
    <t>Колонна 2К1-10</t>
  </si>
  <si>
    <t>Колонна 2К1-11</t>
  </si>
  <si>
    <t>Колонна 2К1-12</t>
  </si>
  <si>
    <t>Колонна 2К1-13</t>
  </si>
  <si>
    <t>Колонна 2К1-14</t>
  </si>
  <si>
    <t>Колонна 2К1-15</t>
  </si>
  <si>
    <t>Колонна 2К2-1</t>
  </si>
  <si>
    <t>Колонна 2К2-2</t>
  </si>
  <si>
    <t>Колонна 2К2-3</t>
  </si>
  <si>
    <t>Колонна 2К2-4</t>
  </si>
  <si>
    <t>Колонна 2К2-5</t>
  </si>
  <si>
    <t>Колонна 2К2-6</t>
  </si>
  <si>
    <t>Колонна 2К2-7</t>
  </si>
  <si>
    <t>Колонна 2К2-8</t>
  </si>
  <si>
    <t>Колонна 2К4-1</t>
  </si>
  <si>
    <t>Колонна 2К4-2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</si>
  <si>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</si>
  <si>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</si>
  <si>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</si>
  <si>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</si>
  <si>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</si>
  <si>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</si>
  <si>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</si>
  <si>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</si>
  <si>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Колонна 2К4-11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</si>
  <si>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</si>
  <si>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</si>
  <si>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</si>
  <si>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</si>
  <si>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</si>
  <si>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</si>
  <si>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</si>
  <si>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Лестница 2Л1-4</t>
  </si>
  <si>
    <t>Лестница 2Л1-5</t>
  </si>
  <si>
    <t>Лестница 2Л1-6</t>
  </si>
  <si>
    <t>Лестница 2Л2-1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</si>
  <si>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</si>
  <si>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</si>
  <si>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</si>
  <si>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</si>
  <si>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</si>
  <si>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</si>
  <si>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</si>
  <si>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</si>
  <si>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Монтажный элемент 2М-1</t>
  </si>
  <si>
    <t>Монтажный элемент 2М-2</t>
  </si>
  <si>
    <t>Монтажный элемент 2М-3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</si>
  <si>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</si>
  <si>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</si>
  <si>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</si>
  <si>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</si>
  <si>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</si>
  <si>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</si>
  <si>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</si>
  <si>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</si>
  <si>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</si>
  <si>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</si>
  <si>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</si>
  <si>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</si>
  <si>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Настил 2Н1-13</t>
  </si>
  <si>
    <t>Настил 2Н1-14</t>
  </si>
  <si>
    <t>Настил 2Н1-15</t>
  </si>
  <si>
    <t>Настил 2Н1-16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</si>
  <si>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</si>
  <si>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</si>
  <si>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</si>
  <si>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</si>
  <si>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</si>
  <si>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</si>
  <si>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</si>
  <si>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</si>
  <si>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</si>
  <si>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</si>
  <si>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</si>
  <si>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</si>
  <si>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</si>
  <si>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</si>
  <si>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</si>
  <si>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</si>
  <si>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</si>
  <si>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</si>
  <si>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</si>
  <si>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</si>
  <si>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</si>
  <si>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</si>
  <si>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</si>
  <si>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</si>
  <si>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</si>
  <si>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</si>
  <si>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</si>
  <si>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</si>
  <si>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</si>
  <si>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</si>
  <si>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</si>
  <si>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</si>
  <si>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2Н1-49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</si>
  <si>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</si>
  <si>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</si>
  <si>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</si>
  <si>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</si>
  <si>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</si>
  <si>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2Н1-55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</si>
  <si>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</si>
  <si>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</si>
  <si>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</si>
  <si>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</si>
  <si>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</si>
  <si>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</si>
  <si>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</si>
  <si>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</si>
  <si>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</si>
  <si>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</si>
  <si>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</si>
  <si>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2Н1-67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</si>
  <si>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</si>
  <si>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</si>
  <si>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</si>
  <si>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</si>
  <si>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</si>
  <si>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</si>
  <si>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</si>
  <si>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</si>
  <si>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</si>
  <si>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</si>
  <si>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</si>
  <si>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</si>
  <si>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</si>
  <si>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</si>
  <si>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</si>
  <si>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</si>
  <si>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</si>
  <si>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</si>
  <si>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</si>
  <si>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</si>
  <si>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</si>
  <si>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</si>
  <si>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</si>
  <si>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</si>
  <si>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</si>
  <si>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</si>
  <si>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</si>
  <si>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</si>
  <si>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Настил 2Н4-1</t>
  </si>
  <si>
    <t>Настил 2Н4-2</t>
  </si>
  <si>
    <t>Настил 2Н4-3</t>
  </si>
  <si>
    <t>Настил 2Н4-4</t>
  </si>
  <si>
    <t>Настил 2Н4-5</t>
  </si>
  <si>
    <t>Настил 2Н4-6</t>
  </si>
  <si>
    <t>Настил 2Н4-7</t>
  </si>
  <si>
    <t>Настил 2Н4-8</t>
  </si>
  <si>
    <t>Настил 2Н4-9</t>
  </si>
  <si>
    <t>Настил 2Н4-10</t>
  </si>
  <si>
    <t>Настил 2Н4-11</t>
  </si>
  <si>
    <t>Настил 2Н4-12</t>
  </si>
  <si>
    <t>Настил 2Н4-13</t>
  </si>
  <si>
    <t>Настил 2Н4-14</t>
  </si>
  <si>
    <t>Настил 2Н4-15</t>
  </si>
  <si>
    <t>Настил 2Н4-16</t>
  </si>
  <si>
    <t>Настил 2Н4-17</t>
  </si>
  <si>
    <t>Настил 2Н4-18</t>
  </si>
  <si>
    <t>Настил 2Н4-19</t>
  </si>
  <si>
    <t>Настил 2Н4-20</t>
  </si>
  <si>
    <t>Настил 2Н4-21</t>
  </si>
  <si>
    <t>Настил 2Н4-22</t>
  </si>
  <si>
    <t>Настил 2Н4-23</t>
  </si>
  <si>
    <t>Настил 2Н4-24</t>
  </si>
  <si>
    <t>Настил 2Н4-25</t>
  </si>
  <si>
    <t>Настил 2Н4-26</t>
  </si>
  <si>
    <t>Настил 2Н4-27</t>
  </si>
  <si>
    <t>Ограждение 2ОГ1-1</t>
  </si>
  <si>
    <t>Ограждение 2ОГ1-2</t>
  </si>
  <si>
    <t>Ограждение 2ОГ1-3</t>
  </si>
  <si>
    <t>Ограждение 2ОГ1-4</t>
  </si>
  <si>
    <t>Ограждение 2ОГ1-5</t>
  </si>
  <si>
    <t>Ограждение 2ОГ1-6</t>
  </si>
  <si>
    <t>Ограждение 2ОГ1-7</t>
  </si>
  <si>
    <t>Ограждение 2ОГ1-8</t>
  </si>
  <si>
    <t>Ограждение 2ОГ1-9</t>
  </si>
  <si>
    <t>Ограждение 2ОГ1-10</t>
  </si>
  <si>
    <t>Ограждение 2ОГ1-11</t>
  </si>
  <si>
    <t>Ограждение 2ОГ1-12</t>
  </si>
  <si>
    <t>Ограждение 2ОГ1-13</t>
  </si>
  <si>
    <t>Ограждение 2ОГ1-14</t>
  </si>
  <si>
    <t>Ограждение 2ОГ1-15</t>
  </si>
  <si>
    <t>Ограждение 2ОГ1-16</t>
  </si>
  <si>
    <t>Ограждение 2ОГ1-17</t>
  </si>
  <si>
    <t>Ограждение 2ОГ1-18</t>
  </si>
  <si>
    <t>Ограждение 2ОГ1-19</t>
  </si>
  <si>
    <t>Ограждение 2ОГ1-20</t>
  </si>
  <si>
    <t>Ограждение 2ОГ1-21</t>
  </si>
  <si>
    <t>Ограждение 2ОГ1-22</t>
  </si>
  <si>
    <t>Ограждение 2ОГ1-23</t>
  </si>
  <si>
    <t>Ограждение 2ОГ1-24</t>
  </si>
  <si>
    <t>Ограждение 2ОГ1-25</t>
  </si>
  <si>
    <t>Ограждение 2ОГ1-26</t>
  </si>
  <si>
    <t>Ограждение 2ОГ1-27</t>
  </si>
  <si>
    <t>Ограждение 2ОГ1-28</t>
  </si>
  <si>
    <t>Ограждение 2ОГ1-29</t>
  </si>
  <si>
    <t>Ограждение 2ОГ1-30</t>
  </si>
  <si>
    <t>Ограждение 2ОГ1-31</t>
  </si>
  <si>
    <t>Ограждение 2ОГ2-1</t>
  </si>
  <si>
    <t>Ограждение 2ОГ2-2</t>
  </si>
  <si>
    <t>Ограждение 2ОГ2-3</t>
  </si>
  <si>
    <t>Ограждение 2ОГ2-4</t>
  </si>
  <si>
    <t>Ограждение 2ОГ2-5</t>
  </si>
  <si>
    <t>Ограждение 2ОГ2-6</t>
  </si>
  <si>
    <t>Ограждение 2ОГ2-7</t>
  </si>
  <si>
    <t>Ограждение 2ОГ2-8</t>
  </si>
  <si>
    <t>Ограждение 2ОГ2-9</t>
  </si>
  <si>
    <t>Ограждение 2ОГ2-10</t>
  </si>
  <si>
    <t>Ограждение 2ОГ2-11</t>
  </si>
  <si>
    <t>Ограждение 2ОГ2-12</t>
  </si>
  <si>
    <t>Ограждение 2ОГ2-13</t>
  </si>
  <si>
    <t>Ограждение 2ОГ2-14</t>
  </si>
  <si>
    <t>Ограждение 2ОГ2-15</t>
  </si>
  <si>
    <t>Ограждение 2ОГ2-16</t>
  </si>
  <si>
    <t>Ограждение 2ОГ2-17</t>
  </si>
  <si>
    <t>Ограждение 2ОГ2-18</t>
  </si>
  <si>
    <t>Ограждение 2ОГ3-1</t>
  </si>
  <si>
    <t>Ограждение 2ОГ3-2</t>
  </si>
  <si>
    <t>Ограждение 2ОГ3-3</t>
  </si>
  <si>
    <t>Ограждение 2ОГ3-4</t>
  </si>
  <si>
    <t>Ограждение 2ОГ5-1</t>
  </si>
  <si>
    <t>на схеме больше на 2</t>
  </si>
  <si>
    <t>Ограждение 2ОГ5-2</t>
  </si>
  <si>
    <t>Прогон 2П2-1</t>
  </si>
  <si>
    <t>Прогон 2П2-2</t>
  </si>
  <si>
    <t>Прогон 2П2-3</t>
  </si>
  <si>
    <t>Прогон 2П2-4</t>
  </si>
  <si>
    <t>Прогон 2П2-5</t>
  </si>
  <si>
    <t>Прогон 2П2-6</t>
  </si>
  <si>
    <t>Прогон 2П2-7</t>
  </si>
  <si>
    <t>Прогон 2П2-8</t>
  </si>
  <si>
    <t>Подвес 2ПД1-1</t>
  </si>
  <si>
    <t>Прокладка 2ПП-1</t>
  </si>
  <si>
    <t>Прокладка 2ПП-2</t>
  </si>
  <si>
    <t>Петля 2ПТ-1</t>
  </si>
  <si>
    <t>Распорка 2РС2-1</t>
  </si>
  <si>
    <t>Распорка 2РС2-2</t>
  </si>
  <si>
    <t>Распорка 2РС3-1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</si>
  <si>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</si>
  <si>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</si>
  <si>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</si>
  <si>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</si>
  <si>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</si>
  <si>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</si>
  <si>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</si>
  <si>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</si>
  <si>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</si>
  <si>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</si>
  <si>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</si>
  <si>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</si>
  <si>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</si>
  <si>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</si>
  <si>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</si>
  <si>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</si>
  <si>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</si>
  <si>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</si>
  <si>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</si>
  <si>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</si>
  <si>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</si>
  <si>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</si>
  <si>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</si>
  <si>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</si>
  <si>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</si>
  <si>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</si>
  <si>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</si>
  <si>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</si>
  <si>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</si>
  <si>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</si>
  <si>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</si>
  <si>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</si>
  <si>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</si>
  <si>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</si>
  <si>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</si>
  <si>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</si>
  <si>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</si>
  <si>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</si>
  <si>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</si>
  <si>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</si>
  <si>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</si>
  <si>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</si>
  <si>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</si>
  <si>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</si>
  <si>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</si>
  <si>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</si>
  <si>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</si>
  <si>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</si>
  <si>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</si>
  <si>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</si>
  <si>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</si>
  <si>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</si>
  <si>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</si>
  <si>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Ригель фахверка 2РФ3-1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</si>
  <si>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</si>
  <si>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</si>
  <si>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</si>
  <si>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</si>
  <si>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</si>
  <si>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</si>
  <si>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</si>
  <si>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</si>
  <si>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</si>
  <si>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</si>
  <si>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2СГ1-1</t>
  </si>
  <si>
    <t>Связь 2СГ1-2</t>
  </si>
  <si>
    <t>Связь 2СГ1-3</t>
  </si>
  <si>
    <t>Связь 2СГ1-4</t>
  </si>
  <si>
    <t>Связь 2СГ1-5</t>
  </si>
  <si>
    <t>Связь 2СГ1-6</t>
  </si>
  <si>
    <t>Связь 2СГ1-7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</si>
  <si>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</si>
  <si>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</si>
  <si>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</si>
  <si>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</si>
  <si>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</si>
  <si>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</si>
  <si>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</si>
  <si>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</si>
  <si>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</si>
  <si>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</si>
  <si>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</si>
  <si>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</si>
  <si>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</si>
  <si>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</si>
  <si>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</si>
  <si>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</si>
  <si>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</si>
  <si>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</si>
  <si>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</si>
  <si>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</si>
  <si>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</si>
  <si>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Шайба 2Ш-1</t>
  </si>
  <si>
    <t>Шайба 2Ш-2</t>
  </si>
  <si>
    <t>Щит 2Щ1-1</t>
  </si>
  <si>
    <t>оси 25-26в</t>
  </si>
  <si>
    <t>оси 26-27в</t>
  </si>
  <si>
    <t>ост 27-28в</t>
  </si>
  <si>
    <t>оси 28-29в</t>
  </si>
  <si>
    <t>оси 29-30в</t>
  </si>
  <si>
    <t>оси 30-31в</t>
  </si>
  <si>
    <t>оси 31-32в</t>
  </si>
  <si>
    <t>оси 32-33в</t>
  </si>
  <si>
    <t>Связь 3А-1</t>
  </si>
  <si>
    <t>Распорка 3Б-1</t>
  </si>
  <si>
    <t>Распорка 3Б-2</t>
  </si>
  <si>
    <t>Балка 3Б1-1</t>
  </si>
  <si>
    <t>Балка 3Б1-2</t>
  </si>
  <si>
    <t>Балка 3Б1-3</t>
  </si>
  <si>
    <t>Балка 3Б1-4</t>
  </si>
  <si>
    <t>Балка 3Б1-5</t>
  </si>
  <si>
    <t>Балка 3Б1-6</t>
  </si>
  <si>
    <t>Балка 3Б1-7</t>
  </si>
  <si>
    <t>Балка 3Б1-8</t>
  </si>
  <si>
    <t>Балка 3Б1-9</t>
  </si>
  <si>
    <t>Балка 3Б2-1</t>
  </si>
  <si>
    <t>Балка 3Б2-2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</si>
  <si>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</si>
  <si>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</si>
  <si>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</si>
  <si>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</si>
  <si>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</si>
  <si>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</si>
  <si>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</si>
  <si>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</si>
  <si>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</si>
  <si>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</si>
  <si>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</si>
  <si>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</si>
  <si>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</si>
  <si>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</si>
  <si>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</si>
  <si>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</si>
  <si>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</si>
  <si>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</si>
  <si>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</si>
  <si>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</si>
  <si>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</si>
  <si>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</si>
  <si>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</si>
  <si>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</si>
  <si>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</si>
  <si>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</si>
  <si>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</si>
  <si>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</si>
  <si>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</si>
  <si>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</si>
  <si>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</si>
  <si>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</si>
  <si>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</si>
  <si>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</si>
  <si>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</si>
  <si>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</si>
  <si>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</si>
  <si>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</si>
  <si>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</si>
  <si>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</si>
  <si>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</si>
  <si>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</si>
  <si>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</si>
  <si>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</si>
  <si>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</si>
  <si>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</si>
  <si>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</si>
  <si>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</si>
  <si>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</si>
  <si>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</si>
  <si>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</si>
  <si>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</si>
  <si>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</si>
  <si>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</si>
  <si>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</si>
  <si>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</si>
  <si>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</si>
  <si>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</si>
  <si>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</si>
  <si>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</si>
  <si>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</si>
  <si>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</si>
  <si>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</si>
  <si>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</si>
  <si>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</si>
  <si>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</si>
  <si>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</si>
  <si>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</si>
  <si>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</si>
  <si>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</si>
  <si>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</si>
  <si>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</si>
  <si>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</si>
  <si>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</si>
  <si>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</si>
  <si>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</si>
  <si>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</si>
  <si>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</si>
  <si>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</si>
  <si>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</si>
  <si>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</si>
  <si>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</si>
  <si>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</si>
  <si>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</si>
  <si>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</si>
  <si>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</si>
  <si>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</si>
  <si>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</si>
  <si>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</si>
  <si>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</si>
  <si>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</si>
  <si>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</si>
  <si>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</si>
  <si>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</si>
  <si>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</si>
  <si>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</si>
  <si>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</si>
  <si>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</si>
  <si>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</si>
  <si>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</si>
  <si>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</si>
  <si>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</si>
  <si>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</si>
  <si>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</si>
  <si>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</si>
  <si>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</si>
  <si>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</si>
  <si>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</si>
  <si>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</si>
  <si>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</si>
  <si>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</si>
  <si>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</si>
  <si>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</si>
  <si>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</si>
  <si>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</si>
  <si>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</si>
  <si>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</si>
  <si>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</si>
  <si>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</si>
  <si>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</si>
  <si>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</si>
  <si>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</si>
  <si>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</si>
  <si>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</si>
  <si>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</si>
  <si>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3К2-1</t>
  </si>
  <si>
    <t>Колонна 3К2-2</t>
  </si>
  <si>
    <t>Колонна 3К2-3</t>
  </si>
  <si>
    <t>Колонна 3К2-4</t>
  </si>
  <si>
    <t>Колонна 3К2-5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</si>
  <si>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</si>
  <si>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</si>
  <si>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</si>
  <si>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</si>
  <si>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</si>
  <si>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</si>
  <si>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</si>
  <si>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</si>
  <si>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</si>
  <si>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</si>
  <si>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</si>
  <si>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</si>
  <si>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</si>
  <si>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</si>
  <si>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</si>
  <si>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</si>
  <si>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</si>
  <si>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Лестница 3Л1-2</t>
  </si>
  <si>
    <t>Лестница 3Л1-3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</si>
  <si>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</si>
  <si>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</si>
  <si>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</si>
  <si>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</si>
  <si>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</si>
  <si>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</si>
  <si>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</si>
  <si>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</si>
  <si>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</si>
  <si>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</si>
  <si>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</si>
  <si>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</si>
  <si>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3М-1</t>
  </si>
  <si>
    <t>Монтажный элемент 3М-2</t>
  </si>
  <si>
    <t>Монтажный элемент 3М-3</t>
  </si>
  <si>
    <t>Настил 3Н1-1</t>
  </si>
  <si>
    <t>Настил 3Н1-2</t>
  </si>
  <si>
    <t>Настил 3Н1-3</t>
  </si>
  <si>
    <t>Настил 3Н1-4</t>
  </si>
  <si>
    <t>Настил 3Н1-5</t>
  </si>
  <si>
    <t>Настил 3Н1-6</t>
  </si>
  <si>
    <t>Настил 3Н1-7</t>
  </si>
  <si>
    <t>Настил 3Н1-8</t>
  </si>
  <si>
    <t>Настил 3Н1-9</t>
  </si>
  <si>
    <t>Настил 3Н1-10</t>
  </si>
  <si>
    <t>Настил 3Н1-11</t>
  </si>
  <si>
    <t>Настил 3Н1-12</t>
  </si>
  <si>
    <t>Настил 3Н1-13</t>
  </si>
  <si>
    <t>Настил 3Н1-14</t>
  </si>
  <si>
    <t>Настил 3Н1-15</t>
  </si>
  <si>
    <t>Настил 3Н1-16</t>
  </si>
  <si>
    <t>Настил 3Н1-17</t>
  </si>
  <si>
    <t>Настил 3Н1-18</t>
  </si>
  <si>
    <t>Настил 3Н1-19</t>
  </si>
  <si>
    <t>Настил 3Н1-20</t>
  </si>
  <si>
    <t>Настил 3Н1-21</t>
  </si>
  <si>
    <t>Настил 3Н1-22</t>
  </si>
  <si>
    <t>Настил 3Н1-23</t>
  </si>
  <si>
    <t>Настил 3Н1-24</t>
  </si>
  <si>
    <t>Настил 3Н1-25</t>
  </si>
  <si>
    <t>Настил 3Н1-26</t>
  </si>
  <si>
    <t>Настил 3Н1-27</t>
  </si>
  <si>
    <t>Настил 3Н1-28</t>
  </si>
  <si>
    <t>Настил 3Н1-29</t>
  </si>
  <si>
    <t>Настил 3Н1-30</t>
  </si>
  <si>
    <t>Настил 3Н1-31</t>
  </si>
  <si>
    <t>Настил 3Н1-32</t>
  </si>
  <si>
    <t>Настил 3Н1-33</t>
  </si>
  <si>
    <t>Настил 3Н1-34</t>
  </si>
  <si>
    <t>Настил 3Н1-35</t>
  </si>
  <si>
    <t>Настил 3Н1-36</t>
  </si>
  <si>
    <t>Настил 3Н1-37</t>
  </si>
  <si>
    <t>Настил 3Н1-38</t>
  </si>
  <si>
    <t>Настил 3Н1-39</t>
  </si>
  <si>
    <t>Настил 3Н1-40</t>
  </si>
  <si>
    <t>Настил 3Н1-41</t>
  </si>
  <si>
    <t>Настил 3Н1-42</t>
  </si>
  <si>
    <t>Настил 3Н1-43</t>
  </si>
  <si>
    <t>Настил 3Н1-44</t>
  </si>
  <si>
    <t>Настил 3Н1-45</t>
  </si>
  <si>
    <t>Настил 3Н1-46</t>
  </si>
  <si>
    <t>Настил 3Н1-47</t>
  </si>
  <si>
    <t>Настил 3Н1-48</t>
  </si>
  <si>
    <t>Настил 3Н1-49</t>
  </si>
  <si>
    <t>Настил 3Н1-50</t>
  </si>
  <si>
    <t>Настил 3Н1-51</t>
  </si>
  <si>
    <t>Настил 3Н1-52</t>
  </si>
  <si>
    <t>Настил 3Н1-53</t>
  </si>
  <si>
    <t>Настил 3Н1-54</t>
  </si>
  <si>
    <t>Настил 3Н1-55</t>
  </si>
  <si>
    <t>Настил 3Н1-56</t>
  </si>
  <si>
    <t>Настил 3Н1-57</t>
  </si>
  <si>
    <t>Настил 3Н1-58</t>
  </si>
  <si>
    <t>Настил 3Н1-59</t>
  </si>
  <si>
    <t>Настил 3Н1-60</t>
  </si>
  <si>
    <t>Настил 3Н1-61</t>
  </si>
  <si>
    <t>Настил 3Н1-62</t>
  </si>
  <si>
    <t>Настил 3Н1-63</t>
  </si>
  <si>
    <t>Настил 3Н1-64</t>
  </si>
  <si>
    <t>Настил 3Н1-65</t>
  </si>
  <si>
    <t>Настил 3Н1-66</t>
  </si>
  <si>
    <t>Настил 3Н1-67</t>
  </si>
  <si>
    <t>Настил 3Н1-68</t>
  </si>
  <si>
    <t>Настил 3Н1-69</t>
  </si>
  <si>
    <t>Настил 3Н1-70</t>
  </si>
  <si>
    <t>Настил 3Н1-71</t>
  </si>
  <si>
    <t>Настил 3Н1-72</t>
  </si>
  <si>
    <t>Настил 3Н1-73</t>
  </si>
  <si>
    <t>Настил 3Н1-74</t>
  </si>
  <si>
    <t>Настил 3Н1-75</t>
  </si>
  <si>
    <t>Настил 3Н1-76</t>
  </si>
  <si>
    <t>Настил 3Н1-77</t>
  </si>
  <si>
    <t>Настил 3Н1-78</t>
  </si>
  <si>
    <t>Настил 3Н1-79</t>
  </si>
  <si>
    <t>Настил 3Н1-80</t>
  </si>
  <si>
    <t>Настил 3Н1-81</t>
  </si>
  <si>
    <t>Настил 3Н1-82</t>
  </si>
  <si>
    <t>Настил 3Н1-83</t>
  </si>
  <si>
    <t>Настил 3Н1-84</t>
  </si>
  <si>
    <t>Настил 3Н1-85</t>
  </si>
  <si>
    <t>Настил 3Н1-86</t>
  </si>
  <si>
    <t>Настил 3Н1-87</t>
  </si>
  <si>
    <t>Настил 3Н1-88</t>
  </si>
  <si>
    <t>Настил 3Н1-89</t>
  </si>
  <si>
    <t>Настил 3Н1-90</t>
  </si>
  <si>
    <t>Настил 3Н1-91</t>
  </si>
  <si>
    <t>Настил 3Н1-92</t>
  </si>
  <si>
    <t>Настил 3Н1-93</t>
  </si>
  <si>
    <t>Настил 3Н1-94</t>
  </si>
  <si>
    <t>Настил 3Н1-95</t>
  </si>
  <si>
    <t>Настил 3Н1-96</t>
  </si>
  <si>
    <t>Настил 3Н1-97</t>
  </si>
  <si>
    <t>Настил 3Н1-98</t>
  </si>
  <si>
    <t>Настил 3Н1-99</t>
  </si>
  <si>
    <t>Настил 3Н1-100</t>
  </si>
  <si>
    <t>Настил 3Н1-101</t>
  </si>
  <si>
    <t>Настил 3Н1-102</t>
  </si>
  <si>
    <t>Настил 3Н1-103</t>
  </si>
  <si>
    <t>Настил 3Н1-104</t>
  </si>
  <si>
    <t>Настил 3Н1-105</t>
  </si>
  <si>
    <t>Настил 3Н1-106</t>
  </si>
  <si>
    <t>Настил 3Н1-107</t>
  </si>
  <si>
    <t>Настил 3Н1-108</t>
  </si>
  <si>
    <t>Настил 3Н1-109</t>
  </si>
  <si>
    <t>Настил 3Н1-110</t>
  </si>
  <si>
    <t>Настил 3Н1-111</t>
  </si>
  <si>
    <t>Настил 3Н1-112</t>
  </si>
  <si>
    <t>Настил 3Н1-113</t>
  </si>
  <si>
    <t>Настил 3Н1-114</t>
  </si>
  <si>
    <t>Настил 3Н1-115</t>
  </si>
  <si>
    <t>Настил 3Н1-116</t>
  </si>
  <si>
    <t>Настил 3Н1-117</t>
  </si>
  <si>
    <t>Настил 3Н1-118</t>
  </si>
  <si>
    <t>Настил 3Н1-119</t>
  </si>
  <si>
    <t>Настил 3Н1-120</t>
  </si>
  <si>
    <t>Настил 3Н1-121</t>
  </si>
  <si>
    <t>Настил 3Н1-122</t>
  </si>
  <si>
    <t>Настил 3Н1-123</t>
  </si>
  <si>
    <t>Настил 3Н1-124</t>
  </si>
  <si>
    <t>Настил 3Н1-125</t>
  </si>
  <si>
    <t>Настил 3Н1-126</t>
  </si>
  <si>
    <t>Настил 3Н1-127</t>
  </si>
  <si>
    <t>Настил 3Н1-128</t>
  </si>
  <si>
    <t>Настил 3Н1-129</t>
  </si>
  <si>
    <t>Настил 3Н1-130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</si>
  <si>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</si>
  <si>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</si>
  <si>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</si>
  <si>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</si>
  <si>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</si>
  <si>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</si>
  <si>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</si>
  <si>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</si>
  <si>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</si>
  <si>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</si>
  <si>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</si>
  <si>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</si>
  <si>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</si>
  <si>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</si>
  <si>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</si>
  <si>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</si>
  <si>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</si>
  <si>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</si>
  <si>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</si>
  <si>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</si>
  <si>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</si>
  <si>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Настил 3Н4-1</t>
  </si>
  <si>
    <t>Настил 3Н4-2</t>
  </si>
  <si>
    <t>Настил 3Н4-3</t>
  </si>
  <si>
    <t>Настил 3Н4-4</t>
  </si>
  <si>
    <t>Настил 3Н4-5</t>
  </si>
  <si>
    <t>Настил 3Н4-6</t>
  </si>
  <si>
    <t>Настил 3Н4-7</t>
  </si>
  <si>
    <t>Настил 3Н4-8</t>
  </si>
  <si>
    <t>Настил 3Н4-9</t>
  </si>
  <si>
    <t>Настил 3Н4-10</t>
  </si>
  <si>
    <t>Настил 3Н4-11</t>
  </si>
  <si>
    <t>Настил 3Н4-12</t>
  </si>
  <si>
    <t>Настил 3Н4-13</t>
  </si>
  <si>
    <t>Настил 3Н4-14</t>
  </si>
  <si>
    <t>Настил 3Н4-15</t>
  </si>
  <si>
    <t>Настил 3Н4-16</t>
  </si>
  <si>
    <t>Настил 3Н4-17</t>
  </si>
  <si>
    <t>Настил 3Н4-18</t>
  </si>
  <si>
    <t>Настил 3Н4-19</t>
  </si>
  <si>
    <t>Настил 3Н4-20</t>
  </si>
  <si>
    <t>Настил 3Н4-21</t>
  </si>
  <si>
    <t>Настил 3Н4-22</t>
  </si>
  <si>
    <t>Настил 3Н4-23</t>
  </si>
  <si>
    <t>Настил 3Н4-24</t>
  </si>
  <si>
    <t>Настил 3Н4-25</t>
  </si>
  <si>
    <t>Настил 3Н4-26</t>
  </si>
  <si>
    <t>Настил 3Н4-27</t>
  </si>
  <si>
    <t>Ограждение 3ОГ1-1</t>
  </si>
  <si>
    <t>Ограждение 3ОГ1-2</t>
  </si>
  <si>
    <t>Ограждение 3ОГ1-3</t>
  </si>
  <si>
    <t>Ограждение 3ОГ1-4</t>
  </si>
  <si>
    <t>Ограждение 3ОГ1-5</t>
  </si>
  <si>
    <t>Ограждение 3ОГ1-6</t>
  </si>
  <si>
    <t>Ограждение 3ОГ1-7</t>
  </si>
  <si>
    <t>Ограждение 3ОГ1-8</t>
  </si>
  <si>
    <t>Ограждение 3ОГ1-9</t>
  </si>
  <si>
    <t>Ограждение 3ОГ1-10</t>
  </si>
  <si>
    <t>Ограждение 3ОГ1-11</t>
  </si>
  <si>
    <t>Ограждение 3ОГ1-12</t>
  </si>
  <si>
    <t>Ограждение 3ОГ1-13</t>
  </si>
  <si>
    <t>Ограждение 3ОГ1-14</t>
  </si>
  <si>
    <t>Ограждение 3ОГ1-15</t>
  </si>
  <si>
    <t>Ограждение 3ОГ1-16</t>
  </si>
  <si>
    <t>Ограждение 3ОГ1-17</t>
  </si>
  <si>
    <t>Ограждение 3ОГ1-18</t>
  </si>
  <si>
    <t>Ограждение 3ОГ1-19</t>
  </si>
  <si>
    <t>Ограждение 3ОГ1-20</t>
  </si>
  <si>
    <t>Ограждение 3ОГ1-21</t>
  </si>
  <si>
    <t>Ограждение 3ОГ1-22</t>
  </si>
  <si>
    <t>Ограждение 3ОГ1-23</t>
  </si>
  <si>
    <t>Ограждение 3ОГ1-24</t>
  </si>
  <si>
    <t>Ограждение 3ОГ1-25</t>
  </si>
  <si>
    <t>Ограждение 3ОГ1-26</t>
  </si>
  <si>
    <t>Ограждение 3ОГ1-27</t>
  </si>
  <si>
    <t>Ограждение 3ОГ1-28</t>
  </si>
  <si>
    <t>Ограждение 3ОГ2-1</t>
  </si>
  <si>
    <t>Ограждение 3ОГ2-2</t>
  </si>
  <si>
    <t>Ограждение 3ОГ2-3</t>
  </si>
  <si>
    <t>Ограждение 3ОГ2-4</t>
  </si>
  <si>
    <t>Ограждение 3ОГ2-5</t>
  </si>
  <si>
    <t>Ограждение 3ОГ2-6</t>
  </si>
  <si>
    <t>Ограждение 3ОГ2-7</t>
  </si>
  <si>
    <t>Ограждение 3ОГ2-8</t>
  </si>
  <si>
    <t>Ограждение 3ОГ2-9</t>
  </si>
  <si>
    <t>Ограждение 3ОГ2-10</t>
  </si>
  <si>
    <t>Ограждение 3ОГ2-11</t>
  </si>
  <si>
    <t>Ограждение 3ОГ2-12</t>
  </si>
  <si>
    <t>Ограждение 3ОГ2-13</t>
  </si>
  <si>
    <t>Ограждение 3ОГ2-14</t>
  </si>
  <si>
    <t>Ограждение 3ОГ2-15</t>
  </si>
  <si>
    <t>Ограждение 3ОГ2-16</t>
  </si>
  <si>
    <t>Ограждение 3ОГ2-17</t>
  </si>
  <si>
    <t>Ограждение 3ОГ2-18</t>
  </si>
  <si>
    <t>Ограждение 3ОГ3-1</t>
  </si>
  <si>
    <t>Ограждение 3ОГ3-2</t>
  </si>
  <si>
    <t>Ограждение 3ОГ3-3</t>
  </si>
  <si>
    <t>Ограждение 3ОГ3-4</t>
  </si>
  <si>
    <t>Ограждение 3ОГ5-1</t>
  </si>
  <si>
    <t>Ограждение 3ОГ5-2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</si>
  <si>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</si>
  <si>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</si>
  <si>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</si>
  <si>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</si>
  <si>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</si>
  <si>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</si>
  <si>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</si>
  <si>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</si>
  <si>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</si>
  <si>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</si>
  <si>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</si>
  <si>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</si>
  <si>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</si>
  <si>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</si>
  <si>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</si>
  <si>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</si>
  <si>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Подвес 3ПД1-1</t>
  </si>
  <si>
    <t>Прокладка 3ПП-1</t>
  </si>
  <si>
    <t>Прокладка 3ПП-2</t>
  </si>
  <si>
    <t>Петля 3ПТ-1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</si>
  <si>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</si>
  <si>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</si>
  <si>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</si>
  <si>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</si>
  <si>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</si>
  <si>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</si>
  <si>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</si>
  <si>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</si>
  <si>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</si>
  <si>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</si>
  <si>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</si>
  <si>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</si>
  <si>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</si>
  <si>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</si>
  <si>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</si>
  <si>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</si>
  <si>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</si>
  <si>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</si>
  <si>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</si>
  <si>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</si>
  <si>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</si>
  <si>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</si>
  <si>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</si>
  <si>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</si>
  <si>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</si>
  <si>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</si>
  <si>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</si>
  <si>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</si>
  <si>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</si>
  <si>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</si>
  <si>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</si>
  <si>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</si>
  <si>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</si>
  <si>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</si>
  <si>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</si>
  <si>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</si>
  <si>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</si>
  <si>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</si>
  <si>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</si>
  <si>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</si>
  <si>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</si>
  <si>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</si>
  <si>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</si>
  <si>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</si>
  <si>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</si>
  <si>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</si>
  <si>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</si>
  <si>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</si>
  <si>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</si>
  <si>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</si>
  <si>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</si>
  <si>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</si>
  <si>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</si>
  <si>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</si>
  <si>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</si>
  <si>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</si>
  <si>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</si>
  <si>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</si>
  <si>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</si>
  <si>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</si>
  <si>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</si>
  <si>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</si>
  <si>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</si>
  <si>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</si>
  <si>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</si>
  <si>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</si>
  <si>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</si>
  <si>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</si>
  <si>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</si>
  <si>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</si>
  <si>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</si>
  <si>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</si>
  <si>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</si>
  <si>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</si>
  <si>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</si>
  <si>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</si>
  <si>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</si>
  <si>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</si>
  <si>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</si>
  <si>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</si>
  <si>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</si>
  <si>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</si>
  <si>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</si>
  <si>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</si>
  <si>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</si>
  <si>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</si>
  <si>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</si>
  <si>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</si>
  <si>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</si>
  <si>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</si>
  <si>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</si>
  <si>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</si>
  <si>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</si>
  <si>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</si>
  <si>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</si>
  <si>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</si>
  <si>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</si>
  <si>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</si>
  <si>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</si>
  <si>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</si>
  <si>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</si>
  <si>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</si>
  <si>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</si>
  <si>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Ферма 3ФП2-1</t>
  </si>
  <si>
    <t>Ферма 3ФП3-1</t>
  </si>
  <si>
    <t>Шайба 3Ш-1</t>
  </si>
  <si>
    <t>Шайба 3Ш-2</t>
  </si>
  <si>
    <t>Щит 3Щ1-1</t>
  </si>
  <si>
    <t>оси 33-34в</t>
  </si>
  <si>
    <t>оси 34-35в</t>
  </si>
  <si>
    <t>ост 35-36в</t>
  </si>
  <si>
    <t>оси 36-37в</t>
  </si>
  <si>
    <t>оси 37-38в</t>
  </si>
  <si>
    <t>оси 38-39в</t>
  </si>
  <si>
    <t>оси 39-40в</t>
  </si>
  <si>
    <t>оси 40-41в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</si>
  <si>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</si>
  <si>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</si>
  <si>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</si>
  <si>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</si>
  <si>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</si>
  <si>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</si>
  <si>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</si>
  <si>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</si>
  <si>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</si>
  <si>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</si>
  <si>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4Б2-1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</si>
  <si>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</si>
  <si>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</si>
  <si>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</si>
  <si>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</si>
  <si>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</si>
  <si>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</si>
  <si>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Балка 4Б4-5</t>
  </si>
  <si>
    <t>Балка 4Б4-6</t>
  </si>
  <si>
    <t>Балка 4Б4-7</t>
  </si>
  <si>
    <t>Балка 4Б4-8</t>
  </si>
  <si>
    <t>Балка 4Б4-9</t>
  </si>
  <si>
    <t>Балка 4Б4-10</t>
  </si>
  <si>
    <t>Балка 4Б4-11</t>
  </si>
  <si>
    <t>Балка 4Б4-12</t>
  </si>
  <si>
    <t>Балка 4Б4-13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</si>
  <si>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</si>
  <si>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</si>
  <si>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</si>
  <si>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</si>
  <si>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</si>
  <si>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</si>
  <si>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</si>
  <si>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</si>
  <si>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</si>
  <si>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</si>
  <si>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</si>
  <si>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</si>
  <si>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</si>
  <si>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</si>
  <si>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</si>
  <si>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</si>
  <si>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</si>
  <si>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</si>
  <si>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</si>
  <si>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</si>
  <si>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</si>
  <si>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</si>
  <si>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</si>
  <si>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</si>
  <si>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</si>
  <si>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</si>
  <si>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</si>
  <si>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</si>
  <si>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Балка 4Б7-3</t>
  </si>
  <si>
    <t>Балка 4Б7-4</t>
  </si>
  <si>
    <t>Балка 4Б7-5</t>
  </si>
  <si>
    <t>Балка 4Б7-6</t>
  </si>
  <si>
    <t>Балка 4Б7-7</t>
  </si>
  <si>
    <t>Балка 4Б7-8</t>
  </si>
  <si>
    <t>Балка 4Б7-9</t>
  </si>
  <si>
    <t>Балка 4Б7-10</t>
  </si>
  <si>
    <t>Балка 4Б7-11</t>
  </si>
  <si>
    <t>Балка 4Б7-12</t>
  </si>
  <si>
    <t>Балка 4Б7-13</t>
  </si>
  <si>
    <t>Балка 4Б7-14</t>
  </si>
  <si>
    <t>Балка 4Б7-15</t>
  </si>
  <si>
    <t>Балка 4Б7-16</t>
  </si>
  <si>
    <t>Балка 4Б7-17</t>
  </si>
  <si>
    <t>Балка 4Б7-18</t>
  </si>
  <si>
    <t>Балка 4Б7-19</t>
  </si>
  <si>
    <t>Балка 4Б7-20</t>
  </si>
  <si>
    <t>Балка 4Б7-21</t>
  </si>
  <si>
    <t>Балка 4Б7-22</t>
  </si>
  <si>
    <t>Балка 4Б7-23</t>
  </si>
  <si>
    <t>Балка 4Б7-24</t>
  </si>
  <si>
    <t>Балка 4Б7-25</t>
  </si>
  <si>
    <t>Балка 4Б7-26</t>
  </si>
  <si>
    <t>Балка 4Б7-27</t>
  </si>
  <si>
    <t>Балка 4Б7-28</t>
  </si>
  <si>
    <t>Балка 4Б7-29</t>
  </si>
  <si>
    <t>Балка 4Б7-30</t>
  </si>
  <si>
    <t>Балка 4Б7-31</t>
  </si>
  <si>
    <t>Балка 4Б7-32</t>
  </si>
  <si>
    <t>Балка 4Б7-33</t>
  </si>
  <si>
    <t>Балка 4Б7-34</t>
  </si>
  <si>
    <t>Балка 4Б7-35</t>
  </si>
  <si>
    <t>Балка 4Б7-36</t>
  </si>
  <si>
    <t>Балка 4Б7-37</t>
  </si>
  <si>
    <t>Балка 4Б7-38</t>
  </si>
  <si>
    <t>Балка 4Б7-39</t>
  </si>
  <si>
    <t>Балка 4Б8-1</t>
  </si>
  <si>
    <t>Балка 4Б8-2</t>
  </si>
  <si>
    <t>Балка 4Б8-3</t>
  </si>
  <si>
    <t>Балка 4Б8-4</t>
  </si>
  <si>
    <t>Балка 4Б8-5</t>
  </si>
  <si>
    <t>Балка 4Б8-6</t>
  </si>
  <si>
    <t>Балка 4Б9-1</t>
  </si>
  <si>
    <t>Балка 4Б10-1</t>
  </si>
  <si>
    <t>Балка 4Б10-2</t>
  </si>
  <si>
    <t>Балка 4Б11-1</t>
  </si>
  <si>
    <t>Балка 4Б13-1</t>
  </si>
  <si>
    <t>Балка 4Б13-2</t>
  </si>
  <si>
    <t>Балка 4Б13-3</t>
  </si>
  <si>
    <t>Балка 4Б13-4</t>
  </si>
  <si>
    <t>Балка 4Б13-5</t>
  </si>
  <si>
    <t>Балка 4Б13-6</t>
  </si>
  <si>
    <t>Балка 4Б13-7</t>
  </si>
  <si>
    <t>Балка 4Б13-8</t>
  </si>
  <si>
    <t>Балка 4Б13-9</t>
  </si>
  <si>
    <t>Балка 4Б13-10</t>
  </si>
  <si>
    <t>Балка 4Б13-11</t>
  </si>
  <si>
    <t>Балка 4Б13-12</t>
  </si>
  <si>
    <t>Балка 4Б13-13</t>
  </si>
  <si>
    <t>Балка 4Б13-14</t>
  </si>
  <si>
    <t>Балка 4Б13-15</t>
  </si>
  <si>
    <t>Балка 4Б13-16</t>
  </si>
  <si>
    <t>Балка 4Б13-17</t>
  </si>
  <si>
    <t>Балка 4Б13-18</t>
  </si>
  <si>
    <t>Балка 4Б13-19</t>
  </si>
  <si>
    <t>Балка 4Б13-20</t>
  </si>
  <si>
    <t>Балка 4Б13-21</t>
  </si>
  <si>
    <t>Балка 4Б14-1</t>
  </si>
  <si>
    <t>Балка 4Б14-2</t>
  </si>
  <si>
    <t>Балка 4Б14-3</t>
  </si>
  <si>
    <t>Балка 4Б14-4</t>
  </si>
  <si>
    <t>Балка 4Б14-5</t>
  </si>
  <si>
    <t>Балка 4Б15-1</t>
  </si>
  <si>
    <t>Ригель фахверка 4В-1</t>
  </si>
  <si>
    <t>Ригель фахверка 4В-2</t>
  </si>
  <si>
    <t>Ригель фахверка 4В-3</t>
  </si>
  <si>
    <t>Ригель фахверка 4В-4</t>
  </si>
  <si>
    <t>Ригель фахверка 4В-5</t>
  </si>
  <si>
    <t>Ригель фахверка 4В-6</t>
  </si>
  <si>
    <t>Ригель фахверка 4В-7</t>
  </si>
  <si>
    <t>Ригель фахверка 4В-8</t>
  </si>
  <si>
    <t>Ригель фахверка 4В-9</t>
  </si>
  <si>
    <t>Ригель фахверка 4В-10</t>
  </si>
  <si>
    <t>Закладная деталь 4ЗД1-1</t>
  </si>
  <si>
    <t>Закладная деталь 4ЗД1-2</t>
  </si>
  <si>
    <t>Закладная деталь 4ЗД2-1</t>
  </si>
  <si>
    <t>Закладная деталь 4ЗД2-2</t>
  </si>
  <si>
    <t>Закладная деталь 4ЗД3-1</t>
  </si>
  <si>
    <t>Закладная деталь 4ЗД5-1</t>
  </si>
  <si>
    <t>Колонна 4К1-1</t>
  </si>
  <si>
    <t>Колонна 4К1-2</t>
  </si>
  <si>
    <t>Колонна 4К1-3</t>
  </si>
  <si>
    <t>Колонна 4К1-4</t>
  </si>
  <si>
    <t>Колонна 4К1-5</t>
  </si>
  <si>
    <t>Колонна 4К1-6</t>
  </si>
  <si>
    <t>Колонна 4К1-7</t>
  </si>
  <si>
    <t>Колонна 4К1-8</t>
  </si>
  <si>
    <t>Колонна 4К1-9</t>
  </si>
  <si>
    <t>Колонна 4К1-10</t>
  </si>
  <si>
    <t>Колонна 4К1-11</t>
  </si>
  <si>
    <t>Колонна 4К1-12</t>
  </si>
  <si>
    <t>Колонна 4К1-13</t>
  </si>
  <si>
    <t>Колонна 4К1-14</t>
  </si>
  <si>
    <t>Колонна 4К1-15</t>
  </si>
  <si>
    <t>Колонна 4К1-16</t>
  </si>
  <si>
    <t>Колонна 4К1-17</t>
  </si>
  <si>
    <t>Колонна 4К1-18</t>
  </si>
  <si>
    <t>Колонна 4К1-19</t>
  </si>
  <si>
    <t>Колонна 4К1-20</t>
  </si>
  <si>
    <t>Колонна 4К1-21</t>
  </si>
  <si>
    <t>Колонна 4К2-1</t>
  </si>
  <si>
    <t>Колонна 4К2-2</t>
  </si>
  <si>
    <t>Колонна 4К2-3</t>
  </si>
  <si>
    <t>Колонна 4К2-4</t>
  </si>
  <si>
    <t>Колонна 4К3-1</t>
  </si>
  <si>
    <t>Колонна 4К3-2</t>
  </si>
  <si>
    <t>Колонна 4К4-1</t>
  </si>
  <si>
    <t>Колонна 4К4-2</t>
  </si>
  <si>
    <t>Колонна 4К4-3</t>
  </si>
  <si>
    <t>Колонна 4К4-4</t>
  </si>
  <si>
    <t>Колонна 4К4-5</t>
  </si>
  <si>
    <t>Колонна 4К4-6</t>
  </si>
  <si>
    <t>Колонна 4К4-7</t>
  </si>
  <si>
    <t>Колонна 4К4-8</t>
  </si>
  <si>
    <t>Колонна 4К4-9</t>
  </si>
  <si>
    <t>Колонна 4К4-10</t>
  </si>
  <si>
    <t>Кронштейн 4КР1-1</t>
  </si>
  <si>
    <t>Кронштейн 4КР1-2</t>
  </si>
  <si>
    <t>Лестница 4Л1-1</t>
  </si>
  <si>
    <t>Лестница 4Л1-2</t>
  </si>
  <si>
    <t>Лестница 4Л1-3</t>
  </si>
  <si>
    <t>Лестница 4Л2-1</t>
  </si>
  <si>
    <t>Лестница 4Л2-2</t>
  </si>
  <si>
    <t>Лестница 4Л2-3</t>
  </si>
  <si>
    <t>Лестница 4Л2-4</t>
  </si>
  <si>
    <t>Стремянка 4Л5-1</t>
  </si>
  <si>
    <t>Стремянка 4Л5-2</t>
  </si>
  <si>
    <t>Лестница 4Л6-1</t>
  </si>
  <si>
    <t>Монтажный элемент 4М-1</t>
  </si>
  <si>
    <t>Монтажный элемент 4М-2</t>
  </si>
  <si>
    <t>Монтажный элемент 4М-3</t>
  </si>
  <si>
    <t>Монтажный элемент 4М-4</t>
  </si>
  <si>
    <t>Настил 4Н1-1</t>
  </si>
  <si>
    <t>Настил 4Н1-2</t>
  </si>
  <si>
    <t>Настил 4Н1-3</t>
  </si>
  <si>
    <t>Настил 4Н1-4</t>
  </si>
  <si>
    <t>Настил 4Н1-5</t>
  </si>
  <si>
    <t>Настил 4Н1-6</t>
  </si>
  <si>
    <t>Настил 4Н1-7</t>
  </si>
  <si>
    <t>Настил 4Н1-8</t>
  </si>
  <si>
    <t>Настил 4Н1-9</t>
  </si>
  <si>
    <t>Настил 4Н1-10</t>
  </si>
  <si>
    <t>Настил 4Н1-11</t>
  </si>
  <si>
    <t>Настил 4Н1-12</t>
  </si>
  <si>
    <t>Настил 4Н1-13</t>
  </si>
  <si>
    <t>Настил 4Н1-14</t>
  </si>
  <si>
    <t>Настил 4Н1-15</t>
  </si>
  <si>
    <t>Настил 4Н1-16</t>
  </si>
  <si>
    <t>Настил 4Н1-17</t>
  </si>
  <si>
    <t>Настил 4Н1-18</t>
  </si>
  <si>
    <t>Настил 4Н1-19</t>
  </si>
  <si>
    <t>Настил 4Н1-20</t>
  </si>
  <si>
    <t>Настил 4Н1-21</t>
  </si>
  <si>
    <t>Настил 4Н1-22</t>
  </si>
  <si>
    <t>Настил 4Н1-23</t>
  </si>
  <si>
    <t>Настил 4Н1-24</t>
  </si>
  <si>
    <t>Настил 4Н1-25</t>
  </si>
  <si>
    <t>Настил 4Н1-26</t>
  </si>
  <si>
    <t>Настил 4Н1-27</t>
  </si>
  <si>
    <t>Настил 4Н1-28</t>
  </si>
  <si>
    <t>Настил 4Н1-29</t>
  </si>
  <si>
    <t>Настил 4Н1-30</t>
  </si>
  <si>
    <t>Настил 4Н1-31</t>
  </si>
  <si>
    <t>Настил 4Н1-32</t>
  </si>
  <si>
    <t>Настил 4Н1-33</t>
  </si>
  <si>
    <t>Настил 4Н1-34</t>
  </si>
  <si>
    <t>Настил 4Н1-35</t>
  </si>
  <si>
    <t>Настил 4Н1-36</t>
  </si>
  <si>
    <t>Настил 4Н1-37</t>
  </si>
  <si>
    <t>Настил 4Н1-38</t>
  </si>
  <si>
    <t>Настил 4Н1-39</t>
  </si>
  <si>
    <t>Настил 4Н1-40</t>
  </si>
  <si>
    <t>Настил 4Н1-41</t>
  </si>
  <si>
    <t>Настил 4Н1-42</t>
  </si>
  <si>
    <t>Настил 4Н1-43</t>
  </si>
  <si>
    <t>Настил 4Н1-44</t>
  </si>
  <si>
    <t>Настил 4Н1-45</t>
  </si>
  <si>
    <t>Настил 4Н1-46</t>
  </si>
  <si>
    <t>Настил 4Н1-47</t>
  </si>
  <si>
    <t>Настил 4Н1-48</t>
  </si>
  <si>
    <t>Настил 4Н1-49</t>
  </si>
  <si>
    <t>Настил 4Н1-50</t>
  </si>
  <si>
    <t>Настил 4Н1-51</t>
  </si>
  <si>
    <t>Настил 4Н1-52</t>
  </si>
  <si>
    <t>Настил 4Н1-53</t>
  </si>
  <si>
    <t>Настил 4Н1-54</t>
  </si>
  <si>
    <t>Настил 4Н1-55</t>
  </si>
  <si>
    <t>Настил 4Н1-56</t>
  </si>
  <si>
    <t>Настил 4Н1-57</t>
  </si>
  <si>
    <t>Настил 4Н1-58</t>
  </si>
  <si>
    <t>Настил 4Н1-59</t>
  </si>
  <si>
    <t>Настил 4Н1-60</t>
  </si>
  <si>
    <t>Настил 4Н1-61</t>
  </si>
  <si>
    <t>Настил 4Н1-62</t>
  </si>
  <si>
    <t>Настил 4Н1-63</t>
  </si>
  <si>
    <t>Настил 4Н1-64</t>
  </si>
  <si>
    <t>Настил 4Н1-65</t>
  </si>
  <si>
    <t>Настил 4Н1-66</t>
  </si>
  <si>
    <t>Настил 4Н1-67</t>
  </si>
  <si>
    <t>Настил 4Н1-68</t>
  </si>
  <si>
    <t>Настил 4Н1-69</t>
  </si>
  <si>
    <t>Настил 4Н1-70</t>
  </si>
  <si>
    <t>Настил 4Н1-71</t>
  </si>
  <si>
    <t>Настил 4Н1-72</t>
  </si>
  <si>
    <t>Настил 4Н1-73</t>
  </si>
  <si>
    <t>Настил 4Н1-74</t>
  </si>
  <si>
    <t>Настил 4Н1-75</t>
  </si>
  <si>
    <t>Настил 4Н1-76</t>
  </si>
  <si>
    <t>Настил 4Н1-77</t>
  </si>
  <si>
    <t>Настил 4Н1-78</t>
  </si>
  <si>
    <t>Настил 4Н1-79</t>
  </si>
  <si>
    <t>Настил 4Н1-80</t>
  </si>
  <si>
    <t>Настил 4Н1-81</t>
  </si>
  <si>
    <t>Настил 4Н1-82</t>
  </si>
  <si>
    <t>Настил 4Н1-83</t>
  </si>
  <si>
    <t>Настил 4Н1-84</t>
  </si>
  <si>
    <t>Настил 4Н1-85</t>
  </si>
  <si>
    <t>Настил 4Н1-86</t>
  </si>
  <si>
    <t>Настил 4Н1-87</t>
  </si>
  <si>
    <t>Настил 4Н1-88</t>
  </si>
  <si>
    <t>Настил 4Н1-89</t>
  </si>
  <si>
    <t>Настил 4Н1-90</t>
  </si>
  <si>
    <t>Настил 4Н1-91</t>
  </si>
  <si>
    <t>Настил 4Н1-92</t>
  </si>
  <si>
    <t>Настил 4Н1-93</t>
  </si>
  <si>
    <t>Настил 4Н1-94</t>
  </si>
  <si>
    <t>Настил 4Н1-95</t>
  </si>
  <si>
    <t>Настил 4Н1-96</t>
  </si>
  <si>
    <t>Настил 4Н1-97</t>
  </si>
  <si>
    <t>Настил 4Н1-98</t>
  </si>
  <si>
    <t>Настил 4Н1-99</t>
  </si>
  <si>
    <t>Настил 4Н1-100</t>
  </si>
  <si>
    <t>Настил 4Н1-101</t>
  </si>
  <si>
    <t>Настил 4Н1-102</t>
  </si>
  <si>
    <t>Настил 4Н1-103</t>
  </si>
  <si>
    <t>Настил 4Н1-104</t>
  </si>
  <si>
    <t>Настил 4Н1-105</t>
  </si>
  <si>
    <t>Настил 4Н1-106</t>
  </si>
  <si>
    <t>Настил 4Н1-107</t>
  </si>
  <si>
    <t>Настил 4Н1-108</t>
  </si>
  <si>
    <t>Настил 4Н1-109</t>
  </si>
  <si>
    <t>Настил 4Н1-110</t>
  </si>
  <si>
    <t>Настил 4Н1-111</t>
  </si>
  <si>
    <t>Настил 4Н1-112</t>
  </si>
  <si>
    <t>Настил 4Н1-113</t>
  </si>
  <si>
    <t>Настил 4Н1-114</t>
  </si>
  <si>
    <t>Настил 4Н1-115</t>
  </si>
  <si>
    <t>Настил 4Н1-116</t>
  </si>
  <si>
    <t>Настил 4Н1-117</t>
  </si>
  <si>
    <t>Настил 4Н1-118</t>
  </si>
  <si>
    <t>Настил 4Н1-119</t>
  </si>
  <si>
    <t>Настил 4Н1-120</t>
  </si>
  <si>
    <t>Настил 4Н1-121</t>
  </si>
  <si>
    <t>Настил 4Н1-122</t>
  </si>
  <si>
    <t>Настил 4Н1-123</t>
  </si>
  <si>
    <t>Настил 4Н1-124</t>
  </si>
  <si>
    <t>Настил 4Н1-125</t>
  </si>
  <si>
    <t>Настил 4Н1-126</t>
  </si>
  <si>
    <t>Настил 4Н1-127</t>
  </si>
  <si>
    <t>Настил 4Н1-128</t>
  </si>
  <si>
    <t>Настил 4Н1-129</t>
  </si>
  <si>
    <t>Настил 4Н1-130</t>
  </si>
  <si>
    <t>Настил 4Н1-131</t>
  </si>
  <si>
    <t>Настил 4Н1-132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</si>
  <si>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</si>
  <si>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</si>
  <si>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</si>
  <si>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</si>
  <si>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</si>
  <si>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</si>
  <si>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</si>
  <si>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</si>
  <si>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</si>
  <si>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</si>
  <si>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</si>
  <si>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</si>
  <si>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</si>
  <si>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</si>
  <si>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</si>
  <si>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</si>
  <si>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</si>
  <si>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</si>
  <si>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</si>
  <si>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</si>
  <si>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</si>
  <si>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</si>
  <si>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</si>
  <si>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Настил 4Н4-1</t>
  </si>
  <si>
    <t>Настил 4Н4-2</t>
  </si>
  <si>
    <t>Настил 4Н4-3</t>
  </si>
  <si>
    <t>Настил 4Н4-4</t>
  </si>
  <si>
    <t>Настил 4Н4-5</t>
  </si>
  <si>
    <t>Настил 4Н4-6</t>
  </si>
  <si>
    <t>Настил 4Н4-7</t>
  </si>
  <si>
    <t>Настил 4Н4-8</t>
  </si>
  <si>
    <t>Настил 4Н4-9</t>
  </si>
  <si>
    <t>Настил 4Н4-10</t>
  </si>
  <si>
    <t>Настил 4Н4-11</t>
  </si>
  <si>
    <t>Настил 4Н4-12</t>
  </si>
  <si>
    <t>Настил 4Н4-13</t>
  </si>
  <si>
    <t>Настил 4Н4-14</t>
  </si>
  <si>
    <t>Настил 4Н4-15</t>
  </si>
  <si>
    <t>Настил 4Н4-16</t>
  </si>
  <si>
    <t>Настил 4Н4-17</t>
  </si>
  <si>
    <t>Настил 4Н4-18</t>
  </si>
  <si>
    <t>Настил 4Н4-19</t>
  </si>
  <si>
    <t>Ограждение 4ОГ1-1</t>
  </si>
  <si>
    <t>Ограждение 4ОГ1-2</t>
  </si>
  <si>
    <t>Ограждение 4ОГ1-3</t>
  </si>
  <si>
    <t>Ограждение 4ОГ1-4</t>
  </si>
  <si>
    <t>Ограждение 4ОГ1-5</t>
  </si>
  <si>
    <t>Ограждение 4ОГ1-6</t>
  </si>
  <si>
    <t>Ограждение 4ОГ1-7</t>
  </si>
  <si>
    <t>Ограждение 4ОГ1-8</t>
  </si>
  <si>
    <t>Ограждение 4ОГ1-9</t>
  </si>
  <si>
    <t>Ограждение 4ОГ1-10</t>
  </si>
  <si>
    <t>Ограждение 4ОГ1-11</t>
  </si>
  <si>
    <t>Ограждение 4ОГ1-12</t>
  </si>
  <si>
    <t>Ограждение 4ОГ1-13</t>
  </si>
  <si>
    <t>Ограждение 4ОГ1-14</t>
  </si>
  <si>
    <t>Ограждение 4ОГ1-15</t>
  </si>
  <si>
    <t>Ограждение 4ОГ1-16</t>
  </si>
  <si>
    <t>Ограждение 4ОГ1-17</t>
  </si>
  <si>
    <t>Ограждение 4ОГ1-18</t>
  </si>
  <si>
    <t>Ограждение 4ОГ1-19</t>
  </si>
  <si>
    <t>Ограждение 4ОГ1-20</t>
  </si>
  <si>
    <t>Ограждение 4ОГ1-21</t>
  </si>
  <si>
    <t>Ограждение 4ОГ1-22</t>
  </si>
  <si>
    <t>Ограждение 4ОГ1-23</t>
  </si>
  <si>
    <t>Ограждение 4ОГ1-24</t>
  </si>
  <si>
    <t>Ограждение 4ОГ1-25</t>
  </si>
  <si>
    <t>Ограждение 4ОГ1-26</t>
  </si>
  <si>
    <t>Ограждение 4ОГ1-27</t>
  </si>
  <si>
    <t>Ограждение 4ОГ1-28</t>
  </si>
  <si>
    <t>Ограждение 4ОГ2-1</t>
  </si>
  <si>
    <t>Ограждение 4ОГ2-2</t>
  </si>
  <si>
    <t>Ограждение 4ОГ2-3</t>
  </si>
  <si>
    <t>Ограждение 4ОГ2-4</t>
  </si>
  <si>
    <t>Ограждение 4ОГ2-5</t>
  </si>
  <si>
    <t>Ограждение 4ОГ2-6</t>
  </si>
  <si>
    <t>Ограждение 4ОГ2-7</t>
  </si>
  <si>
    <t>Ограждение 4ОГ2-8</t>
  </si>
  <si>
    <t>Ограждение 4ОГ2-9</t>
  </si>
  <si>
    <t>Ограждение 4ОГ2-10</t>
  </si>
  <si>
    <t>Ограждение 4ОГ2-11</t>
  </si>
  <si>
    <t>Ограждение 4ОГ2-12</t>
  </si>
  <si>
    <t>Ограждение 4ОГ2-13</t>
  </si>
  <si>
    <t>Ограждение 4ОГ2-14</t>
  </si>
  <si>
    <t>Ограждение 4ОГ5-1</t>
  </si>
  <si>
    <t>Ограждение 4ОГ5-2</t>
  </si>
  <si>
    <t>Прогон 4П2-1</t>
  </si>
  <si>
    <t>Прогон 4П2-2</t>
  </si>
  <si>
    <t>Прогон 4П2-3</t>
  </si>
  <si>
    <t>Прогон 4П2-4</t>
  </si>
  <si>
    <t>Прогон 4П2-5</t>
  </si>
  <si>
    <t>Прогон 4П2-6</t>
  </si>
  <si>
    <t>Прогон 4П2-7</t>
  </si>
  <si>
    <t>Прогон 4П2-8</t>
  </si>
  <si>
    <t>Прогон 4П2-9</t>
  </si>
  <si>
    <t>Прогон 4П2-10</t>
  </si>
  <si>
    <t>Подвес 4ПД1-1</t>
  </si>
  <si>
    <t>Прокладка 4ПП-1</t>
  </si>
  <si>
    <t>Прокладка 4ПП-2</t>
  </si>
  <si>
    <t>Прокладка 4ПП-3</t>
  </si>
  <si>
    <t>Петля 4ПТ-1</t>
  </si>
  <si>
    <t>Распорка 4РС2-1</t>
  </si>
  <si>
    <t>Распорка 4РС2-2</t>
  </si>
  <si>
    <t>Распорка 4РС3-1</t>
  </si>
  <si>
    <t>Распорка 4РС3-2</t>
  </si>
  <si>
    <t>Распорка 4РС3-3</t>
  </si>
  <si>
    <t>Распорка 4РС5-1</t>
  </si>
  <si>
    <t>Распорка 4РС6-1</t>
  </si>
  <si>
    <t>Распорка 4РС6-2</t>
  </si>
  <si>
    <t>Распорка 4РС6-3</t>
  </si>
  <si>
    <t>Распорка 4РС6-4</t>
  </si>
  <si>
    <t>Распорка 4РС7-1</t>
  </si>
  <si>
    <t>Распорка 4РС7-2</t>
  </si>
  <si>
    <t>Распорка 4РС8-1</t>
  </si>
  <si>
    <t>Распорка 4РС9-1</t>
  </si>
  <si>
    <t>Распорка 4РС10-1</t>
  </si>
  <si>
    <t>Распорка 4РС10-2</t>
  </si>
  <si>
    <t>Распорка 4РС10-3</t>
  </si>
  <si>
    <t>Распорка 4РС10-4</t>
  </si>
  <si>
    <t>Распорка 4РС10-5</t>
  </si>
  <si>
    <t>Распорка 4РС10-6</t>
  </si>
  <si>
    <t>Распорка 4РС10-7</t>
  </si>
  <si>
    <t>Распорка 4РС10-8</t>
  </si>
  <si>
    <t>Распорка 4РС10-9</t>
  </si>
  <si>
    <t>Распорка 4РС10-10</t>
  </si>
  <si>
    <t>Распорка 4РС10-11</t>
  </si>
  <si>
    <t>Распорка 4РС10-12</t>
  </si>
  <si>
    <t>Распорка 4РС10-13</t>
  </si>
  <si>
    <t>Распорка 4РС11-1</t>
  </si>
  <si>
    <t>Распорка 4РС11-2</t>
  </si>
  <si>
    <t>Распорка 4РС11-3</t>
  </si>
  <si>
    <t>Распорка 4РС12-1</t>
  </si>
  <si>
    <t>Распорка 4РС12-2</t>
  </si>
  <si>
    <t>должно быть 16, перепроверить</t>
  </si>
  <si>
    <t>Распорка 4РС12-3</t>
  </si>
  <si>
    <t>Ригель фахверка 4РФ1-1</t>
  </si>
  <si>
    <t>Ригель фахверка 4РФ1-2</t>
  </si>
  <si>
    <t>Ригель фахверка 4РФ1-3</t>
  </si>
  <si>
    <t>Ригель фахверка 4РФ1-4</t>
  </si>
  <si>
    <t>Ригель фахверка 4РФ1-5</t>
  </si>
  <si>
    <t>Ригель фахверка 4РФ1-6</t>
  </si>
  <si>
    <t>Ригель фахверка 4РФ1-7</t>
  </si>
  <si>
    <t>Ригель фахверка 4РФ1-8</t>
  </si>
  <si>
    <t>Ригель фахверка 4РФ1-9</t>
  </si>
  <si>
    <t>Ригель фахверка 4РФ1-10</t>
  </si>
  <si>
    <t>Ригель фахверка 4РФ1-11</t>
  </si>
  <si>
    <t>Ригель фахверка 4РФ1-12</t>
  </si>
  <si>
    <t>Ригель фахверка 4РФ1-13</t>
  </si>
  <si>
    <t>Ригель фахверка 4РФ1-14</t>
  </si>
  <si>
    <t>Ригель фахверка 4РФ1-15</t>
  </si>
  <si>
    <t>Ригель фахверка 4РФ1-16</t>
  </si>
  <si>
    <t>Ригель фахверка 4РФ1-17</t>
  </si>
  <si>
    <t>Ригель фахверка 4РФ1-18</t>
  </si>
  <si>
    <t>Ригель фахверка 4РФ2-1</t>
  </si>
  <si>
    <t>Ригель фахверка 4РФ3-1</t>
  </si>
  <si>
    <t>Связь 4СВ1-1</t>
  </si>
  <si>
    <t>Связь 4СВ1-2</t>
  </si>
  <si>
    <t>Связь 4СВ1-3</t>
  </si>
  <si>
    <t>Связь 4СВ2-1</t>
  </si>
  <si>
    <t>Связь 4СВ2-2</t>
  </si>
  <si>
    <t>Связь 4СВ3-1</t>
  </si>
  <si>
    <t>Связь 4СВ4-1</t>
  </si>
  <si>
    <t>Связь 4СВ4-2</t>
  </si>
  <si>
    <t>Связь 4СВ4-3</t>
  </si>
  <si>
    <t>Связь 4СВ5-1</t>
  </si>
  <si>
    <t>Связь 4СВ5-2</t>
  </si>
  <si>
    <t>Связь 4СВ5-3</t>
  </si>
  <si>
    <t>Связь 4СГ1-1</t>
  </si>
  <si>
    <t>Связь 4СГ1-2</t>
  </si>
  <si>
    <t>Связь 4СГ1-3</t>
  </si>
  <si>
    <t>Связь 4СГ1-4</t>
  </si>
  <si>
    <t>Связь 4СГ1-5</t>
  </si>
  <si>
    <t>Связь 4СГ1-6</t>
  </si>
  <si>
    <t>Связь 4СГ1-7</t>
  </si>
  <si>
    <t>Связь 4СГ1-8</t>
  </si>
  <si>
    <t>Связь 4СГ1-9</t>
  </si>
  <si>
    <t>Связь 4СГ1-10</t>
  </si>
  <si>
    <t>Связь 4СГ2-1</t>
  </si>
  <si>
    <t>Связь 4СГ2-2</t>
  </si>
  <si>
    <t>Связь 4СГ2-3</t>
  </si>
  <si>
    <t>Стойка 4СТ1-1</t>
  </si>
  <si>
    <t>Стойка 4СТ1-2</t>
  </si>
  <si>
    <t>Стойка фахверка 4СФ1-1</t>
  </si>
  <si>
    <t>Стойка фахверка 4СФ1-2</t>
  </si>
  <si>
    <t>Стойка фахверка 4СФ2-1</t>
  </si>
  <si>
    <t>Стойка фахверка 4СФ2-2</t>
  </si>
  <si>
    <t>Стойка фахверка 4СФ2-3</t>
  </si>
  <si>
    <t>Стойка фахверка 4СФ3-1</t>
  </si>
  <si>
    <t>Стойка фахверка 4СФ3-2</t>
  </si>
  <si>
    <t>Стойка фахверка 4СФ3-3</t>
  </si>
  <si>
    <t>Стойка фахверка 4СФ3-4</t>
  </si>
  <si>
    <t>Стойка фахверка 4СФ3-5</t>
  </si>
  <si>
    <t>Стойка фахверка 4СФ3-6</t>
  </si>
  <si>
    <t>Стойка фахверка 4СФ3-7</t>
  </si>
  <si>
    <t>Стойка фахверка 4СФ3-8</t>
  </si>
  <si>
    <t>Стойка фахверка 4СФ3-9</t>
  </si>
  <si>
    <t>Стойка фахверка 4СФ3-10</t>
  </si>
  <si>
    <t>Стойка фахверка 4СФ3-11</t>
  </si>
  <si>
    <t>Стойка фахверка 4СФ3-12</t>
  </si>
  <si>
    <t>Ферма 4ФП2-1</t>
  </si>
  <si>
    <t>Шайба 4Ш-1</t>
  </si>
  <si>
    <t>Шайба 4Ш-2</t>
  </si>
  <si>
    <t>Щит 4Щ1-1</t>
  </si>
  <si>
    <t>Щит 4Щ2-1</t>
  </si>
  <si>
    <t>Кол-во, шт.</t>
  </si>
  <si>
    <t>ИТОГО:</t>
  </si>
  <si>
    <t>Примечание найден/не найден на схеме</t>
  </si>
  <si>
    <t>1 очередь</t>
  </si>
  <si>
    <t>2 очередь</t>
  </si>
  <si>
    <t>3 очередь</t>
  </si>
  <si>
    <t>4 очередь</t>
  </si>
  <si>
    <t>Сколько всего требуется, тн</t>
  </si>
  <si>
    <t>16-17,18 ось</t>
  </si>
  <si>
    <t>19-20 ось</t>
  </si>
  <si>
    <t>21-22 ось</t>
  </si>
  <si>
    <t>22-24 ось</t>
  </si>
  <si>
    <t>1Б1-1-1 шт</t>
  </si>
  <si>
    <t>РР1-26-1шт</t>
  </si>
  <si>
    <t>Не наша галерея</t>
  </si>
  <si>
    <t>РР1-1-1шт</t>
  </si>
  <si>
    <t>РР1-13-1шт</t>
  </si>
  <si>
    <t>РР1-5-1шт</t>
  </si>
  <si>
    <t>РР1-14-1шт</t>
  </si>
  <si>
    <t>Б3-6-3шт</t>
  </si>
  <si>
    <t>Б3-12-1шт</t>
  </si>
  <si>
    <t>Б3-14-1шт</t>
  </si>
  <si>
    <t>Б3-16-1шт</t>
  </si>
  <si>
    <t>Б3-21-1шт</t>
  </si>
  <si>
    <t>Б3-24-1шт</t>
  </si>
  <si>
    <t>Надено на объекте, шт</t>
  </si>
  <si>
    <t>Надено на объекте, тн</t>
  </si>
  <si>
    <t>Сколько нашли на объекте, тн</t>
  </si>
  <si>
    <t>Сколько нашли на объекте фактически, тн</t>
  </si>
  <si>
    <t>1 ОЧЕРЕДЬ</t>
  </si>
  <si>
    <t>оси 1-2в</t>
  </si>
  <si>
    <t>оси 2-3в</t>
  </si>
  <si>
    <t>оси 3-4в</t>
  </si>
  <si>
    <t>оси 4-5в</t>
  </si>
  <si>
    <t>оси 5-6в</t>
  </si>
  <si>
    <t>оси 6-7в</t>
  </si>
  <si>
    <t>оси 7-8в</t>
  </si>
  <si>
    <t>оси 8-9в</t>
  </si>
  <si>
    <t>2 ОЧЕРЕДЬ</t>
  </si>
  <si>
    <t>3 ОЧЕРЕДЬ</t>
  </si>
  <si>
    <t>Общие данные по 1-4 очереди</t>
  </si>
  <si>
    <t>Сводная таблица поставки и наличия МК для Конвейерной галереи №3</t>
  </si>
  <si>
    <t>настил</t>
  </si>
  <si>
    <t>Сколько всего требуется, тн (включая настил 103,33 тн)</t>
  </si>
  <si>
    <t>Поставленно по данным завода, шт</t>
  </si>
  <si>
    <t>Поставленно по данным завода, кг</t>
  </si>
  <si>
    <t>Кол-во на площадке всего, тн</t>
  </si>
  <si>
    <t>Кол-во на площадке всего, шт</t>
  </si>
  <si>
    <t>Разница</t>
  </si>
  <si>
    <t>Наименование объекта</t>
  </si>
  <si>
    <t>КГ-3</t>
  </si>
  <si>
    <t>Разница, тн</t>
  </si>
  <si>
    <t>Отгрузили, данные СОЭКС</t>
  </si>
  <si>
    <t>115 шт</t>
  </si>
  <si>
    <t>112 шт</t>
  </si>
  <si>
    <t>3 шт</t>
  </si>
  <si>
    <t>298,2 тн</t>
  </si>
  <si>
    <t>Отгрузили, данные наши</t>
  </si>
  <si>
    <t xml:space="preserve">309,33 тн </t>
  </si>
  <si>
    <t>с вычетом настила 2,822 тн</t>
  </si>
  <si>
    <t>-</t>
  </si>
  <si>
    <t>ось 2 нижние колонны</t>
  </si>
  <si>
    <t>ось 3 нижние колонны</t>
  </si>
  <si>
    <t>ось 7,8 нижние колонны</t>
  </si>
  <si>
    <t>одна из боковых "С" колон</t>
  </si>
  <si>
    <t>между осями 12-13 нижняя балка из "С" элемента</t>
  </si>
  <si>
    <t xml:space="preserve">разница - 8,3 тн </t>
  </si>
  <si>
    <t>Нашли мы, шт</t>
  </si>
  <si>
    <t>СОЭКС, шт</t>
  </si>
  <si>
    <t>оси</t>
  </si>
  <si>
    <t>6,5-8,5</t>
  </si>
  <si>
    <t>4,5</t>
  </si>
  <si>
    <t>5,5</t>
  </si>
  <si>
    <t>6,5</t>
  </si>
  <si>
    <t>7,5.  8,5</t>
  </si>
  <si>
    <t xml:space="preserve"> 6,5-8,5</t>
  </si>
  <si>
    <t>12,5</t>
  </si>
  <si>
    <t xml:space="preserve">10,5. 14,5.  15,5. 16,5 </t>
  </si>
  <si>
    <t xml:space="preserve">10,5. 12,5. 14,5.  15,5. 16,5. </t>
  </si>
  <si>
    <t>10,5.  12,5.  14,5.  16,5</t>
  </si>
  <si>
    <t>К получению, шт</t>
  </si>
  <si>
    <t>К получению, тн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</si>
  <si>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</si>
  <si>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</si>
  <si>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</si>
  <si>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</si>
  <si>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</si>
  <si>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</si>
  <si>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</si>
  <si>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7798-70</t>
  </si>
  <si>
    <t>8, 15, 13, 10</t>
  </si>
  <si>
    <t>18, 17, 19</t>
  </si>
  <si>
    <t>22, 17</t>
  </si>
  <si>
    <t>8, 17, 16, 13</t>
  </si>
  <si>
    <t>21, 22, 18, 20</t>
  </si>
  <si>
    <t>24, 12</t>
  </si>
  <si>
    <t>31, 32, 28</t>
  </si>
  <si>
    <t>36, 34</t>
  </si>
  <si>
    <t>42, 38</t>
  </si>
  <si>
    <t>47, 46</t>
  </si>
  <si>
    <t>5915-70 (ИСО 4032)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</si>
  <si>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</si>
  <si>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</si>
  <si>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</si>
  <si>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</si>
  <si>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</si>
  <si>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</si>
  <si>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</si>
  <si>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</si>
  <si>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</si>
  <si>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</si>
  <si>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</si>
  <si>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</si>
  <si>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</si>
  <si>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</si>
  <si>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</si>
  <si>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</si>
  <si>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</si>
  <si>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</si>
  <si>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</si>
  <si>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</si>
  <si>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Анкер-шпилька Hilti HSТ М20х200/30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</si>
  <si>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</si>
  <si>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</si>
  <si>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</si>
  <si>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ограждения по кровле</t>
  </si>
  <si>
    <t>Сколько получили от ЕТУ, тн</t>
  </si>
  <si>
    <t>Остаток к получению, тн</t>
  </si>
  <si>
    <t>Полученно от ЕТУ по заявке от 14.08.25 , шт</t>
  </si>
  <si>
    <t>Полученно от ЕТУ по заявке от 14.08.25 , кг</t>
  </si>
  <si>
    <t>ДК</t>
  </si>
  <si>
    <t>Кол-во в ДК</t>
  </si>
  <si>
    <t>№ 122 от 01.08.25</t>
  </si>
  <si>
    <t>№ 11-04 от 04.06.25</t>
  </si>
  <si>
    <t>№ 11.1-03 от 06.08.25</t>
  </si>
  <si>
    <t>№ 11-09 от 09.08.25</t>
  </si>
  <si>
    <t>№ 11.1-03 от 06.08.25     № 11-09 от 09.08.25</t>
  </si>
  <si>
    <t>№ 11.1-03 от 06.08.25 № 11-09 от 09.08.25</t>
  </si>
  <si>
    <t>№ 11-04 от 04.06.25  № 11-09 от 09.08.25</t>
  </si>
  <si>
    <t>№ 11-02 от 10.05.25</t>
  </si>
  <si>
    <t>№ 03 от 13.01.25</t>
  </si>
  <si>
    <t>№ 11-06 от 14.07.25</t>
  </si>
  <si>
    <t>№ 11-05 от 13.07.25</t>
  </si>
  <si>
    <t>№ 11-05 от 13.07.25 № 11-06 от 14.07.25</t>
  </si>
  <si>
    <t>№ 33 от 18.04.25</t>
  </si>
  <si>
    <t>№ 66 от 20.05.25</t>
  </si>
  <si>
    <t xml:space="preserve">№ 66 от 20.05.25 </t>
  </si>
  <si>
    <t>№ 37 от 23.04.25</t>
  </si>
  <si>
    <t>№ 11.2-01 от 23.07.25</t>
  </si>
  <si>
    <t>№ 39 от 24.04.25</t>
  </si>
  <si>
    <t>№ 11.2-01 от 23.07.25; № 11.2-02 от 25.07.25</t>
  </si>
  <si>
    <t>№ 74 от 27.05.25</t>
  </si>
  <si>
    <t xml:space="preserve"> № 74 от 27.05.25</t>
  </si>
  <si>
    <t>№ 75 от 28.05.25</t>
  </si>
  <si>
    <t>№ 48 от 29.04.25</t>
  </si>
  <si>
    <t>№ 03 от 13.01.25; № 33 от 18.04.25; № 66 от 20.05.25; № 48 от 29.04.25</t>
  </si>
  <si>
    <t>№ 11-08 от 29.07.25</t>
  </si>
  <si>
    <t>№ 11.2-03 от 29.07.25</t>
  </si>
  <si>
    <t>№ 11.2-02 от 25.07.25;  № 11.2-03 от 29.07.25;    № 11.2-04 от 30.07.25</t>
  </si>
  <si>
    <t>№ 11.2-04 от 30.07.25</t>
  </si>
  <si>
    <t>№ 11.2-03 от 29.07.25; № 11.2-04 от 30.07.25</t>
  </si>
  <si>
    <t>№ 11.2-02 от 25.07.25; № 11.2-04 от 30.07.25</t>
  </si>
  <si>
    <t>№ 11.2-01 от 23.07.25; № 11.2-02 от 25.07.25; № 11.2-04 от 30.07.25</t>
  </si>
  <si>
    <t>№ 120 от 31.07.25</t>
  </si>
  <si>
    <t>№ 122 от 01.08.25; № 120 от 31.07.25</t>
  </si>
  <si>
    <t>№ 11-03 от 10.05.25</t>
  </si>
  <si>
    <t>№ 11-02 от 10.05.25; № 11-03 от 10.05.25</t>
  </si>
  <si>
    <t>№ 11-04 от 04.06.25; № 11-03 от 10.05.25</t>
  </si>
  <si>
    <t>№ 11-09 от 09.08.25; № 11.1-04 от 13.08.25</t>
  </si>
  <si>
    <t>&gt;</t>
  </si>
  <si>
    <t>№ 11.1-03 от 06.08.25; № 11.1-04 от 13.08.25</t>
  </si>
  <si>
    <t>№ 11.1-04 от 13.08.25</t>
  </si>
  <si>
    <t>№ 11-04 от 04.06.25;    № 11.1-04 от 13.08.25</t>
  </si>
  <si>
    <t>№ 35 от 18.04.25;         № 38 от 23.04.25</t>
  </si>
  <si>
    <t>№ 40 от 24.04.25</t>
  </si>
  <si>
    <t>№ 33 от 18.04.25;       № 75 от 28.05.25;            № 38 от 23.04.25;          № 40 от 24.04.25</t>
  </si>
  <si>
    <t>№ 73 от 26.05.25</t>
  </si>
  <si>
    <t xml:space="preserve"> № 73 от 26.05.25</t>
  </si>
  <si>
    <t>№ 66 от 20.05.25;          № 74 от 27.05.25;          № 48 от 29.04.25;       № 73 от 26.05.25;          № 49 от 29.04.25</t>
  </si>
  <si>
    <t>№ 49 от 29.04.25</t>
  </si>
  <si>
    <t>№ 39 от 24.04.25;          № 72 от 26.05.25;        № 75 от 28.05.25;       № 35 от 18.04.25;        № 38 от 23.04.25;           № 40 от 24.04.25;       № 49 от 29.04.25</t>
  </si>
  <si>
    <t>№ 11-08 от 31.07.25</t>
  </si>
  <si>
    <t>№ 11-04 от 04.06.25;   № 11-06 от 14.07.25;    № 11-08 от 31.07.25</t>
  </si>
  <si>
    <t>№ 11-04 от 04.06.25;   № 11-06 от 14.07.25;   № 11-08 от 31.07.25</t>
  </si>
  <si>
    <t>№ 11.2-05 от 31.07.25</t>
  </si>
  <si>
    <t>№ 11.2-04 от 30.07.25;  № 11.2-05 от 31.07.25</t>
  </si>
  <si>
    <t>№ 11.1-02 от 31.07.25</t>
  </si>
  <si>
    <t>№ 11-08 от 29.07.25;   № 11.1-02 от 31.07.25</t>
  </si>
  <si>
    <t>№ 11-04 от 04.06.25;   № 11.1-02 от 31.07.25</t>
  </si>
  <si>
    <t>№ 73 от 26.05.25;        № 01 от 09.01.25</t>
  </si>
  <si>
    <t>№ 01 от 09.01.25</t>
  </si>
  <si>
    <t>№ 11-01 от 23.04.25</t>
  </si>
  <si>
    <t>№ 11-04 от 04.06.25;   № 11-01 от 23.04.25</t>
  </si>
  <si>
    <t>№ 37 от 23.04.25;          № 72 от 26.05.25;          № 74 от 27.05.25;         № 48 от 29.04.25;       № 73 от 26.05.25;       № 01 от 09.01.25;         № 02 от 09.01.25</t>
  </si>
  <si>
    <t>№ 02 от 09.01.25</t>
  </si>
  <si>
    <t>ДК (номер и дата)</t>
  </si>
  <si>
    <t>Болт M12x45 кл.пр.8.8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</si>
  <si>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</si>
  <si>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</si>
  <si>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</si>
  <si>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</si>
  <si>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</si>
  <si>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</si>
  <si>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</si>
  <si>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</si>
  <si>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</si>
  <si>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</si>
  <si>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</si>
  <si>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</si>
  <si>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</si>
  <si>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</si>
  <si>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 xml:space="preserve">Гайка M16 кл.пр.8 </t>
  </si>
  <si>
    <t xml:space="preserve">Гайка M16 кл.пр.10 </t>
  </si>
  <si>
    <t>Сертификат качества В3384-23 от 19.08.23г.</t>
  </si>
  <si>
    <t>1000 и 2025</t>
  </si>
  <si>
    <t>СК № 286401 от 23.08.24</t>
  </si>
  <si>
    <t>СК № 2268 от 26.09.24</t>
  </si>
  <si>
    <t>СК №2090 от 09.09.24</t>
  </si>
  <si>
    <t>СК№ В300-24 от 21.01.24</t>
  </si>
  <si>
    <t>СК № 970 от 14.05.2024</t>
  </si>
  <si>
    <t>СК № В6010-23 от 28.12.23</t>
  </si>
  <si>
    <t>Кол-во в ДК, кг</t>
  </si>
  <si>
    <t>СК № В4762-23 от 01.11.23</t>
  </si>
  <si>
    <t>СК № 124 от 24.01.24</t>
  </si>
  <si>
    <t>СК № 6244В-21 от 26.12.21</t>
  </si>
  <si>
    <t>СК № 621107014 от 11.04.22</t>
  </si>
  <si>
    <t>СК 645 от 31.03.21</t>
  </si>
  <si>
    <t>СК № 3819В-19 от 25.11.19</t>
  </si>
  <si>
    <t>СК №ГО9-4971 от 27.07.25</t>
  </si>
  <si>
    <t>СК №ГО9-2203 от 26.03.25</t>
  </si>
  <si>
    <t>СК №ГО9-2752 от 18.04.25</t>
  </si>
  <si>
    <t>СК №ГО9-4230 от 22.06.25</t>
  </si>
  <si>
    <t>Гайка M20 кл.пр.8</t>
  </si>
  <si>
    <t>ПК №2601-25 от 07.08.25</t>
  </si>
  <si>
    <t>п.22</t>
  </si>
  <si>
    <t>п.21</t>
  </si>
  <si>
    <t>ПК №2602-25 от 07.08.25</t>
  </si>
  <si>
    <t>198шт</t>
  </si>
  <si>
    <t>4 ОЧЕРЕДЬ</t>
  </si>
  <si>
    <t>Полученно по заявке от 12.08.25 , шт</t>
  </si>
  <si>
    <t>Полученно по заявке от 12.08.25 , тн</t>
  </si>
  <si>
    <t>это добавила с фото</t>
  </si>
  <si>
    <t>Вес одной, кг</t>
  </si>
  <si>
    <t xml:space="preserve">Требует внимания! </t>
  </si>
  <si>
    <t>поставили больше,чем есть по проекту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</si>
</sst>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.000;[Red]#,##0.000"/>
    <numFmt numFmtId="168" formatCode="0.000"/>
  </numFmts>
  <fonts count="4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2"/>
      <color rgb="FF00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i/>
      <sz val="26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3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0" fillId="0" borderId="0" xfId="20" applyFont="1" applyAlignment="1">
      <alignment horizontal="center" vertical="center"/>
    </xf>
    <xf numFmtId="0" fontId="18" fillId="0" borderId="0" xfId="20" applyFont="1" applyAlignment="1">
      <alignment horizontal="center" vertical="center"/>
    </xf>
    <xf numFmtId="0" fontId="20" fillId="14" borderId="0" xfId="20" applyFont="1" applyFill="1" applyAlignment="1">
      <alignment horizontal="center" vertical="center"/>
    </xf>
    <xf numFmtId="0" fontId="20" fillId="0" borderId="1" xfId="20" applyFont="1" applyFill="1" applyBorder="1" applyAlignment="1">
      <alignment horizontal="center" vertical="center"/>
    </xf>
    <xf numFmtId="0" fontId="20" fillId="0" borderId="0" xfId="20" applyFont="1" applyFill="1" applyAlignment="1">
      <alignment horizontal="center" vertical="center"/>
    </xf>
    <xf numFmtId="0" fontId="20" fillId="0" borderId="0" xfId="20" applyFont="1" applyFill="1" applyBorder="1" applyAlignment="1">
      <alignment horizontal="center" vertical="center"/>
    </xf>
    <xf numFmtId="0" fontId="19" fillId="0" borderId="0" xfId="20" applyFont="1" applyFill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20" fillId="0" borderId="0" xfId="20" applyFont="1" applyFill="1" applyAlignment="1">
      <alignment horizontal="center" vertical="center" wrapText="1"/>
    </xf>
    <xf numFmtId="0" fontId="20" fillId="0" borderId="1" xfId="20" applyFont="1" applyBorder="1" applyAlignment="1">
      <alignment horizontal="center" vertical="center"/>
    </xf>
    <xf numFmtId="0" fontId="20" fillId="0" borderId="0" xfId="2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20" fillId="0" borderId="0" xfId="20" applyNumberFormat="1" applyFont="1" applyFill="1" applyAlignment="1">
      <alignment horizontal="right" vertical="center"/>
    </xf>
    <xf numFmtId="165" fontId="20" fillId="0" borderId="0" xfId="20" applyNumberFormat="1" applyFont="1" applyFill="1" applyAlignment="1">
      <alignment horizontal="right" vertical="center"/>
    </xf>
    <xf numFmtId="4" fontId="20" fillId="0" borderId="0" xfId="20" applyNumberFormat="1" applyFont="1" applyFill="1" applyAlignment="1">
      <alignment horizontal="right" vertical="center"/>
    </xf>
    <xf numFmtId="0" fontId="19" fillId="14" borderId="1" xfId="2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164" fontId="18" fillId="3" borderId="1" xfId="0" applyNumberFormat="1" applyFont="1" applyFill="1" applyBorder="1" applyAlignment="1">
      <alignment horizontal="right" vertical="center"/>
    </xf>
    <xf numFmtId="165" fontId="18" fillId="3" borderId="1" xfId="0" applyNumberFormat="1" applyFont="1" applyFill="1" applyBorder="1" applyAlignment="1">
      <alignment horizontal="right" vertical="center"/>
    </xf>
    <xf numFmtId="4" fontId="18" fillId="3" borderId="1" xfId="0" applyNumberFormat="1" applyFont="1" applyFill="1" applyBorder="1" applyAlignment="1">
      <alignment horizontal="right" vertical="center"/>
    </xf>
    <xf numFmtId="0" fontId="20" fillId="14" borderId="1" xfId="21" applyNumberFormat="1" applyFont="1" applyFill="1" applyBorder="1" applyAlignment="1">
      <alignment horizontal="center" vertical="center"/>
    </xf>
    <xf numFmtId="0" fontId="7" fillId="0" borderId="0" xfId="8"/>
    <xf numFmtId="0" fontId="27" fillId="0" borderId="0" xfId="8" applyFont="1" applyAlignment="1">
      <alignment horizontal="right"/>
    </xf>
    <xf numFmtId="0" fontId="27" fillId="0" borderId="0" xfId="8" applyFont="1"/>
    <xf numFmtId="0" fontId="7" fillId="0" borderId="0" xfId="8" applyAlignment="1">
      <alignment horizontal="right"/>
    </xf>
    <xf numFmtId="2" fontId="7" fillId="0" borderId="0" xfId="8" applyNumberFormat="1"/>
    <xf numFmtId="166" fontId="20" fillId="14" borderId="0" xfId="21" applyNumberFormat="1" applyFont="1" applyFill="1" applyAlignment="1">
      <alignment horizontal="center" vertical="center"/>
    </xf>
    <xf numFmtId="43" fontId="20" fillId="14" borderId="1" xfId="21" applyNumberFormat="1" applyFont="1" applyFill="1" applyBorder="1" applyAlignment="1">
      <alignment horizontal="center" vertical="center"/>
    </xf>
    <xf numFmtId="0" fontId="20" fillId="14" borderId="1" xfId="20" applyFont="1" applyFill="1" applyBorder="1" applyAlignment="1">
      <alignment horizontal="center" vertical="center"/>
    </xf>
    <xf numFmtId="0" fontId="20" fillId="14" borderId="1" xfId="20" applyFont="1" applyFill="1" applyBorder="1" applyAlignment="1">
      <alignment horizontal="center" vertical="center" wrapText="1"/>
    </xf>
    <xf numFmtId="166" fontId="20" fillId="14" borderId="0" xfId="21" applyNumberFormat="1" applyFont="1" applyFill="1" applyBorder="1" applyAlignment="1">
      <alignment horizontal="center" vertical="center"/>
    </xf>
    <xf numFmtId="14" fontId="19" fillId="14" borderId="0" xfId="20" applyNumberFormat="1" applyFont="1" applyFill="1" applyAlignment="1">
      <alignment horizontal="center" vertical="center"/>
    </xf>
    <xf numFmtId="1" fontId="20" fillId="14" borderId="0" xfId="20" applyNumberFormat="1" applyFont="1" applyFill="1" applyAlignment="1">
      <alignment horizontal="center" vertical="center"/>
    </xf>
    <xf numFmtId="0" fontId="20" fillId="14" borderId="0" xfId="20" applyFont="1" applyFill="1" applyAlignment="1">
      <alignment horizontal="left" vertical="center"/>
    </xf>
    <xf numFmtId="1" fontId="18" fillId="14" borderId="0" xfId="0" applyNumberFormat="1" applyFont="1" applyFill="1" applyAlignment="1">
      <alignment horizontal="center" vertical="center"/>
    </xf>
    <xf numFmtId="0" fontId="18" fillId="14" borderId="0" xfId="0" applyFont="1" applyFill="1" applyAlignment="1">
      <alignment horizontal="left" vertical="center"/>
    </xf>
    <xf numFmtId="164" fontId="18" fillId="14" borderId="0" xfId="0" applyNumberFormat="1" applyFont="1" applyFill="1" applyAlignment="1">
      <alignment horizontal="right" vertical="center"/>
    </xf>
    <xf numFmtId="165" fontId="18" fillId="14" borderId="0" xfId="0" applyNumberFormat="1" applyFont="1" applyFill="1" applyAlignment="1">
      <alignment horizontal="right" vertical="center"/>
    </xf>
    <xf numFmtId="4" fontId="18" fillId="14" borderId="0" xfId="0" applyNumberFormat="1" applyFont="1" applyFill="1" applyAlignment="1">
      <alignment horizontal="right" vertical="center"/>
    </xf>
    <xf numFmtId="0" fontId="18" fillId="14" borderId="0" xfId="0" applyFont="1" applyFill="1" applyAlignment="1">
      <alignment horizontal="center" vertical="center"/>
    </xf>
    <xf numFmtId="0" fontId="18" fillId="14" borderId="0" xfId="20" applyFont="1" applyFill="1" applyAlignment="1">
      <alignment horizontal="center" vertical="center"/>
    </xf>
    <xf numFmtId="0" fontId="20" fillId="14" borderId="0" xfId="20" applyFont="1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43" fontId="18" fillId="14" borderId="0" xfId="21" applyFont="1" applyFill="1" applyAlignment="1">
      <alignment horizontal="center" vertical="center" wrapText="1"/>
    </xf>
    <xf numFmtId="0" fontId="19" fillId="3" borderId="1" xfId="2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1" fontId="20" fillId="14" borderId="0" xfId="20" applyNumberFormat="1" applyFont="1" applyFill="1" applyAlignment="1">
      <alignment vertical="center"/>
    </xf>
    <xf numFmtId="0" fontId="20" fillId="14" borderId="0" xfId="20" applyFont="1" applyFill="1" applyAlignment="1">
      <alignment vertical="center"/>
    </xf>
    <xf numFmtId="0" fontId="28" fillId="14" borderId="0" xfId="20" applyFont="1" applyFill="1" applyAlignment="1">
      <alignment vertical="center"/>
    </xf>
    <xf numFmtId="164" fontId="20" fillId="0" borderId="0" xfId="20" applyNumberFormat="1" applyFont="1" applyFill="1" applyAlignment="1">
      <alignment vertical="center"/>
    </xf>
    <xf numFmtId="165" fontId="20" fillId="0" borderId="0" xfId="20" applyNumberFormat="1" applyFont="1" applyFill="1" applyAlignment="1">
      <alignment vertical="center"/>
    </xf>
    <xf numFmtId="4" fontId="20" fillId="0" borderId="0" xfId="20" applyNumberFormat="1" applyFont="1" applyFill="1" applyAlignment="1">
      <alignment vertical="center"/>
    </xf>
    <xf numFmtId="0" fontId="20" fillId="0" borderId="0" xfId="20" applyFont="1" applyFill="1" applyAlignment="1">
      <alignment vertical="center"/>
    </xf>
    <xf numFmtId="0" fontId="20" fillId="0" borderId="0" xfId="20" applyFont="1" applyAlignment="1">
      <alignment vertical="center"/>
    </xf>
    <xf numFmtId="0" fontId="20" fillId="0" borderId="0" xfId="20" applyFont="1" applyFill="1" applyAlignment="1">
      <alignment vertical="center" wrapText="1"/>
    </xf>
    <xf numFmtId="166" fontId="20" fillId="0" borderId="0" xfId="21" applyNumberFormat="1" applyFont="1" applyFill="1" applyAlignment="1">
      <alignment vertical="center"/>
    </xf>
    <xf numFmtId="14" fontId="20" fillId="14" borderId="0" xfId="20" applyNumberFormat="1" applyFont="1" applyFill="1" applyAlignment="1">
      <alignment vertical="center"/>
    </xf>
    <xf numFmtId="166" fontId="20" fillId="14" borderId="0" xfId="21" applyNumberFormat="1" applyFont="1" applyFill="1" applyAlignment="1">
      <alignment vertical="center"/>
    </xf>
    <xf numFmtId="164" fontId="19" fillId="14" borderId="1" xfId="20" applyNumberFormat="1" applyFont="1" applyFill="1" applyBorder="1" applyAlignment="1">
      <alignment horizontal="center" vertical="center" wrapText="1"/>
    </xf>
    <xf numFmtId="165" fontId="19" fillId="14" borderId="1" xfId="20" applyNumberFormat="1" applyFont="1" applyFill="1" applyBorder="1" applyAlignment="1">
      <alignment horizontal="center" vertical="center" wrapText="1"/>
    </xf>
    <xf numFmtId="4" fontId="19" fillId="14" borderId="1" xfId="20" applyNumberFormat="1" applyFont="1" applyFill="1" applyBorder="1" applyAlignment="1">
      <alignment horizontal="center" vertical="center" wrapText="1"/>
    </xf>
    <xf numFmtId="1" fontId="20" fillId="14" borderId="1" xfId="20" applyNumberFormat="1" applyFont="1" applyFill="1" applyBorder="1" applyAlignment="1">
      <alignment horizontal="center" vertical="center"/>
    </xf>
    <xf numFmtId="0" fontId="20" fillId="14" borderId="1" xfId="20" applyFont="1" applyFill="1" applyBorder="1" applyAlignment="1">
      <alignment horizontal="left" vertical="center"/>
    </xf>
    <xf numFmtId="0" fontId="22" fillId="14" borderId="1" xfId="20" applyFont="1" applyFill="1" applyBorder="1" applyAlignment="1">
      <alignment horizontal="center" vertical="center"/>
    </xf>
    <xf numFmtId="1" fontId="19" fillId="3" borderId="1" xfId="20" applyNumberFormat="1" applyFont="1" applyFill="1" applyBorder="1" applyAlignment="1">
      <alignment horizontal="center" vertical="center"/>
    </xf>
    <xf numFmtId="0" fontId="19" fillId="3" borderId="1" xfId="20" applyFont="1" applyFill="1" applyBorder="1" applyAlignment="1">
      <alignment horizontal="center" vertical="center"/>
    </xf>
    <xf numFmtId="0" fontId="19" fillId="19" borderId="1" xfId="20" applyFont="1" applyFill="1" applyBorder="1" applyAlignment="1">
      <alignment horizontal="center" vertical="center" wrapText="1"/>
    </xf>
    <xf numFmtId="0" fontId="19" fillId="16" borderId="1" xfId="20" applyFont="1" applyFill="1" applyBorder="1" applyAlignment="1">
      <alignment horizontal="center" vertical="center" wrapText="1"/>
    </xf>
    <xf numFmtId="0" fontId="19" fillId="17" borderId="1" xfId="20" applyFont="1" applyFill="1" applyBorder="1" applyAlignment="1">
      <alignment horizontal="center" vertical="center" wrapText="1"/>
    </xf>
    <xf numFmtId="164" fontId="20" fillId="3" borderId="1" xfId="20" applyNumberFormat="1" applyFont="1" applyFill="1" applyBorder="1" applyAlignment="1">
      <alignment horizontal="right" vertical="center"/>
    </xf>
    <xf numFmtId="165" fontId="20" fillId="3" borderId="1" xfId="20" applyNumberFormat="1" applyFont="1" applyFill="1" applyBorder="1" applyAlignment="1">
      <alignment horizontal="right" vertical="center"/>
    </xf>
    <xf numFmtId="4" fontId="20" fillId="3" borderId="1" xfId="20" applyNumberFormat="1" applyFont="1" applyFill="1" applyBorder="1" applyAlignment="1">
      <alignment horizontal="right" vertical="center"/>
    </xf>
    <xf numFmtId="0" fontId="20" fillId="3" borderId="1" xfId="20" applyFont="1" applyFill="1" applyBorder="1" applyAlignment="1">
      <alignment horizontal="center" vertical="center"/>
    </xf>
    <xf numFmtId="0" fontId="20" fillId="17" borderId="1" xfId="20" applyFont="1" applyFill="1" applyBorder="1" applyAlignment="1">
      <alignment horizontal="center" vertical="center"/>
    </xf>
    <xf numFmtId="0" fontId="20" fillId="0" borderId="1" xfId="20" applyFont="1" applyFill="1" applyBorder="1" applyAlignment="1">
      <alignment horizontal="center" vertical="center" wrapText="1"/>
    </xf>
    <xf numFmtId="0" fontId="20" fillId="16" borderId="1" xfId="20" applyFont="1" applyFill="1" applyBorder="1" applyAlignment="1">
      <alignment horizontal="center" vertical="center"/>
    </xf>
    <xf numFmtId="0" fontId="20" fillId="15" borderId="1" xfId="20" applyFont="1" applyFill="1" applyBorder="1" applyAlignment="1">
      <alignment horizontal="center" vertical="center"/>
    </xf>
    <xf numFmtId="0" fontId="22" fillId="0" borderId="1" xfId="20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center" vertical="center" wrapText="1"/>
    </xf>
    <xf numFmtId="0" fontId="19" fillId="4" borderId="1" xfId="20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164" fontId="21" fillId="14" borderId="1" xfId="0" applyNumberFormat="1" applyFont="1" applyFill="1" applyBorder="1" applyAlignment="1">
      <alignment horizontal="center" vertical="center" wrapText="1"/>
    </xf>
    <xf numFmtId="165" fontId="21" fillId="14" borderId="1" xfId="0" applyNumberFormat="1" applyFont="1" applyFill="1" applyBorder="1" applyAlignment="1">
      <alignment horizontal="center" vertical="center" wrapText="1"/>
    </xf>
    <xf numFmtId="4" fontId="21" fillId="14" borderId="1" xfId="0" applyNumberFormat="1" applyFont="1" applyFill="1" applyBorder="1" applyAlignment="1">
      <alignment horizontal="center" vertical="center" wrapText="1"/>
    </xf>
    <xf numFmtId="16" fontId="21" fillId="14" borderId="1" xfId="20" applyNumberFormat="1" applyFont="1" applyFill="1" applyBorder="1" applyAlignment="1">
      <alignment horizontal="center" vertical="center"/>
    </xf>
    <xf numFmtId="1" fontId="18" fillId="14" borderId="1" xfId="0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left" vertical="center"/>
    </xf>
    <xf numFmtId="164" fontId="18" fillId="14" borderId="1" xfId="0" applyNumberFormat="1" applyFont="1" applyFill="1" applyBorder="1" applyAlignment="1">
      <alignment horizontal="right" vertical="center"/>
    </xf>
    <xf numFmtId="165" fontId="18" fillId="14" borderId="1" xfId="0" applyNumberFormat="1" applyFont="1" applyFill="1" applyBorder="1" applyAlignment="1">
      <alignment horizontal="right" vertical="center"/>
    </xf>
    <xf numFmtId="4" fontId="18" fillId="14" borderId="1" xfId="0" applyNumberFormat="1" applyFont="1" applyFill="1" applyBorder="1" applyAlignment="1">
      <alignment horizontal="right" vertical="center"/>
    </xf>
    <xf numFmtId="0" fontId="18" fillId="14" borderId="1" xfId="2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right" vertical="center"/>
    </xf>
    <xf numFmtId="165" fontId="21" fillId="4" borderId="1" xfId="0" applyNumberFormat="1" applyFont="1" applyFill="1" applyBorder="1" applyAlignment="1">
      <alignment horizontal="right" vertical="center"/>
    </xf>
    <xf numFmtId="4" fontId="21" fillId="4" borderId="1" xfId="0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/>
    </xf>
    <xf numFmtId="0" fontId="18" fillId="4" borderId="1" xfId="2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 wrapText="1"/>
    </xf>
    <xf numFmtId="14" fontId="21" fillId="14" borderId="0" xfId="0" applyNumberFormat="1" applyFont="1" applyFill="1" applyAlignment="1">
      <alignment horizontal="center" vertical="center"/>
    </xf>
    <xf numFmtId="0" fontId="21" fillId="4" borderId="1" xfId="0" applyFont="1" applyFill="1" applyBorder="1" applyAlignment="1">
      <alignment horizontal="right" vertical="center"/>
    </xf>
    <xf numFmtId="0" fontId="19" fillId="15" borderId="1" xfId="20" applyFont="1" applyFill="1" applyBorder="1" applyAlignment="1">
      <alignment horizontal="center" vertical="center" wrapText="1"/>
    </xf>
    <xf numFmtId="0" fontId="19" fillId="7" borderId="1" xfId="20" applyFont="1" applyFill="1" applyBorder="1" applyAlignment="1">
      <alignment horizontal="center" vertical="center" wrapText="1"/>
    </xf>
    <xf numFmtId="16" fontId="21" fillId="7" borderId="1" xfId="2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0" fillId="0" borderId="1" xfId="2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14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13" borderId="1" xfId="0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4" fontId="25" fillId="14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14" borderId="0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166" fontId="19" fillId="4" borderId="1" xfId="21" applyNumberFormat="1" applyFont="1" applyFill="1" applyBorder="1" applyAlignment="1">
      <alignment horizontal="center" vertical="center" wrapText="1"/>
    </xf>
    <xf numFmtId="2" fontId="20" fillId="14" borderId="1" xfId="21" applyNumberFormat="1" applyFont="1" applyFill="1" applyBorder="1" applyAlignment="1">
      <alignment horizontal="center" vertical="center"/>
    </xf>
    <xf numFmtId="2" fontId="19" fillId="4" borderId="1" xfId="20" applyNumberFormat="1" applyFont="1" applyFill="1" applyBorder="1" applyAlignment="1">
      <alignment horizontal="center" vertical="center" wrapText="1"/>
    </xf>
    <xf numFmtId="166" fontId="20" fillId="4" borderId="1" xfId="21" applyNumberFormat="1" applyFont="1" applyFill="1" applyBorder="1" applyAlignment="1">
      <alignment horizontal="center" vertical="center" wrapText="1"/>
    </xf>
    <xf numFmtId="2" fontId="21" fillId="4" borderId="1" xfId="0" applyNumberFormat="1" applyFont="1" applyFill="1" applyBorder="1" applyAlignment="1">
      <alignment horizontal="center" vertical="center"/>
    </xf>
    <xf numFmtId="166" fontId="20" fillId="4" borderId="1" xfId="21" applyNumberFormat="1" applyFont="1" applyFill="1" applyBorder="1" applyAlignment="1">
      <alignment horizontal="center" vertical="center"/>
    </xf>
    <xf numFmtId="2" fontId="20" fillId="14" borderId="0" xfId="21" applyNumberFormat="1" applyFont="1" applyFill="1" applyAlignment="1">
      <alignment vertical="center"/>
    </xf>
    <xf numFmtId="2" fontId="20" fillId="14" borderId="0" xfId="20" applyNumberFormat="1" applyFont="1" applyFill="1" applyAlignment="1">
      <alignment horizontal="center" vertical="center"/>
    </xf>
    <xf numFmtId="2" fontId="19" fillId="4" borderId="1" xfId="21" applyNumberFormat="1" applyFont="1" applyFill="1" applyBorder="1" applyAlignment="1">
      <alignment horizontal="center" vertical="center" wrapText="1"/>
    </xf>
    <xf numFmtId="2" fontId="20" fillId="14" borderId="0" xfId="21" applyNumberFormat="1" applyFont="1" applyFill="1" applyAlignment="1">
      <alignment horizontal="center" vertical="center"/>
    </xf>
    <xf numFmtId="1" fontId="20" fillId="4" borderId="1" xfId="20" applyNumberFormat="1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center" vertical="center"/>
    </xf>
    <xf numFmtId="164" fontId="19" fillId="4" borderId="1" xfId="20" applyNumberFormat="1" applyFont="1" applyFill="1" applyBorder="1" applyAlignment="1">
      <alignment horizontal="right" vertical="center"/>
    </xf>
    <xf numFmtId="165" fontId="19" fillId="4" borderId="1" xfId="20" applyNumberFormat="1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right" vertical="center"/>
    </xf>
    <xf numFmtId="2" fontId="19" fillId="4" borderId="1" xfId="20" applyNumberFormat="1" applyFont="1" applyFill="1" applyBorder="1" applyAlignment="1">
      <alignment horizontal="center" vertical="center"/>
    </xf>
    <xf numFmtId="2" fontId="20" fillId="0" borderId="0" xfId="20" applyNumberFormat="1" applyFont="1" applyFill="1" applyAlignment="1">
      <alignment horizontal="center" vertical="center"/>
    </xf>
    <xf numFmtId="2" fontId="18" fillId="14" borderId="0" xfId="21" applyNumberFormat="1" applyFont="1" applyFill="1" applyAlignment="1">
      <alignment horizontal="center" vertical="center" wrapText="1"/>
    </xf>
    <xf numFmtId="2" fontId="20" fillId="14" borderId="0" xfId="21" applyNumberFormat="1" applyFont="1" applyFill="1" applyBorder="1" applyAlignment="1">
      <alignment horizontal="center" vertical="center"/>
    </xf>
    <xf numFmtId="2" fontId="20" fillId="14" borderId="0" xfId="20" applyNumberFormat="1" applyFont="1" applyFill="1" applyBorder="1" applyAlignment="1">
      <alignment horizontal="center" vertical="center" wrapText="1"/>
    </xf>
    <xf numFmtId="2" fontId="20" fillId="14" borderId="0" xfId="20" applyNumberFormat="1" applyFont="1" applyFill="1" applyAlignment="1">
      <alignment horizontal="center" vertical="center" wrapText="1"/>
    </xf>
    <xf numFmtId="165" fontId="20" fillId="0" borderId="0" xfId="20" applyNumberFormat="1" applyFont="1" applyFill="1" applyAlignment="1">
      <alignment horizontal="center" vertical="center"/>
    </xf>
    <xf numFmtId="165" fontId="18" fillId="14" borderId="0" xfId="0" applyNumberFormat="1" applyFont="1" applyFill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wrapText="1"/>
    </xf>
    <xf numFmtId="0" fontId="7" fillId="0" borderId="0" xfId="8" applyAlignment="1">
      <alignment horizontal="center" vertical="center" wrapText="1"/>
    </xf>
    <xf numFmtId="0" fontId="23" fillId="0" borderId="1" xfId="8" applyFont="1" applyBorder="1" applyAlignment="1">
      <alignment horizontal="center" vertical="center" wrapText="1"/>
    </xf>
    <xf numFmtId="2" fontId="23" fillId="0" borderId="1" xfId="8" applyNumberFormat="1" applyFont="1" applyBorder="1"/>
    <xf numFmtId="0" fontId="7" fillId="0" borderId="1" xfId="8" applyBorder="1"/>
    <xf numFmtId="0" fontId="23" fillId="0" borderId="1" xfId="8" applyFont="1" applyBorder="1" applyAlignment="1">
      <alignment horizontal="center" vertical="center"/>
    </xf>
    <xf numFmtId="2" fontId="23" fillId="0" borderId="1" xfId="8" applyNumberFormat="1" applyFont="1" applyBorder="1" applyAlignment="1">
      <alignment horizontal="center" vertical="center"/>
    </xf>
    <xf numFmtId="0" fontId="7" fillId="0" borderId="0" xfId="8" applyAlignment="1">
      <alignment vertical="center"/>
    </xf>
    <xf numFmtId="2" fontId="24" fillId="14" borderId="1" xfId="8" applyNumberFormat="1" applyFont="1" applyFill="1" applyBorder="1" applyAlignment="1">
      <alignment horizontal="center" vertical="center" wrapText="1"/>
    </xf>
    <xf numFmtId="0" fontId="24" fillId="14" borderId="9" xfId="8" applyFont="1" applyFill="1" applyBorder="1" applyAlignment="1">
      <alignment horizontal="center" vertical="center"/>
    </xf>
    <xf numFmtId="0" fontId="24" fillId="14" borderId="11" xfId="8" applyFont="1" applyFill="1" applyBorder="1" applyAlignment="1">
      <alignment horizontal="center" vertical="center"/>
    </xf>
    <xf numFmtId="2" fontId="3" fillId="14" borderId="1" xfId="8" applyNumberFormat="1" applyFont="1" applyFill="1" applyBorder="1" applyAlignment="1">
      <alignment horizontal="center" vertical="center"/>
    </xf>
    <xf numFmtId="0" fontId="3" fillId="14" borderId="1" xfId="8" applyFont="1" applyFill="1" applyBorder="1"/>
    <xf numFmtId="0" fontId="26" fillId="14" borderId="11" xfId="8" applyFont="1" applyFill="1" applyBorder="1" applyAlignment="1">
      <alignment horizontal="center" vertical="center"/>
    </xf>
    <xf numFmtId="0" fontId="26" fillId="14" borderId="9" xfId="8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center" vertical="center" wrapText="1"/>
    </xf>
    <xf numFmtId="0" fontId="31" fillId="14" borderId="0" xfId="0" applyFont="1" applyFill="1"/>
    <xf numFmtId="0" fontId="32" fillId="14" borderId="1" xfId="0" applyFont="1" applyFill="1" applyBorder="1" applyAlignment="1">
      <alignment horizontal="center" vertical="center" wrapText="1"/>
    </xf>
    <xf numFmtId="167" fontId="31" fillId="14" borderId="1" xfId="0" applyNumberFormat="1" applyFont="1" applyFill="1" applyBorder="1" applyAlignment="1">
      <alignment horizontal="center" vertical="center"/>
    </xf>
    <xf numFmtId="4" fontId="32" fillId="14" borderId="3" xfId="0" applyNumberFormat="1" applyFont="1" applyFill="1" applyBorder="1" applyAlignment="1">
      <alignment horizontal="center" vertical="center" wrapText="1"/>
    </xf>
    <xf numFmtId="4" fontId="32" fillId="14" borderId="1" xfId="0" applyNumberFormat="1" applyFont="1" applyFill="1" applyBorder="1" applyAlignment="1">
      <alignment horizontal="center" vertical="center" wrapText="1"/>
    </xf>
    <xf numFmtId="2" fontId="31" fillId="14" borderId="1" xfId="0" applyNumberFormat="1" applyFont="1" applyFill="1" applyBorder="1" applyAlignment="1">
      <alignment horizontal="center" vertical="center"/>
    </xf>
    <xf numFmtId="4" fontId="32" fillId="4" borderId="1" xfId="0" applyNumberFormat="1" applyFont="1" applyFill="1" applyBorder="1" applyAlignment="1">
      <alignment horizontal="center" vertical="center" wrapText="1"/>
    </xf>
    <xf numFmtId="0" fontId="7" fillId="4" borderId="1" xfId="8" applyFill="1" applyBorder="1" applyAlignment="1">
      <alignment horizontal="center" vertical="center"/>
    </xf>
    <xf numFmtId="0" fontId="7" fillId="0" borderId="0" xfId="8" applyAlignment="1">
      <alignment horizontal="left"/>
    </xf>
    <xf numFmtId="0" fontId="24" fillId="14" borderId="0" xfId="8" applyFont="1" applyFill="1" applyBorder="1" applyAlignment="1">
      <alignment horizontal="center" vertical="center"/>
    </xf>
    <xf numFmtId="2" fontId="3" fillId="14" borderId="0" xfId="8" applyNumberFormat="1" applyFont="1" applyFill="1" applyBorder="1" applyAlignment="1">
      <alignment horizontal="center" vertical="center"/>
    </xf>
    <xf numFmtId="0" fontId="3" fillId="14" borderId="0" xfId="8" applyFont="1" applyFill="1" applyBorder="1"/>
    <xf numFmtId="0" fontId="3" fillId="0" borderId="0" xfId="8" applyFont="1" applyAlignment="1">
      <alignment horizontal="center" vertical="center"/>
    </xf>
    <xf numFmtId="0" fontId="3" fillId="14" borderId="1" xfId="8" applyNumberFormat="1" applyFont="1" applyFill="1" applyBorder="1" applyAlignment="1">
      <alignment horizontal="center" vertical="center"/>
    </xf>
    <xf numFmtId="0" fontId="23" fillId="0" borderId="0" xfId="8" applyFont="1" applyAlignment="1">
      <alignment horizontal="right"/>
    </xf>
    <xf numFmtId="0" fontId="23" fillId="0" borderId="0" xfId="8" applyFont="1" applyAlignment="1">
      <alignment horizontal="right" vertical="center"/>
    </xf>
    <xf numFmtId="49" fontId="31" fillId="14" borderId="0" xfId="0" applyNumberFormat="1" applyFont="1" applyFill="1" applyAlignment="1">
      <alignment horizontal="center" vertical="center"/>
    </xf>
    <xf numFmtId="49" fontId="3" fillId="0" borderId="0" xfId="8" applyNumberFormat="1" applyFont="1" applyBorder="1" applyAlignment="1">
      <alignment horizontal="center"/>
    </xf>
    <xf numFmtId="49" fontId="3" fillId="0" borderId="0" xfId="8" applyNumberFormat="1" applyFont="1" applyAlignment="1">
      <alignment horizontal="center" vertical="center" wrapText="1"/>
    </xf>
    <xf numFmtId="49" fontId="31" fillId="14" borderId="0" xfId="0" applyNumberFormat="1" applyFont="1" applyFill="1" applyAlignment="1">
      <alignment horizontal="center"/>
    </xf>
    <xf numFmtId="49" fontId="3" fillId="0" borderId="0" xfId="8" applyNumberFormat="1" applyFont="1" applyAlignment="1">
      <alignment horizontal="center"/>
    </xf>
    <xf numFmtId="49" fontId="3" fillId="14" borderId="0" xfId="8" applyNumberFormat="1" applyFont="1" applyFill="1" applyBorder="1" applyAlignment="1">
      <alignment horizontal="center"/>
    </xf>
    <xf numFmtId="0" fontId="23" fillId="5" borderId="1" xfId="8" applyFont="1" applyFill="1" applyBorder="1" applyAlignment="1">
      <alignment horizontal="center" vertical="center"/>
    </xf>
    <xf numFmtId="0" fontId="7" fillId="0" borderId="0" xfId="8" applyAlignment="1">
      <alignment horizontal="center" vertical="center"/>
    </xf>
    <xf numFmtId="0" fontId="23" fillId="5" borderId="0" xfId="8" applyFont="1" applyFill="1" applyBorder="1" applyAlignment="1">
      <alignment horizontal="center" vertical="center"/>
    </xf>
    <xf numFmtId="0" fontId="3" fillId="14" borderId="0" xfId="8" applyFont="1" applyFill="1" applyBorder="1" applyAlignment="1">
      <alignment horizontal="center" vertical="center"/>
    </xf>
    <xf numFmtId="49" fontId="3" fillId="0" borderId="1" xfId="8" applyNumberFormat="1" applyFont="1" applyBorder="1" applyAlignment="1">
      <alignment horizontal="center" vertical="center" wrapText="1"/>
    </xf>
    <xf numFmtId="49" fontId="3" fillId="0" borderId="1" xfId="8" applyNumberFormat="1" applyFont="1" applyBorder="1" applyAlignment="1">
      <alignment horizontal="center"/>
    </xf>
    <xf numFmtId="0" fontId="24" fillId="14" borderId="1" xfId="8" applyFont="1" applyFill="1" applyBorder="1" applyAlignment="1">
      <alignment horizontal="center" vertical="center" wrapText="1"/>
    </xf>
    <xf numFmtId="0" fontId="26" fillId="14" borderId="1" xfId="8" applyFont="1" applyFill="1" applyBorder="1" applyAlignment="1">
      <alignment horizontal="center" vertical="center"/>
    </xf>
    <xf numFmtId="2" fontId="7" fillId="0" borderId="1" xfId="8" applyNumberFormat="1" applyBorder="1"/>
    <xf numFmtId="0" fontId="7" fillId="0" borderId="1" xfId="8" applyBorder="1" applyAlignment="1">
      <alignment horizontal="center" vertical="center"/>
    </xf>
    <xf numFmtId="2" fontId="7" fillId="0" borderId="1" xfId="8" applyNumberFormat="1" applyBorder="1" applyAlignment="1">
      <alignment horizontal="center" vertical="center"/>
    </xf>
    <xf numFmtId="0" fontId="24" fillId="3" borderId="1" xfId="8" applyFont="1" applyFill="1" applyBorder="1" applyAlignment="1">
      <alignment horizontal="center" vertical="center"/>
    </xf>
    <xf numFmtId="2" fontId="3" fillId="3" borderId="1" xfId="8" applyNumberFormat="1" applyFont="1" applyFill="1" applyBorder="1" applyAlignment="1">
      <alignment horizontal="center" vertical="center"/>
    </xf>
    <xf numFmtId="0" fontId="23" fillId="3" borderId="1" xfId="8" applyFont="1" applyFill="1" applyBorder="1" applyAlignment="1">
      <alignment horizontal="center" vertical="center"/>
    </xf>
    <xf numFmtId="49" fontId="3" fillId="3" borderId="1" xfId="8" applyNumberFormat="1" applyFont="1" applyFill="1" applyBorder="1" applyAlignment="1">
      <alignment horizontal="center"/>
    </xf>
    <xf numFmtId="0" fontId="24" fillId="20" borderId="1" xfId="8" applyFont="1" applyFill="1" applyBorder="1" applyAlignment="1">
      <alignment horizontal="center" vertical="center"/>
    </xf>
    <xf numFmtId="2" fontId="3" fillId="20" borderId="1" xfId="8" applyNumberFormat="1" applyFont="1" applyFill="1" applyBorder="1" applyAlignment="1">
      <alignment horizontal="center" vertical="center"/>
    </xf>
    <xf numFmtId="0" fontId="23" fillId="20" borderId="1" xfId="8" applyFont="1" applyFill="1" applyBorder="1" applyAlignment="1">
      <alignment horizontal="center" vertical="center"/>
    </xf>
    <xf numFmtId="49" fontId="3" fillId="20" borderId="1" xfId="8" applyNumberFormat="1" applyFont="1" applyFill="1" applyBorder="1" applyAlignment="1">
      <alignment horizontal="center"/>
    </xf>
    <xf numFmtId="0" fontId="24" fillId="4" borderId="1" xfId="8" applyFont="1" applyFill="1" applyBorder="1" applyAlignment="1">
      <alignment horizontal="center" vertical="center"/>
    </xf>
    <xf numFmtId="2" fontId="3" fillId="4" borderId="1" xfId="8" applyNumberFormat="1" applyFont="1" applyFill="1" applyBorder="1" applyAlignment="1">
      <alignment horizontal="center" vertical="center"/>
    </xf>
    <xf numFmtId="0" fontId="23" fillId="4" borderId="1" xfId="8" applyFont="1" applyFill="1" applyBorder="1" applyAlignment="1">
      <alignment horizontal="center" vertical="center"/>
    </xf>
    <xf numFmtId="49" fontId="3" fillId="4" borderId="1" xfId="8" applyNumberFormat="1" applyFont="1" applyFill="1" applyBorder="1" applyAlignment="1">
      <alignment horizontal="center"/>
    </xf>
    <xf numFmtId="0" fontId="26" fillId="4" borderId="1" xfId="8" applyFont="1" applyFill="1" applyBorder="1" applyAlignment="1">
      <alignment horizontal="center" vertical="center"/>
    </xf>
    <xf numFmtId="49" fontId="0" fillId="4" borderId="1" xfId="8" applyNumberFormat="1" applyFont="1" applyFill="1" applyBorder="1" applyAlignment="1">
      <alignment horizontal="center"/>
    </xf>
    <xf numFmtId="49" fontId="3" fillId="14" borderId="0" xfId="8" applyNumberFormat="1" applyFont="1" applyFill="1" applyBorder="1" applyAlignment="1">
      <alignment horizontal="center" vertical="center" wrapText="1"/>
    </xf>
    <xf numFmtId="49" fontId="0" fillId="14" borderId="0" xfId="8" applyNumberFormat="1" applyFont="1" applyFill="1" applyBorder="1" applyAlignment="1">
      <alignment horizontal="center"/>
    </xf>
    <xf numFmtId="49" fontId="3" fillId="14" borderId="0" xfId="8" applyNumberFormat="1" applyFont="1" applyFill="1" applyAlignment="1">
      <alignment horizontal="center" vertical="center" wrapText="1"/>
    </xf>
    <xf numFmtId="49" fontId="3" fillId="14" borderId="0" xfId="8" applyNumberFormat="1" applyFont="1" applyFill="1" applyAlignment="1">
      <alignment horizontal="center"/>
    </xf>
    <xf numFmtId="1" fontId="20" fillId="0" borderId="0" xfId="20" applyNumberFormat="1" applyFont="1" applyFill="1" applyAlignment="1">
      <alignment horizontal="center" vertical="center"/>
    </xf>
    <xf numFmtId="1" fontId="19" fillId="4" borderId="1" xfId="20" applyNumberFormat="1" applyFont="1" applyFill="1" applyBorder="1" applyAlignment="1">
      <alignment horizontal="center" vertical="center" wrapText="1"/>
    </xf>
    <xf numFmtId="1" fontId="20" fillId="14" borderId="1" xfId="21" applyNumberFormat="1" applyFont="1" applyFill="1" applyBorder="1" applyAlignment="1">
      <alignment horizontal="center" vertical="center"/>
    </xf>
    <xf numFmtId="1" fontId="18" fillId="4" borderId="1" xfId="21" applyNumberFormat="1" applyFont="1" applyFill="1" applyBorder="1" applyAlignment="1">
      <alignment horizontal="center" vertical="center" wrapText="1"/>
    </xf>
    <xf numFmtId="1" fontId="18" fillId="14" borderId="0" xfId="21" applyNumberFormat="1" applyFont="1" applyFill="1" applyAlignment="1">
      <alignment horizontal="center" vertical="center" wrapText="1"/>
    </xf>
    <xf numFmtId="2" fontId="19" fillId="3" borderId="1" xfId="21" applyNumberFormat="1" applyFont="1" applyFill="1" applyBorder="1" applyAlignment="1">
      <alignment horizontal="center" vertical="center" wrapText="1"/>
    </xf>
    <xf numFmtId="1" fontId="20" fillId="14" borderId="0" xfId="21" applyNumberFormat="1" applyFont="1" applyFill="1" applyAlignment="1">
      <alignment vertical="center"/>
    </xf>
    <xf numFmtId="1" fontId="19" fillId="3" borderId="1" xfId="21" applyNumberFormat="1" applyFont="1" applyFill="1" applyBorder="1" applyAlignment="1">
      <alignment horizontal="center" vertical="center" wrapText="1"/>
    </xf>
    <xf numFmtId="1" fontId="19" fillId="4" borderId="1" xfId="20" applyNumberFormat="1" applyFont="1" applyFill="1" applyBorder="1" applyAlignment="1">
      <alignment horizontal="center" vertical="center"/>
    </xf>
    <xf numFmtId="1" fontId="20" fillId="14" borderId="0" xfId="21" applyNumberFormat="1" applyFont="1" applyFill="1" applyAlignment="1">
      <alignment horizontal="center" vertical="center"/>
    </xf>
    <xf numFmtId="1" fontId="19" fillId="4" borderId="1" xfId="21" applyNumberFormat="1" applyFont="1" applyFill="1" applyBorder="1" applyAlignment="1">
      <alignment horizontal="center" vertical="center" wrapText="1"/>
    </xf>
    <xf numFmtId="1" fontId="20" fillId="14" borderId="0" xfId="21" applyNumberFormat="1" applyFont="1" applyFill="1" applyBorder="1" applyAlignment="1">
      <alignment horizontal="center" vertical="center"/>
    </xf>
    <xf numFmtId="1" fontId="18" fillId="14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1" fontId="35" fillId="4" borderId="1" xfId="21" applyNumberFormat="1" applyFont="1" applyFill="1" applyBorder="1" applyAlignment="1">
      <alignment horizontal="center" vertical="center" wrapText="1"/>
    </xf>
    <xf numFmtId="2" fontId="35" fillId="4" borderId="1" xfId="21" applyNumberFormat="1" applyFont="1" applyFill="1" applyBorder="1" applyAlignment="1">
      <alignment horizontal="center" vertical="center" wrapText="1"/>
    </xf>
    <xf numFmtId="1" fontId="35" fillId="3" borderId="1" xfId="21" applyNumberFormat="1" applyFont="1" applyFill="1" applyBorder="1" applyAlignment="1">
      <alignment horizontal="center" vertical="center" wrapText="1"/>
    </xf>
    <xf numFmtId="2" fontId="35" fillId="3" borderId="1" xfId="21" applyNumberFormat="1" applyFont="1" applyFill="1" applyBorder="1" applyAlignment="1">
      <alignment horizontal="center" vertical="center" wrapText="1"/>
    </xf>
    <xf numFmtId="1" fontId="35" fillId="4" borderId="1" xfId="2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168" fontId="33" fillId="0" borderId="1" xfId="0" applyNumberFormat="1" applyFont="1" applyBorder="1" applyAlignment="1">
      <alignment vertical="center" wrapText="1"/>
    </xf>
    <xf numFmtId="0" fontId="33" fillId="0" borderId="1" xfId="0" applyFont="1" applyBorder="1" applyAlignment="1">
      <alignment horizontal="right" vertical="center" wrapText="1"/>
    </xf>
    <xf numFmtId="49" fontId="33" fillId="0" borderId="1" xfId="0" applyNumberFormat="1" applyFont="1" applyBorder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34" fillId="0" borderId="1" xfId="0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 wrapText="1"/>
    </xf>
    <xf numFmtId="1" fontId="19" fillId="14" borderId="0" xfId="20" applyNumberFormat="1" applyFont="1" applyFill="1" applyAlignment="1">
      <alignment horizontal="center" vertical="center"/>
    </xf>
    <xf numFmtId="14" fontId="19" fillId="14" borderId="0" xfId="20" applyNumberFormat="1" applyFont="1" applyFill="1" applyAlignment="1">
      <alignment horizontal="left" vertical="center" wrapText="1"/>
    </xf>
    <xf numFmtId="2" fontId="20" fillId="14" borderId="1" xfId="21" applyNumberFormat="1" applyFont="1" applyFill="1" applyBorder="1" applyAlignment="1">
      <alignment horizontal="left" vertical="center" wrapText="1"/>
    </xf>
    <xf numFmtId="2" fontId="19" fillId="4" borderId="1" xfId="20" applyNumberFormat="1" applyFont="1" applyFill="1" applyBorder="1" applyAlignment="1">
      <alignment horizontal="left" vertical="center" wrapText="1"/>
    </xf>
    <xf numFmtId="2" fontId="20" fillId="14" borderId="0" xfId="20" applyNumberFormat="1" applyFont="1" applyFill="1" applyAlignment="1">
      <alignment horizontal="left" vertical="center" wrapText="1"/>
    </xf>
    <xf numFmtId="2" fontId="20" fillId="14" borderId="1" xfId="21" applyNumberFormat="1" applyFont="1" applyFill="1" applyBorder="1" applyAlignment="1">
      <alignment horizontal="left" vertical="center"/>
    </xf>
    <xf numFmtId="0" fontId="37" fillId="0" borderId="0" xfId="20" applyFont="1" applyFill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/>
    </xf>
    <xf numFmtId="1" fontId="33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4" fontId="29" fillId="14" borderId="12" xfId="0" applyNumberFormat="1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left" vertical="center"/>
    </xf>
    <xf numFmtId="0" fontId="18" fillId="17" borderId="1" xfId="0" applyFont="1" applyFill="1" applyBorder="1" applyAlignment="1">
      <alignment horizontal="center" vertical="center"/>
    </xf>
    <xf numFmtId="0" fontId="24" fillId="17" borderId="1" xfId="8" applyFont="1" applyFill="1" applyBorder="1" applyAlignment="1">
      <alignment horizontal="center" vertical="center"/>
    </xf>
    <xf numFmtId="2" fontId="39" fillId="17" borderId="1" xfId="8" applyNumberFormat="1" applyFont="1" applyFill="1" applyBorder="1" applyAlignment="1">
      <alignment horizontal="center" vertical="center"/>
    </xf>
    <xf numFmtId="0" fontId="23" fillId="17" borderId="1" xfId="8" applyFont="1" applyFill="1" applyBorder="1" applyAlignment="1">
      <alignment horizontal="center" vertical="center"/>
    </xf>
    <xf numFmtId="49" fontId="3" fillId="17" borderId="1" xfId="8" applyNumberFormat="1" applyFont="1" applyFill="1" applyBorder="1" applyAlignment="1">
      <alignment horizontal="center"/>
    </xf>
    <xf numFmtId="0" fontId="7" fillId="17" borderId="0" xfId="8" applyFill="1"/>
    <xf numFmtId="2" fontId="3" fillId="20" borderId="1" xfId="8" applyNumberFormat="1" applyFont="1" applyFill="1" applyBorder="1"/>
    <xf numFmtId="2" fontId="3" fillId="14" borderId="1" xfId="8" applyNumberFormat="1" applyFont="1" applyFill="1" applyBorder="1"/>
    <xf numFmtId="2" fontId="3" fillId="17" borderId="1" xfId="8" applyNumberFormat="1" applyFont="1" applyFill="1" applyBorder="1"/>
    <xf numFmtId="2" fontId="3" fillId="4" borderId="1" xfId="8" applyNumberFormat="1" applyFont="1" applyFill="1" applyBorder="1"/>
    <xf numFmtId="2" fontId="3" fillId="3" borderId="1" xfId="8" applyNumberFormat="1" applyFont="1" applyFill="1" applyBorder="1"/>
    <xf numFmtId="164" fontId="18" fillId="17" borderId="1" xfId="0" applyNumberFormat="1" applyFont="1" applyFill="1" applyBorder="1" applyAlignment="1">
      <alignment horizontal="center" vertical="center"/>
    </xf>
    <xf numFmtId="0" fontId="7" fillId="0" borderId="1" xfId="8" applyBorder="1" applyAlignment="1">
      <alignment horizontal="center"/>
    </xf>
    <xf numFmtId="0" fontId="7" fillId="0" borderId="0" xfId="8" applyAlignment="1">
      <alignment horizontal="center"/>
    </xf>
    <xf numFmtId="0" fontId="31" fillId="14" borderId="0" xfId="0" applyFont="1" applyFill="1" applyAlignment="1">
      <alignment horizontal="center"/>
    </xf>
    <xf numFmtId="0" fontId="23" fillId="0" borderId="0" xfId="8" applyFont="1" applyAlignment="1">
      <alignment horizontal="center" vertical="center"/>
    </xf>
    <xf numFmtId="2" fontId="3" fillId="17" borderId="1" xfId="8" applyNumberFormat="1" applyFont="1" applyFill="1" applyBorder="1" applyAlignment="1">
      <alignment horizontal="center" vertical="center"/>
    </xf>
    <xf numFmtId="49" fontId="0" fillId="17" borderId="1" xfId="8" applyNumberFormat="1" applyFont="1" applyFill="1" applyBorder="1" applyAlignment="1">
      <alignment horizontal="center"/>
    </xf>
    <xf numFmtId="1" fontId="29" fillId="5" borderId="0" xfId="0" applyNumberFormat="1" applyFont="1" applyFill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14" borderId="1" xfId="0" applyFont="1" applyFill="1" applyBorder="1" applyAlignment="1">
      <alignment horizontal="center" vertical="center" wrapText="1"/>
    </xf>
    <xf numFmtId="0" fontId="27" fillId="0" borderId="0" xfId="8" applyFont="1" applyAlignment="1">
      <alignment horizontal="center" vertical="center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2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  <cellStyle name="Финансовый" xfId="21" builtinId="3"/>
  </cellStyles>
  <dxfs count="1823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9933FF"/>
      <color rgb="FFB08600"/>
      <color rgb="FFCD0B9A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4;&#1069;&#1050;&#1057;/&#1057;&#1054;&#1069;&#1050;&#1057;%20-%20&#1045;&#1058;&#1059;%20(&#1086;&#1090;&#1075;&#1088;&#1091;&#1079;&#1082;&#1080;%20120825)%2021.08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ownloads/&#1042;&#1099;&#1087;&#1086;&#1083;&#1085;&#1077;&#1085;&#1080;&#1077;%20&#1088;&#1072;&#1073;&#1086;&#10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9;&#1089;&#1090;&#1100;-&#1051;&#1091;&#1075;&#1072;/&#1050;&#1052;%20&#1077;&#1076;&#1077;&#1084;%20&#1090;&#1091;&#1076;&#1072;/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грузки"/>
    </sheetNames>
    <sheetDataSet>
      <sheetData sheetId="0">
        <row r="208">
          <cell r="B208" t="str">
            <v>1Б1-1</v>
          </cell>
          <cell r="C208">
            <v>1</v>
          </cell>
        </row>
        <row r="209">
          <cell r="B209" t="str">
            <v>1Б11-1</v>
          </cell>
          <cell r="C209">
            <v>1</v>
          </cell>
        </row>
        <row r="210">
          <cell r="B210" t="str">
            <v>1Б12-1</v>
          </cell>
          <cell r="C210">
            <v>2</v>
          </cell>
        </row>
        <row r="211">
          <cell r="B211" t="str">
            <v>1Б1-3</v>
          </cell>
          <cell r="C211">
            <v>1</v>
          </cell>
        </row>
        <row r="212">
          <cell r="B212" t="str">
            <v>1Б1-4</v>
          </cell>
          <cell r="C212">
            <v>1</v>
          </cell>
        </row>
        <row r="213">
          <cell r="B213" t="str">
            <v>1Б2-1</v>
          </cell>
          <cell r="C213">
            <v>1</v>
          </cell>
        </row>
        <row r="214">
          <cell r="B214" t="str">
            <v>1Б3-1</v>
          </cell>
          <cell r="C214">
            <v>1</v>
          </cell>
        </row>
        <row r="215">
          <cell r="B215" t="str">
            <v>1Б3-2</v>
          </cell>
          <cell r="C215">
            <v>1</v>
          </cell>
        </row>
        <row r="216">
          <cell r="B216" t="str">
            <v>1Б3-3</v>
          </cell>
          <cell r="C216">
            <v>1</v>
          </cell>
        </row>
        <row r="217">
          <cell r="B217" t="str">
            <v>1Б3-4</v>
          </cell>
          <cell r="C217">
            <v>1</v>
          </cell>
        </row>
        <row r="218">
          <cell r="B218" t="str">
            <v>1Б3-5</v>
          </cell>
          <cell r="C218">
            <v>1</v>
          </cell>
        </row>
        <row r="219">
          <cell r="B219" t="str">
            <v>1Б8-1</v>
          </cell>
          <cell r="C219">
            <v>1</v>
          </cell>
        </row>
        <row r="220">
          <cell r="B220" t="str">
            <v>1Б8-2</v>
          </cell>
          <cell r="C220">
            <v>1</v>
          </cell>
        </row>
        <row r="221">
          <cell r="B221" t="str">
            <v>1Б8-3</v>
          </cell>
          <cell r="C221">
            <v>1</v>
          </cell>
        </row>
        <row r="222">
          <cell r="B222" t="str">
            <v>1Б8-4</v>
          </cell>
          <cell r="C222">
            <v>1</v>
          </cell>
        </row>
        <row r="223">
          <cell r="B223" t="str">
            <v>1Б8-5</v>
          </cell>
          <cell r="C223">
            <v>5</v>
          </cell>
        </row>
        <row r="224">
          <cell r="B224" t="str">
            <v>1Б8-6</v>
          </cell>
          <cell r="C224">
            <v>1</v>
          </cell>
        </row>
        <row r="225">
          <cell r="B225" t="str">
            <v>1Б9-1</v>
          </cell>
          <cell r="C225">
            <v>1</v>
          </cell>
        </row>
        <row r="226">
          <cell r="B226" t="str">
            <v>1Б9-2</v>
          </cell>
          <cell r="C226">
            <v>1</v>
          </cell>
        </row>
        <row r="227">
          <cell r="B227" t="str">
            <v>1Б9-3</v>
          </cell>
          <cell r="C227">
            <v>2</v>
          </cell>
        </row>
        <row r="228">
          <cell r="B228" t="str">
            <v>1Б9-4</v>
          </cell>
          <cell r="C228">
            <v>1</v>
          </cell>
        </row>
        <row r="229">
          <cell r="B229" t="str">
            <v>1К1-1</v>
          </cell>
          <cell r="C229">
            <v>1</v>
          </cell>
        </row>
        <row r="230">
          <cell r="B230" t="str">
            <v>1К1-11</v>
          </cell>
          <cell r="C230">
            <v>2</v>
          </cell>
        </row>
        <row r="231">
          <cell r="B231" t="str">
            <v>1К1-14</v>
          </cell>
          <cell r="C231">
            <v>1</v>
          </cell>
        </row>
        <row r="232">
          <cell r="B232" t="str">
            <v>1К1-16</v>
          </cell>
          <cell r="C232">
            <v>1</v>
          </cell>
        </row>
        <row r="233">
          <cell r="B233" t="str">
            <v>1К1-18</v>
          </cell>
          <cell r="C233">
            <v>1</v>
          </cell>
        </row>
        <row r="234">
          <cell r="B234" t="str">
            <v>1К1-2</v>
          </cell>
          <cell r="C234">
            <v>1</v>
          </cell>
        </row>
        <row r="235">
          <cell r="B235" t="str">
            <v>1К1-20</v>
          </cell>
          <cell r="C235">
            <v>1</v>
          </cell>
        </row>
        <row r="236">
          <cell r="B236" t="str">
            <v>1К1-22</v>
          </cell>
          <cell r="C236">
            <v>4</v>
          </cell>
        </row>
        <row r="237">
          <cell r="B237" t="str">
            <v>1К1-3</v>
          </cell>
          <cell r="C237">
            <v>3</v>
          </cell>
        </row>
        <row r="238">
          <cell r="B238" t="str">
            <v>1К1-5</v>
          </cell>
          <cell r="C238">
            <v>1</v>
          </cell>
        </row>
        <row r="239">
          <cell r="B239" t="str">
            <v>1К1-7</v>
          </cell>
          <cell r="C239">
            <v>2</v>
          </cell>
        </row>
        <row r="240">
          <cell r="B240" t="str">
            <v>1К1-9</v>
          </cell>
          <cell r="C240">
            <v>1</v>
          </cell>
        </row>
        <row r="241">
          <cell r="B241" t="str">
            <v>1К2-1</v>
          </cell>
          <cell r="C241">
            <v>1</v>
          </cell>
        </row>
        <row r="242">
          <cell r="B242" t="str">
            <v>1К2-2</v>
          </cell>
          <cell r="C242">
            <v>6</v>
          </cell>
        </row>
        <row r="243">
          <cell r="B243" t="str">
            <v>1К2-3</v>
          </cell>
          <cell r="C243">
            <v>1</v>
          </cell>
        </row>
        <row r="244">
          <cell r="B244" t="str">
            <v>1К2-4</v>
          </cell>
          <cell r="C244">
            <v>1</v>
          </cell>
        </row>
        <row r="245">
          <cell r="B245" t="str">
            <v>1К3-2</v>
          </cell>
          <cell r="C245">
            <v>1</v>
          </cell>
        </row>
        <row r="246">
          <cell r="B246" t="str">
            <v>1К3-3</v>
          </cell>
          <cell r="C246">
            <v>1</v>
          </cell>
        </row>
        <row r="247">
          <cell r="B247" t="str">
            <v>1К3-4</v>
          </cell>
          <cell r="C247">
            <v>1</v>
          </cell>
        </row>
        <row r="248">
          <cell r="B248" t="str">
            <v>1К3-5</v>
          </cell>
          <cell r="C248">
            <v>2</v>
          </cell>
        </row>
        <row r="249">
          <cell r="B249" t="str">
            <v>1К3-6</v>
          </cell>
          <cell r="C249">
            <v>1</v>
          </cell>
        </row>
        <row r="250">
          <cell r="B250" t="str">
            <v>1К3-7</v>
          </cell>
          <cell r="C250">
            <v>1</v>
          </cell>
        </row>
        <row r="251">
          <cell r="B251" t="str">
            <v>1К3-8</v>
          </cell>
          <cell r="C251">
            <v>1</v>
          </cell>
        </row>
        <row r="252">
          <cell r="B252" t="str">
            <v>1К3-9</v>
          </cell>
          <cell r="C252">
            <v>1</v>
          </cell>
        </row>
        <row r="253">
          <cell r="B253" t="str">
            <v>1Н1-118</v>
          </cell>
          <cell r="C253">
            <v>1</v>
          </cell>
        </row>
        <row r="254">
          <cell r="B254" t="str">
            <v>1Н1-122</v>
          </cell>
          <cell r="C254">
            <v>1</v>
          </cell>
        </row>
        <row r="255">
          <cell r="B255" t="str">
            <v>1Н1-130</v>
          </cell>
          <cell r="C255">
            <v>2</v>
          </cell>
        </row>
        <row r="256">
          <cell r="B256" t="str">
            <v>1Н1-134</v>
          </cell>
          <cell r="C256">
            <v>1</v>
          </cell>
        </row>
        <row r="257">
          <cell r="B257" t="str">
            <v>1Н1-138</v>
          </cell>
          <cell r="C257">
            <v>1</v>
          </cell>
        </row>
        <row r="258">
          <cell r="B258" t="str">
            <v>1Н1-139</v>
          </cell>
          <cell r="C258">
            <v>1</v>
          </cell>
        </row>
        <row r="259">
          <cell r="B259" t="str">
            <v>1Н1-142</v>
          </cell>
          <cell r="C259">
            <v>2</v>
          </cell>
        </row>
        <row r="260">
          <cell r="B260" t="str">
            <v>1Н1-143</v>
          </cell>
          <cell r="C260">
            <v>1</v>
          </cell>
        </row>
        <row r="261">
          <cell r="B261" t="str">
            <v>2Б1-2</v>
          </cell>
          <cell r="C261">
            <v>7</v>
          </cell>
        </row>
        <row r="262">
          <cell r="B262" t="str">
            <v>2Б2-1</v>
          </cell>
          <cell r="C262">
            <v>1</v>
          </cell>
        </row>
        <row r="263">
          <cell r="B263" t="str">
            <v>2Б2-2</v>
          </cell>
          <cell r="C263">
            <v>2</v>
          </cell>
        </row>
        <row r="264">
          <cell r="B264" t="str">
            <v>2Б2-3</v>
          </cell>
          <cell r="C264">
            <v>1</v>
          </cell>
        </row>
        <row r="265">
          <cell r="B265" t="str">
            <v>2Б8-1</v>
          </cell>
          <cell r="C265">
            <v>2</v>
          </cell>
        </row>
        <row r="266">
          <cell r="B266" t="str">
            <v>2Б8-2</v>
          </cell>
          <cell r="C266">
            <v>19</v>
          </cell>
        </row>
        <row r="267">
          <cell r="B267" t="str">
            <v>2Б8-3</v>
          </cell>
          <cell r="C267">
            <v>1</v>
          </cell>
        </row>
        <row r="268">
          <cell r="B268" t="str">
            <v>2К2-1</v>
          </cell>
          <cell r="C268">
            <v>2</v>
          </cell>
        </row>
        <row r="269">
          <cell r="B269" t="str">
            <v>2К2-2</v>
          </cell>
          <cell r="C269">
            <v>15</v>
          </cell>
        </row>
        <row r="270">
          <cell r="B270" t="str">
            <v>2К2-4</v>
          </cell>
          <cell r="C270">
            <v>1</v>
          </cell>
        </row>
        <row r="271">
          <cell r="B271" t="str">
            <v>2К2-6</v>
          </cell>
          <cell r="C271">
            <v>1</v>
          </cell>
        </row>
        <row r="272">
          <cell r="B272" t="str">
            <v>2К2-7</v>
          </cell>
          <cell r="C272">
            <v>1</v>
          </cell>
        </row>
        <row r="273">
          <cell r="B273" t="str">
            <v>2К2-8</v>
          </cell>
          <cell r="C273">
            <v>1</v>
          </cell>
        </row>
        <row r="274">
          <cell r="B274" t="str">
            <v>3Б2-1</v>
          </cell>
          <cell r="C274">
            <v>1</v>
          </cell>
        </row>
        <row r="275">
          <cell r="B275" t="str">
            <v>3Б2-2</v>
          </cell>
          <cell r="C275">
            <v>1</v>
          </cell>
        </row>
        <row r="276">
          <cell r="B276" t="str">
            <v>3К2-1</v>
          </cell>
          <cell r="C276">
            <v>1</v>
          </cell>
        </row>
        <row r="277">
          <cell r="B277" t="str">
            <v>3К2-2</v>
          </cell>
          <cell r="C277">
            <v>3</v>
          </cell>
        </row>
        <row r="278">
          <cell r="B278" t="str">
            <v>3К2-4</v>
          </cell>
          <cell r="C278">
            <v>1</v>
          </cell>
        </row>
        <row r="279">
          <cell r="B279" t="str">
            <v>3К2-5</v>
          </cell>
          <cell r="C279">
            <v>1</v>
          </cell>
        </row>
        <row r="280">
          <cell r="B280" t="str">
            <v>4Б2-1</v>
          </cell>
          <cell r="C280">
            <v>1</v>
          </cell>
        </row>
        <row r="281">
          <cell r="B281" t="str">
            <v>4К2-2</v>
          </cell>
          <cell r="C281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авлено мк"/>
      <sheetName val="ВОМ КГ-3 СОЭКС"/>
      <sheetName val="ВОМ КГ 2-7 ПМЗ"/>
      <sheetName val="ВОМ КГ-11 НЕВА"/>
    </sheetNames>
    <sheetDataSet>
      <sheetData sheetId="0"/>
      <sheetData sheetId="1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>
            <v>57.95</v>
          </cell>
          <cell r="I5">
            <v>57.95</v>
          </cell>
          <cell r="J5" t="str">
            <v>ОГЗ до R45</v>
          </cell>
          <cell r="K5">
            <v>1</v>
          </cell>
          <cell r="L5">
            <v>4542.8999999999996</v>
          </cell>
          <cell r="M5">
            <v>57.95</v>
          </cell>
          <cell r="N5">
            <v>1</v>
          </cell>
          <cell r="O5">
            <v>4542.8999999999996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>
            <v>57.29</v>
          </cell>
          <cell r="I6">
            <v>57.29</v>
          </cell>
          <cell r="J6" t="str">
            <v>ОГЗ до R45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>
            <v>57.33</v>
          </cell>
          <cell r="I7">
            <v>57.33</v>
          </cell>
          <cell r="J7" t="str">
            <v>ОГЗ до R45</v>
          </cell>
          <cell r="K7">
            <v>1</v>
          </cell>
          <cell r="L7">
            <v>4536</v>
          </cell>
          <cell r="M7">
            <v>57.33</v>
          </cell>
          <cell r="N7">
            <v>1</v>
          </cell>
          <cell r="O7">
            <v>4536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57.72</v>
          </cell>
          <cell r="I8">
            <v>173.16</v>
          </cell>
          <cell r="J8" t="str">
            <v>ОГЗ до R45</v>
          </cell>
          <cell r="K8">
            <v>1</v>
          </cell>
          <cell r="L8">
            <v>4551.2</v>
          </cell>
          <cell r="M8">
            <v>57.72</v>
          </cell>
          <cell r="N8">
            <v>1</v>
          </cell>
          <cell r="O8">
            <v>4551.2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57.32</v>
          </cell>
          <cell r="I9">
            <v>114.64</v>
          </cell>
          <cell r="J9" t="str">
            <v>ОГЗ до R45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>
            <v>57.15</v>
          </cell>
          <cell r="I10">
            <v>57.15</v>
          </cell>
          <cell r="J10" t="str">
            <v>ОГЗ до R45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>
            <v>55.45</v>
          </cell>
          <cell r="I11">
            <v>55.45</v>
          </cell>
          <cell r="J11" t="str">
            <v>ОГЗ до R45</v>
          </cell>
          <cell r="K11">
            <v>1</v>
          </cell>
          <cell r="L11">
            <v>4416.3</v>
          </cell>
          <cell r="M11">
            <v>55.45</v>
          </cell>
          <cell r="N11">
            <v>1</v>
          </cell>
          <cell r="O11">
            <v>4416.3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>
            <v>39.96</v>
          </cell>
          <cell r="I12">
            <v>39.96</v>
          </cell>
          <cell r="J12" t="str">
            <v>ОГЗ до R45</v>
          </cell>
          <cell r="K12">
            <v>1</v>
          </cell>
          <cell r="L12">
            <v>2169.5</v>
          </cell>
          <cell r="M12">
            <v>39.96</v>
          </cell>
          <cell r="N12">
            <v>1</v>
          </cell>
          <cell r="O12">
            <v>2169.5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>
            <v>36.19</v>
          </cell>
          <cell r="I13">
            <v>36.19</v>
          </cell>
          <cell r="J13" t="str">
            <v>ОГЗ до R45</v>
          </cell>
          <cell r="K13">
            <v>1</v>
          </cell>
          <cell r="L13">
            <v>2048.1</v>
          </cell>
          <cell r="M13">
            <v>36.19</v>
          </cell>
          <cell r="N13">
            <v>1</v>
          </cell>
          <cell r="O13">
            <v>2048.1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>
            <v>36.18</v>
          </cell>
          <cell r="I14">
            <v>36.18</v>
          </cell>
          <cell r="J14" t="str">
            <v>ОГЗ до R45</v>
          </cell>
          <cell r="K14">
            <v>1</v>
          </cell>
          <cell r="L14">
            <v>2043.1</v>
          </cell>
          <cell r="M14">
            <v>36.18</v>
          </cell>
          <cell r="N14">
            <v>1</v>
          </cell>
          <cell r="O14">
            <v>2043.1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>
            <v>36.01</v>
          </cell>
          <cell r="I15">
            <v>36.01</v>
          </cell>
          <cell r="J15" t="str">
            <v>ОГЗ до R45</v>
          </cell>
          <cell r="K15">
            <v>1</v>
          </cell>
          <cell r="L15">
            <v>2039.2</v>
          </cell>
          <cell r="M15">
            <v>36.01</v>
          </cell>
          <cell r="N15">
            <v>1</v>
          </cell>
          <cell r="O15">
            <v>2039.2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>
            <v>35.83</v>
          </cell>
          <cell r="I16">
            <v>35.83</v>
          </cell>
          <cell r="J16" t="str">
            <v>ОГЗ до R45</v>
          </cell>
          <cell r="K16">
            <v>1</v>
          </cell>
          <cell r="L16">
            <v>2032.1</v>
          </cell>
          <cell r="M16">
            <v>35.83</v>
          </cell>
          <cell r="N16">
            <v>1</v>
          </cell>
          <cell r="O16">
            <v>2032.1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>
            <v>11.48</v>
          </cell>
          <cell r="I17">
            <v>11.48</v>
          </cell>
          <cell r="J17" t="str">
            <v>ОГЗ до R45</v>
          </cell>
          <cell r="K17">
            <v>1</v>
          </cell>
          <cell r="L17">
            <v>595.9</v>
          </cell>
          <cell r="M17">
            <v>11.48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>
            <v>11.48</v>
          </cell>
          <cell r="I18">
            <v>11.48</v>
          </cell>
          <cell r="J18" t="str">
            <v>ОГЗ до R45</v>
          </cell>
          <cell r="K18">
            <v>1</v>
          </cell>
          <cell r="L18">
            <v>595.9</v>
          </cell>
          <cell r="M18">
            <v>11.48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>
            <v>11.32</v>
          </cell>
          <cell r="I19">
            <v>22.64</v>
          </cell>
          <cell r="J19" t="str">
            <v>ОГЗ до R45</v>
          </cell>
          <cell r="K19">
            <v>2</v>
          </cell>
          <cell r="L19">
            <v>1176</v>
          </cell>
          <cell r="M19">
            <v>22.64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>
            <v>12.8</v>
          </cell>
          <cell r="I20">
            <v>25.6</v>
          </cell>
          <cell r="J20" t="str">
            <v>ОГЗ до R45</v>
          </cell>
          <cell r="K20">
            <v>2</v>
          </cell>
          <cell r="L20">
            <v>1352.8</v>
          </cell>
          <cell r="M20">
            <v>25.6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>
            <v>13.14</v>
          </cell>
          <cell r="I21">
            <v>26.28</v>
          </cell>
          <cell r="J21" t="str">
            <v>ОГЗ до R45</v>
          </cell>
          <cell r="K21">
            <v>2</v>
          </cell>
          <cell r="L21">
            <v>1372</v>
          </cell>
          <cell r="M21">
            <v>26.28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>
            <v>12.47</v>
          </cell>
          <cell r="I22">
            <v>12.47</v>
          </cell>
          <cell r="J22" t="str">
            <v>ОГЗ до R45</v>
          </cell>
          <cell r="K22">
            <v>1</v>
          </cell>
          <cell r="L22">
            <v>651</v>
          </cell>
          <cell r="M22">
            <v>12.47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>
            <v>12.47</v>
          </cell>
          <cell r="I23">
            <v>12.47</v>
          </cell>
          <cell r="J23" t="str">
            <v>ОГЗ до R45</v>
          </cell>
          <cell r="K23">
            <v>1</v>
          </cell>
          <cell r="L23">
            <v>651</v>
          </cell>
          <cell r="M23">
            <v>12.47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>
            <v>12.34</v>
          </cell>
          <cell r="I24">
            <v>12.34</v>
          </cell>
          <cell r="J24" t="str">
            <v>ОГЗ до R45</v>
          </cell>
          <cell r="K24">
            <v>1</v>
          </cell>
          <cell r="L24">
            <v>648.6</v>
          </cell>
          <cell r="M24">
            <v>12.34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>
            <v>12.67</v>
          </cell>
          <cell r="I25">
            <v>12.67</v>
          </cell>
          <cell r="J25" t="str">
            <v>ОГЗ до R45</v>
          </cell>
          <cell r="K25">
            <v>1</v>
          </cell>
          <cell r="L25">
            <v>660.2</v>
          </cell>
          <cell r="M25">
            <v>12.67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>
            <v>12.34</v>
          </cell>
          <cell r="I26">
            <v>12.34</v>
          </cell>
          <cell r="J26" t="str">
            <v>ОГЗ до R45</v>
          </cell>
          <cell r="K26">
            <v>1</v>
          </cell>
          <cell r="L26">
            <v>648.6</v>
          </cell>
          <cell r="M26">
            <v>12.34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>
            <v>12.61</v>
          </cell>
          <cell r="I27">
            <v>12.61</v>
          </cell>
          <cell r="J27" t="str">
            <v>ОГЗ до R45</v>
          </cell>
          <cell r="K27">
            <v>1</v>
          </cell>
          <cell r="L27">
            <v>657.8</v>
          </cell>
          <cell r="M27">
            <v>12.61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>
            <v>12.75</v>
          </cell>
          <cell r="I28">
            <v>25.5</v>
          </cell>
          <cell r="J28" t="str">
            <v>ОГЗ до R45</v>
          </cell>
          <cell r="K28">
            <v>2</v>
          </cell>
          <cell r="L28">
            <v>1347</v>
          </cell>
          <cell r="M28">
            <v>25.5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>
            <v>13.06</v>
          </cell>
          <cell r="I29">
            <v>26.12</v>
          </cell>
          <cell r="J29" t="str">
            <v>ОГЗ до R45</v>
          </cell>
          <cell r="K29">
            <v>2</v>
          </cell>
          <cell r="L29">
            <v>1370.4</v>
          </cell>
          <cell r="M29">
            <v>26.12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>
            <v>13.14</v>
          </cell>
          <cell r="I30">
            <v>52.56</v>
          </cell>
          <cell r="J30" t="str">
            <v>ОГЗ до R45</v>
          </cell>
          <cell r="K30">
            <v>4</v>
          </cell>
          <cell r="L30">
            <v>2744</v>
          </cell>
          <cell r="M30">
            <v>52.56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13.14</v>
          </cell>
          <cell r="I31">
            <v>26.28</v>
          </cell>
          <cell r="J31" t="str">
            <v>ОГЗ до R45</v>
          </cell>
          <cell r="K31">
            <v>2</v>
          </cell>
          <cell r="L31">
            <v>1372</v>
          </cell>
          <cell r="M31">
            <v>26.28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>
            <v>13.45</v>
          </cell>
          <cell r="I32">
            <v>26.9</v>
          </cell>
          <cell r="J32" t="str">
            <v>ОГЗ до R45</v>
          </cell>
          <cell r="K32">
            <v>2</v>
          </cell>
          <cell r="L32">
            <v>1395.4</v>
          </cell>
          <cell r="M32">
            <v>26.9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12.75</v>
          </cell>
          <cell r="I33">
            <v>51</v>
          </cell>
          <cell r="J33" t="str">
            <v>ОГЗ до R45</v>
          </cell>
          <cell r="K33">
            <v>4</v>
          </cell>
          <cell r="L33">
            <v>2694</v>
          </cell>
          <cell r="M33">
            <v>51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12.75</v>
          </cell>
          <cell r="I34">
            <v>25.5</v>
          </cell>
          <cell r="J34" t="str">
            <v>ОГЗ до R45</v>
          </cell>
          <cell r="K34">
            <v>2</v>
          </cell>
          <cell r="L34">
            <v>1347</v>
          </cell>
          <cell r="M34">
            <v>25.5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>
            <v>13.06</v>
          </cell>
          <cell r="I35">
            <v>26.12</v>
          </cell>
          <cell r="J35" t="str">
            <v>ОГЗ до R45</v>
          </cell>
          <cell r="K35">
            <v>2</v>
          </cell>
          <cell r="L35">
            <v>1370.4</v>
          </cell>
          <cell r="M35">
            <v>26.12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12.75</v>
          </cell>
          <cell r="I36">
            <v>51</v>
          </cell>
          <cell r="J36" t="str">
            <v>ОГЗ до R45</v>
          </cell>
          <cell r="K36">
            <v>4</v>
          </cell>
          <cell r="L36">
            <v>2694</v>
          </cell>
          <cell r="M36">
            <v>51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6.33</v>
          </cell>
          <cell r="I37">
            <v>6.33</v>
          </cell>
          <cell r="J37" t="str">
            <v>ОГЗ до R45</v>
          </cell>
          <cell r="K37">
            <v>1</v>
          </cell>
          <cell r="L37">
            <v>265.7</v>
          </cell>
          <cell r="M37">
            <v>6.33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>
            <v>6.94</v>
          </cell>
          <cell r="I38">
            <v>6.94</v>
          </cell>
          <cell r="J38" t="str">
            <v>ОГЗ до R45</v>
          </cell>
          <cell r="K38">
            <v>1</v>
          </cell>
          <cell r="L38">
            <v>288.7</v>
          </cell>
          <cell r="M38">
            <v>6.94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>
            <v>6.46</v>
          </cell>
          <cell r="I39">
            <v>6.46</v>
          </cell>
          <cell r="J39" t="str">
            <v>ОГЗ до R45</v>
          </cell>
          <cell r="K39">
            <v>1</v>
          </cell>
          <cell r="L39">
            <v>270.39999999999998</v>
          </cell>
          <cell r="M39">
            <v>6.46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>
            <v>6.46</v>
          </cell>
          <cell r="I40">
            <v>6.46</v>
          </cell>
          <cell r="J40" t="str">
            <v>ОГЗ до R45</v>
          </cell>
          <cell r="K40">
            <v>1</v>
          </cell>
          <cell r="L40">
            <v>270.39999999999998</v>
          </cell>
          <cell r="M40">
            <v>6.46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>
            <v>6.98</v>
          </cell>
          <cell r="I41">
            <v>6.98</v>
          </cell>
          <cell r="J41" t="str">
            <v>ОГЗ до R45</v>
          </cell>
          <cell r="K41">
            <v>1</v>
          </cell>
          <cell r="L41">
            <v>290</v>
          </cell>
          <cell r="M41">
            <v>6.98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>
            <v>7.48</v>
          </cell>
          <cell r="I42">
            <v>7.48</v>
          </cell>
          <cell r="J42" t="str">
            <v>ОГЗ до R45</v>
          </cell>
          <cell r="K42">
            <v>1</v>
          </cell>
          <cell r="L42">
            <v>308.8</v>
          </cell>
          <cell r="M42">
            <v>7.48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>
            <v>6.72</v>
          </cell>
          <cell r="I43">
            <v>6.72</v>
          </cell>
          <cell r="J43" t="str">
            <v>ОГЗ до R45</v>
          </cell>
          <cell r="K43">
            <v>1</v>
          </cell>
          <cell r="L43">
            <v>280.7</v>
          </cell>
          <cell r="M43">
            <v>6.72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>
            <v>7.22</v>
          </cell>
          <cell r="I44">
            <v>7.22</v>
          </cell>
          <cell r="J44" t="str">
            <v>ОГЗ до R45</v>
          </cell>
          <cell r="K44">
            <v>1</v>
          </cell>
          <cell r="L44">
            <v>299.5</v>
          </cell>
          <cell r="M44">
            <v>7.22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>
            <v>7.92</v>
          </cell>
          <cell r="I45">
            <v>7.92</v>
          </cell>
          <cell r="J45" t="str">
            <v>ОГЗ до R45</v>
          </cell>
          <cell r="K45">
            <v>1</v>
          </cell>
          <cell r="L45">
            <v>330.9</v>
          </cell>
          <cell r="M45">
            <v>7.92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>
            <v>8.44</v>
          </cell>
          <cell r="I46">
            <v>8.44</v>
          </cell>
          <cell r="J46" t="str">
            <v>ОГЗ до R45</v>
          </cell>
          <cell r="K46">
            <v>1</v>
          </cell>
          <cell r="L46">
            <v>350.6</v>
          </cell>
          <cell r="M46">
            <v>8.44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>
            <v>7.89</v>
          </cell>
          <cell r="I47">
            <v>7.89</v>
          </cell>
          <cell r="J47" t="str">
            <v>ОГЗ до R45</v>
          </cell>
          <cell r="K47">
            <v>1</v>
          </cell>
          <cell r="L47">
            <v>329.5</v>
          </cell>
          <cell r="M47">
            <v>7.89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>
            <v>8.41</v>
          </cell>
          <cell r="I48">
            <v>8.41</v>
          </cell>
          <cell r="J48" t="str">
            <v>ОГЗ до R45</v>
          </cell>
          <cell r="K48">
            <v>1</v>
          </cell>
          <cell r="L48">
            <v>349.2</v>
          </cell>
          <cell r="M48">
            <v>8.41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>
            <v>7.48</v>
          </cell>
          <cell r="I49">
            <v>7.48</v>
          </cell>
          <cell r="J49" t="str">
            <v>ОГЗ до R45</v>
          </cell>
          <cell r="K49">
            <v>1</v>
          </cell>
          <cell r="L49">
            <v>312.2</v>
          </cell>
          <cell r="M49">
            <v>7.48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>
            <v>7.99</v>
          </cell>
          <cell r="I50">
            <v>7.99</v>
          </cell>
          <cell r="J50" t="str">
            <v>ОГЗ до R45</v>
          </cell>
          <cell r="K50">
            <v>1</v>
          </cell>
          <cell r="L50">
            <v>331.8</v>
          </cell>
          <cell r="M50">
            <v>7.99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>
            <v>13.74</v>
          </cell>
          <cell r="I51">
            <v>13.74</v>
          </cell>
          <cell r="J51" t="str">
            <v>ОГЗ до R45</v>
          </cell>
          <cell r="K51">
            <v>1</v>
          </cell>
          <cell r="L51">
            <v>630.79999999999995</v>
          </cell>
          <cell r="M51">
            <v>13.74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>
            <v>13.62</v>
          </cell>
          <cell r="I52">
            <v>13.62</v>
          </cell>
          <cell r="J52" t="str">
            <v>ОГЗ до R45</v>
          </cell>
          <cell r="K52">
            <v>1</v>
          </cell>
          <cell r="L52">
            <v>626.20000000000005</v>
          </cell>
          <cell r="M52">
            <v>13.62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>
            <v>13.27</v>
          </cell>
          <cell r="I53">
            <v>26.54</v>
          </cell>
          <cell r="J53" t="str">
            <v>ОГЗ до R45</v>
          </cell>
          <cell r="K53">
            <v>2</v>
          </cell>
          <cell r="L53">
            <v>1226</v>
          </cell>
          <cell r="M53">
            <v>26.54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>
            <v>9.52</v>
          </cell>
          <cell r="I54">
            <v>9.52</v>
          </cell>
          <cell r="J54" t="str">
            <v>ОГЗ до R45</v>
          </cell>
          <cell r="K54">
            <v>0</v>
          </cell>
          <cell r="L54">
            <v>0</v>
          </cell>
          <cell r="M54">
            <v>0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5.24</v>
          </cell>
          <cell r="I55">
            <v>36.68</v>
          </cell>
          <cell r="J55" t="str">
            <v>ОГЗ до R45</v>
          </cell>
          <cell r="K55">
            <v>0</v>
          </cell>
          <cell r="L55">
            <v>0</v>
          </cell>
          <cell r="M55">
            <v>0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1.91</v>
          </cell>
          <cell r="I56">
            <v>3.82</v>
          </cell>
          <cell r="J56" t="str">
            <v>ОГЗ до R45</v>
          </cell>
          <cell r="K56">
            <v>0</v>
          </cell>
          <cell r="L56">
            <v>0</v>
          </cell>
          <cell r="M56">
            <v>0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>
            <v>1.91</v>
          </cell>
          <cell r="I57">
            <v>1.91</v>
          </cell>
          <cell r="J57" t="str">
            <v>ОГЗ до R45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>
            <v>0.62</v>
          </cell>
          <cell r="I58">
            <v>0.62</v>
          </cell>
          <cell r="J58" t="str">
            <v>ОГЗ до R45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>
            <v>4.34</v>
          </cell>
          <cell r="I59">
            <v>4.34</v>
          </cell>
          <cell r="J59" t="str">
            <v>ОГЗ до R45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1.71</v>
          </cell>
          <cell r="I60">
            <v>1.71</v>
          </cell>
          <cell r="J60" t="str">
            <v>ОГЗ до R45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1.0900000000000001</v>
          </cell>
          <cell r="I61">
            <v>1.0900000000000001</v>
          </cell>
          <cell r="J61" t="str">
            <v>ОГЗ до R45</v>
          </cell>
          <cell r="K61">
            <v>0</v>
          </cell>
          <cell r="L61">
            <v>0</v>
          </cell>
          <cell r="M61">
            <v>0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3.55</v>
          </cell>
          <cell r="I62">
            <v>17.75</v>
          </cell>
          <cell r="J62" t="str">
            <v>ОГЗ до R45</v>
          </cell>
          <cell r="K62">
            <v>0</v>
          </cell>
          <cell r="L62">
            <v>0</v>
          </cell>
          <cell r="M62">
            <v>0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>
            <v>3.61</v>
          </cell>
          <cell r="I63">
            <v>3.61</v>
          </cell>
          <cell r="J63" t="str">
            <v>ОГЗ до R45</v>
          </cell>
          <cell r="K63">
            <v>0</v>
          </cell>
          <cell r="L63">
            <v>0</v>
          </cell>
          <cell r="M63">
            <v>0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1.61</v>
          </cell>
          <cell r="I64">
            <v>3.22</v>
          </cell>
          <cell r="J64" t="str">
            <v>ОГЗ до R45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1.64</v>
          </cell>
          <cell r="I65">
            <v>4.92</v>
          </cell>
          <cell r="J65" t="str">
            <v>ОГЗ до R45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1.39</v>
          </cell>
          <cell r="I66">
            <v>1.39</v>
          </cell>
          <cell r="J66" t="str">
            <v>ОГЗ до R45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1.67</v>
          </cell>
          <cell r="I67">
            <v>1.67</v>
          </cell>
          <cell r="J67" t="str">
            <v>ОГЗ до R45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1.04</v>
          </cell>
          <cell r="I68">
            <v>1.04</v>
          </cell>
          <cell r="J68" t="str">
            <v>ОГЗ до R45</v>
          </cell>
          <cell r="K68">
            <v>0</v>
          </cell>
          <cell r="L68">
            <v>0</v>
          </cell>
          <cell r="M68">
            <v>0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3.77</v>
          </cell>
          <cell r="I69">
            <v>37.700000000000003</v>
          </cell>
          <cell r="J69" t="str">
            <v>ОГЗ до R45</v>
          </cell>
          <cell r="K69">
            <v>0</v>
          </cell>
          <cell r="L69">
            <v>0</v>
          </cell>
          <cell r="M69">
            <v>0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>
            <v>3.89</v>
          </cell>
          <cell r="I70">
            <v>3.89</v>
          </cell>
          <cell r="J70" t="str">
            <v>ОГЗ до R45</v>
          </cell>
          <cell r="K70">
            <v>0</v>
          </cell>
          <cell r="L70">
            <v>0</v>
          </cell>
          <cell r="M70">
            <v>0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>
            <v>3.89</v>
          </cell>
          <cell r="I71">
            <v>3.89</v>
          </cell>
          <cell r="J71" t="str">
            <v>ОГЗ до R45</v>
          </cell>
          <cell r="K71">
            <v>0</v>
          </cell>
          <cell r="L71">
            <v>0</v>
          </cell>
          <cell r="M71">
            <v>0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1.82</v>
          </cell>
          <cell r="I72">
            <v>7.28</v>
          </cell>
          <cell r="J72" t="str">
            <v>ОГЗ до R45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1.39</v>
          </cell>
          <cell r="I73">
            <v>1.39</v>
          </cell>
          <cell r="J73" t="str">
            <v>ОГЗ до R45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1.67</v>
          </cell>
          <cell r="I74">
            <v>1.67</v>
          </cell>
          <cell r="J74" t="str">
            <v>ОГЗ до R45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1.04</v>
          </cell>
          <cell r="I75">
            <v>1.04</v>
          </cell>
          <cell r="J75" t="str">
            <v>ОГЗ до R45</v>
          </cell>
          <cell r="K75">
            <v>0</v>
          </cell>
          <cell r="L75">
            <v>0</v>
          </cell>
          <cell r="M75">
            <v>0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>
            <v>0.2</v>
          </cell>
          <cell r="I76">
            <v>0.60000000000000009</v>
          </cell>
          <cell r="J76" t="str">
            <v>ОГЗ до R45</v>
          </cell>
          <cell r="K76">
            <v>0</v>
          </cell>
          <cell r="L76">
            <v>0</v>
          </cell>
          <cell r="M76">
            <v>0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4.18</v>
          </cell>
          <cell r="I77">
            <v>54.339999999999996</v>
          </cell>
          <cell r="J77" t="str">
            <v>ОГЗ до R45</v>
          </cell>
          <cell r="K77">
            <v>0</v>
          </cell>
          <cell r="L77">
            <v>0</v>
          </cell>
          <cell r="M77">
            <v>0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4.41</v>
          </cell>
          <cell r="I78">
            <v>4.41</v>
          </cell>
          <cell r="J78" t="str">
            <v>ОГЗ до R45</v>
          </cell>
          <cell r="K78">
            <v>0</v>
          </cell>
          <cell r="L78">
            <v>0</v>
          </cell>
          <cell r="M78">
            <v>0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4.43</v>
          </cell>
          <cell r="I79">
            <v>26.58</v>
          </cell>
          <cell r="J79" t="str">
            <v>ОГЗ до R45</v>
          </cell>
          <cell r="K79">
            <v>0</v>
          </cell>
          <cell r="L79">
            <v>0</v>
          </cell>
          <cell r="M79">
            <v>0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4.41</v>
          </cell>
          <cell r="I80">
            <v>216.09</v>
          </cell>
          <cell r="J80" t="str">
            <v>ОГЗ до R45</v>
          </cell>
          <cell r="K80">
            <v>0</v>
          </cell>
          <cell r="L80">
            <v>0</v>
          </cell>
          <cell r="M80">
            <v>0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>
            <v>45.26</v>
          </cell>
          <cell r="I81">
            <v>45.26</v>
          </cell>
          <cell r="J81" t="str">
            <v>ОГЗ до R45</v>
          </cell>
          <cell r="K81">
            <v>1</v>
          </cell>
          <cell r="L81">
            <v>3763.7</v>
          </cell>
          <cell r="M81">
            <v>45.26</v>
          </cell>
          <cell r="N81">
            <v>1</v>
          </cell>
          <cell r="O81">
            <v>3763.7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>
            <v>46.04</v>
          </cell>
          <cell r="I82">
            <v>46.04</v>
          </cell>
          <cell r="J82" t="str">
            <v>ОГЗ до R45</v>
          </cell>
          <cell r="K82">
            <v>1</v>
          </cell>
          <cell r="L82">
            <v>3796.9</v>
          </cell>
          <cell r="M82">
            <v>46.04</v>
          </cell>
          <cell r="N82">
            <v>1</v>
          </cell>
          <cell r="O82">
            <v>3796.9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>
            <v>45.83</v>
          </cell>
          <cell r="I83">
            <v>45.83</v>
          </cell>
          <cell r="J83" t="str">
            <v>ОГЗ до R45</v>
          </cell>
          <cell r="K83">
            <v>1</v>
          </cell>
          <cell r="L83">
            <v>3785.1</v>
          </cell>
          <cell r="M83">
            <v>45.83</v>
          </cell>
          <cell r="N83">
            <v>1</v>
          </cell>
          <cell r="O83">
            <v>3785.1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>
            <v>46.04</v>
          </cell>
          <cell r="I84">
            <v>46.04</v>
          </cell>
          <cell r="J84" t="str">
            <v>ОГЗ до R45</v>
          </cell>
          <cell r="K84">
            <v>1</v>
          </cell>
          <cell r="L84">
            <v>3796.9</v>
          </cell>
          <cell r="M84">
            <v>46.04</v>
          </cell>
          <cell r="N84">
            <v>1</v>
          </cell>
          <cell r="O84">
            <v>3796.9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>
            <v>45.26</v>
          </cell>
          <cell r="I85">
            <v>226.29999999999998</v>
          </cell>
          <cell r="J85" t="str">
            <v>ОГЗ до R45</v>
          </cell>
          <cell r="K85">
            <v>5</v>
          </cell>
          <cell r="L85">
            <v>18818.5</v>
          </cell>
          <cell r="M85">
            <v>226.29999999999998</v>
          </cell>
          <cell r="N85">
            <v>5</v>
          </cell>
          <cell r="O85">
            <v>18818.5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>
            <v>45.14</v>
          </cell>
          <cell r="I86">
            <v>45.14</v>
          </cell>
          <cell r="J86" t="str">
            <v>ОГЗ до R45</v>
          </cell>
          <cell r="K86">
            <v>1</v>
          </cell>
          <cell r="L86">
            <v>3757.4</v>
          </cell>
          <cell r="M86">
            <v>45.14</v>
          </cell>
          <cell r="N86">
            <v>1</v>
          </cell>
          <cell r="O86">
            <v>3757.4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>
            <v>27.85</v>
          </cell>
          <cell r="I87">
            <v>27.85</v>
          </cell>
          <cell r="J87" t="str">
            <v>ОГЗ до R45</v>
          </cell>
          <cell r="K87">
            <v>1</v>
          </cell>
          <cell r="L87">
            <v>1643</v>
          </cell>
          <cell r="M87">
            <v>27.85</v>
          </cell>
          <cell r="N87">
            <v>1</v>
          </cell>
          <cell r="O87">
            <v>1643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>
            <v>28.25</v>
          </cell>
          <cell r="I88">
            <v>28.25</v>
          </cell>
          <cell r="J88" t="str">
            <v>ОГЗ до R45</v>
          </cell>
          <cell r="K88">
            <v>1</v>
          </cell>
          <cell r="L88">
            <v>1655.1</v>
          </cell>
          <cell r="M88">
            <v>28.25</v>
          </cell>
          <cell r="N88">
            <v>1</v>
          </cell>
          <cell r="O88">
            <v>1655.1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>
            <v>27.65</v>
          </cell>
          <cell r="I89">
            <v>55.3</v>
          </cell>
          <cell r="J89" t="str">
            <v>ОГЗ до R45</v>
          </cell>
          <cell r="K89">
            <v>2</v>
          </cell>
          <cell r="L89">
            <v>3273.8</v>
          </cell>
          <cell r="M89">
            <v>55.3</v>
          </cell>
          <cell r="N89">
            <v>2</v>
          </cell>
          <cell r="O89">
            <v>3273.8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>
            <v>27.65</v>
          </cell>
          <cell r="I90">
            <v>27.65</v>
          </cell>
          <cell r="J90" t="str">
            <v>ОГЗ до R45</v>
          </cell>
          <cell r="K90">
            <v>1</v>
          </cell>
          <cell r="L90">
            <v>1636.9</v>
          </cell>
          <cell r="M90">
            <v>27.65</v>
          </cell>
          <cell r="N90">
            <v>1</v>
          </cell>
          <cell r="O90">
            <v>1636.9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>
            <v>17.170000000000002</v>
          </cell>
          <cell r="I91">
            <v>17.170000000000002</v>
          </cell>
          <cell r="J91" t="str">
            <v>ОГЗ до R45</v>
          </cell>
          <cell r="K91">
            <v>1</v>
          </cell>
          <cell r="L91">
            <v>792.4</v>
          </cell>
          <cell r="M91">
            <v>17.170000000000002</v>
          </cell>
          <cell r="N91">
            <v>1</v>
          </cell>
          <cell r="O91">
            <v>792.4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>
            <v>25.51</v>
          </cell>
          <cell r="I92">
            <v>51.02</v>
          </cell>
          <cell r="J92" t="str">
            <v>ОГЗ до R45</v>
          </cell>
          <cell r="K92">
            <v>2</v>
          </cell>
          <cell r="L92">
            <v>3357</v>
          </cell>
          <cell r="M92">
            <v>51.02</v>
          </cell>
          <cell r="N92">
            <v>2</v>
          </cell>
          <cell r="O92">
            <v>3357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1.08</v>
          </cell>
          <cell r="I93">
            <v>1.08</v>
          </cell>
          <cell r="J93" t="str">
            <v>ОГЗ до R45</v>
          </cell>
          <cell r="K93">
            <v>0</v>
          </cell>
          <cell r="L93">
            <v>0</v>
          </cell>
          <cell r="M93">
            <v>0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1.07</v>
          </cell>
          <cell r="I94">
            <v>1.07</v>
          </cell>
          <cell r="J94" t="str">
            <v>ОГЗ до R45</v>
          </cell>
          <cell r="K94">
            <v>0</v>
          </cell>
          <cell r="L94">
            <v>0</v>
          </cell>
          <cell r="M94">
            <v>0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1.01</v>
          </cell>
          <cell r="I95">
            <v>6.0600000000000005</v>
          </cell>
          <cell r="J95" t="str">
            <v>ОГЗ до R45</v>
          </cell>
          <cell r="K95">
            <v>0</v>
          </cell>
          <cell r="L95">
            <v>0</v>
          </cell>
          <cell r="M95">
            <v>0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>
            <v>0.64</v>
          </cell>
          <cell r="I96">
            <v>1.92</v>
          </cell>
          <cell r="J96" t="str">
            <v>ОГЗ до R45</v>
          </cell>
          <cell r="K96">
            <v>0</v>
          </cell>
          <cell r="L96">
            <v>0</v>
          </cell>
          <cell r="M96">
            <v>0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0.55000000000000004</v>
          </cell>
          <cell r="I97">
            <v>8.25</v>
          </cell>
          <cell r="J97" t="str">
            <v>ОГЗ до R45</v>
          </cell>
          <cell r="K97">
            <v>0</v>
          </cell>
          <cell r="L97">
            <v>0</v>
          </cell>
          <cell r="M97">
            <v>0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0.7</v>
          </cell>
          <cell r="I98">
            <v>0.7</v>
          </cell>
          <cell r="J98" t="str">
            <v>ОГЗ до R45</v>
          </cell>
          <cell r="K98">
            <v>0</v>
          </cell>
          <cell r="L98">
            <v>0</v>
          </cell>
          <cell r="M98">
            <v>0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>
            <v>0.42</v>
          </cell>
          <cell r="I99">
            <v>0.42</v>
          </cell>
          <cell r="J99" t="str">
            <v>ОГЗ до R45</v>
          </cell>
          <cell r="K99">
            <v>0</v>
          </cell>
          <cell r="L99">
            <v>0</v>
          </cell>
          <cell r="M99">
            <v>0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>
            <v>0.5</v>
          </cell>
          <cell r="I100">
            <v>0.5</v>
          </cell>
          <cell r="J100" t="str">
            <v>ОГЗ до R45</v>
          </cell>
          <cell r="K100">
            <v>0</v>
          </cell>
          <cell r="L100">
            <v>0</v>
          </cell>
          <cell r="M100">
            <v>0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1.85</v>
          </cell>
          <cell r="I101">
            <v>5.5500000000000007</v>
          </cell>
          <cell r="J101" t="str">
            <v>ОГЗ до R45</v>
          </cell>
          <cell r="K101">
            <v>0</v>
          </cell>
          <cell r="L101">
            <v>0</v>
          </cell>
          <cell r="M101">
            <v>0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1.72</v>
          </cell>
          <cell r="I102">
            <v>3.44</v>
          </cell>
          <cell r="J102" t="str">
            <v>ОГЗ до R45</v>
          </cell>
          <cell r="K102">
            <v>0</v>
          </cell>
          <cell r="L102">
            <v>0</v>
          </cell>
          <cell r="M102">
            <v>0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1.72</v>
          </cell>
          <cell r="I103">
            <v>1.72</v>
          </cell>
          <cell r="J103" t="str">
            <v>ОГЗ до R45</v>
          </cell>
          <cell r="K103">
            <v>0</v>
          </cell>
          <cell r="L103">
            <v>0</v>
          </cell>
          <cell r="M103">
            <v>0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11.41</v>
          </cell>
          <cell r="I104">
            <v>11.41</v>
          </cell>
          <cell r="J104" t="str">
            <v>RAL  7005</v>
          </cell>
          <cell r="K104">
            <v>1</v>
          </cell>
          <cell r="L104">
            <v>360.1</v>
          </cell>
          <cell r="M104">
            <v>11.41</v>
          </cell>
          <cell r="N104"/>
          <cell r="O104">
            <v>0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10.96</v>
          </cell>
          <cell r="I105">
            <v>10.96</v>
          </cell>
          <cell r="J105" t="str">
            <v>RAL  7005</v>
          </cell>
          <cell r="K105">
            <v>1</v>
          </cell>
          <cell r="L105">
            <v>350</v>
          </cell>
          <cell r="M105">
            <v>10.96</v>
          </cell>
          <cell r="N105"/>
          <cell r="O105">
            <v>0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12.44</v>
          </cell>
          <cell r="I106">
            <v>12.44</v>
          </cell>
          <cell r="J106" t="str">
            <v>RAL  7005</v>
          </cell>
          <cell r="K106">
            <v>1</v>
          </cell>
          <cell r="L106">
            <v>397.2</v>
          </cell>
          <cell r="M106">
            <v>12.44</v>
          </cell>
          <cell r="N106"/>
          <cell r="O106">
            <v>0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12.91</v>
          </cell>
          <cell r="I107">
            <v>12.91</v>
          </cell>
          <cell r="J107" t="str">
            <v>RAL  7005</v>
          </cell>
          <cell r="K107">
            <v>1</v>
          </cell>
          <cell r="L107">
            <v>408.1</v>
          </cell>
          <cell r="M107">
            <v>12.91</v>
          </cell>
          <cell r="N107"/>
          <cell r="O107">
            <v>0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>
            <v>0.27</v>
          </cell>
          <cell r="I108">
            <v>0.27</v>
          </cell>
          <cell r="J108" t="str">
            <v>RAL  7005</v>
          </cell>
          <cell r="K108">
            <v>0</v>
          </cell>
          <cell r="L108">
            <v>0</v>
          </cell>
          <cell r="M108">
            <v>0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>
            <v>0.55000000000000004</v>
          </cell>
          <cell r="I109">
            <v>0.55000000000000004</v>
          </cell>
          <cell r="J109" t="str">
            <v>RAL  7005</v>
          </cell>
          <cell r="K109">
            <v>0</v>
          </cell>
          <cell r="L109">
            <v>0</v>
          </cell>
          <cell r="M109">
            <v>0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>
            <v>0.15</v>
          </cell>
          <cell r="I110">
            <v>0.15</v>
          </cell>
          <cell r="J110" t="str">
            <v>RAL  7005</v>
          </cell>
          <cell r="K110">
            <v>0</v>
          </cell>
          <cell r="L110">
            <v>0</v>
          </cell>
          <cell r="M110">
            <v>0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>
            <v>0.18</v>
          </cell>
          <cell r="I111">
            <v>0.18</v>
          </cell>
          <cell r="J111" t="str">
            <v>RAL  7005</v>
          </cell>
          <cell r="K111">
            <v>0</v>
          </cell>
          <cell r="L111">
            <v>0</v>
          </cell>
          <cell r="M111">
            <v>0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>
            <v>0.39</v>
          </cell>
          <cell r="I112">
            <v>0.39</v>
          </cell>
          <cell r="J112" t="str">
            <v>RAL  7005</v>
          </cell>
          <cell r="K112">
            <v>0</v>
          </cell>
          <cell r="L112">
            <v>0</v>
          </cell>
          <cell r="M112">
            <v>0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>
            <v>0.25</v>
          </cell>
          <cell r="I113">
            <v>0.25</v>
          </cell>
          <cell r="J113" t="str">
            <v>RAL  7005</v>
          </cell>
          <cell r="K113">
            <v>0</v>
          </cell>
          <cell r="L113">
            <v>0</v>
          </cell>
          <cell r="M113">
            <v>0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>
            <v>0.08</v>
          </cell>
          <cell r="I114">
            <v>0.08</v>
          </cell>
          <cell r="J114" t="str">
            <v>RAL  7005</v>
          </cell>
          <cell r="K114">
            <v>0</v>
          </cell>
          <cell r="L114">
            <v>0</v>
          </cell>
          <cell r="M114">
            <v>0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>
            <v>0.31</v>
          </cell>
          <cell r="I115">
            <v>0.31</v>
          </cell>
          <cell r="J115" t="str">
            <v>RAL  7005</v>
          </cell>
          <cell r="K115">
            <v>0</v>
          </cell>
          <cell r="L115">
            <v>0</v>
          </cell>
          <cell r="M115">
            <v>0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>
            <v>0.37</v>
          </cell>
          <cell r="I116">
            <v>0.37</v>
          </cell>
          <cell r="J116" t="str">
            <v>RAL  7005</v>
          </cell>
          <cell r="K116">
            <v>0</v>
          </cell>
          <cell r="L116">
            <v>0</v>
          </cell>
          <cell r="M116">
            <v>0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>
            <v>1.36</v>
          </cell>
          <cell r="I117">
            <v>1.36</v>
          </cell>
          <cell r="J117" t="str">
            <v>RAL  7005</v>
          </cell>
          <cell r="K117">
            <v>0</v>
          </cell>
          <cell r="L117">
            <v>0</v>
          </cell>
          <cell r="M117">
            <v>0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>
            <v>1</v>
          </cell>
          <cell r="I118">
            <v>1</v>
          </cell>
          <cell r="J118" t="str">
            <v>RAL  7005</v>
          </cell>
          <cell r="K118">
            <v>0</v>
          </cell>
          <cell r="L118">
            <v>0</v>
          </cell>
          <cell r="M118">
            <v>0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0.13</v>
          </cell>
          <cell r="I119">
            <v>8.06</v>
          </cell>
          <cell r="J119" t="str">
            <v>RAL  7005</v>
          </cell>
          <cell r="K119">
            <v>0</v>
          </cell>
          <cell r="L119">
            <v>0</v>
          </cell>
          <cell r="M119">
            <v>0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>
            <v>0.12</v>
          </cell>
          <cell r="I120">
            <v>7.4399999999999995</v>
          </cell>
          <cell r="J120" t="str">
            <v>RAL  7005</v>
          </cell>
          <cell r="K120">
            <v>0</v>
          </cell>
          <cell r="L120">
            <v>0</v>
          </cell>
          <cell r="M120">
            <v>0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>
            <v>0.04</v>
          </cell>
          <cell r="I121">
            <v>2.72</v>
          </cell>
          <cell r="J121" t="str">
            <v>RAL  7005</v>
          </cell>
          <cell r="K121">
            <v>0</v>
          </cell>
          <cell r="L121">
            <v>0</v>
          </cell>
          <cell r="M121">
            <v>0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0.05</v>
          </cell>
          <cell r="I122">
            <v>3.4000000000000004</v>
          </cell>
          <cell r="J122" t="str">
            <v>RAL  7005</v>
          </cell>
          <cell r="K122">
            <v>0</v>
          </cell>
          <cell r="L122">
            <v>0</v>
          </cell>
          <cell r="M122">
            <v>0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>
            <v>37.840000000000003</v>
          </cell>
          <cell r="I123">
            <v>37.840000000000003</v>
          </cell>
          <cell r="J123" t="str">
            <v>ОГЗ до R45</v>
          </cell>
          <cell r="K123">
            <v>1</v>
          </cell>
          <cell r="L123">
            <v>1737.2</v>
          </cell>
          <cell r="M123">
            <v>37.840000000000003</v>
          </cell>
          <cell r="N123">
            <v>1</v>
          </cell>
          <cell r="O123">
            <v>1737.2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>
            <v>37.840000000000003</v>
          </cell>
          <cell r="I124">
            <v>37.840000000000003</v>
          </cell>
          <cell r="J124" t="str">
            <v>ОГЗ до R45</v>
          </cell>
          <cell r="K124">
            <v>1</v>
          </cell>
          <cell r="L124">
            <v>1737.2</v>
          </cell>
          <cell r="M124">
            <v>37.840000000000003</v>
          </cell>
          <cell r="N124">
            <v>1</v>
          </cell>
          <cell r="O124">
            <v>1737.2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>
            <v>34.880000000000003</v>
          </cell>
          <cell r="I125">
            <v>69.760000000000005</v>
          </cell>
          <cell r="J125" t="str">
            <v>ОГЗ до R45</v>
          </cell>
          <cell r="K125">
            <v>2</v>
          </cell>
          <cell r="L125">
            <v>3164.6</v>
          </cell>
          <cell r="M125">
            <v>69.760000000000005</v>
          </cell>
          <cell r="N125">
            <v>2</v>
          </cell>
          <cell r="O125">
            <v>3164.6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>
            <v>5.04</v>
          </cell>
          <cell r="I126">
            <v>5.04</v>
          </cell>
          <cell r="J126" t="str">
            <v>ОГЗ до R45</v>
          </cell>
          <cell r="K126">
            <v>1</v>
          </cell>
          <cell r="L126">
            <v>240.2</v>
          </cell>
          <cell r="M126">
            <v>5.04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>
            <v>25.1</v>
          </cell>
          <cell r="I127">
            <v>25.1</v>
          </cell>
          <cell r="J127" t="str">
            <v>ОГЗ до R45</v>
          </cell>
          <cell r="K127">
            <v>1</v>
          </cell>
          <cell r="L127">
            <v>1183.5999999999999</v>
          </cell>
          <cell r="M127">
            <v>25.1</v>
          </cell>
          <cell r="N127">
            <v>1</v>
          </cell>
          <cell r="O127">
            <v>1183.5999999999999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>
            <v>5.04</v>
          </cell>
          <cell r="I128">
            <v>5.04</v>
          </cell>
          <cell r="J128" t="str">
            <v>ОГЗ до R45</v>
          </cell>
          <cell r="K128">
            <v>1</v>
          </cell>
          <cell r="L128">
            <v>240.2</v>
          </cell>
          <cell r="M128">
            <v>5.04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35.29</v>
          </cell>
          <cell r="I129">
            <v>70.58</v>
          </cell>
          <cell r="J129" t="str">
            <v>ОГЗ до R45</v>
          </cell>
          <cell r="K129">
            <v>1</v>
          </cell>
          <cell r="L129">
            <v>1598.6</v>
          </cell>
          <cell r="M129">
            <v>35.29</v>
          </cell>
          <cell r="N129">
            <v>1</v>
          </cell>
          <cell r="O129">
            <v>1598.6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>
            <v>5.37</v>
          </cell>
          <cell r="I130">
            <v>5.37</v>
          </cell>
          <cell r="J130" t="str">
            <v>ОГЗ до R45</v>
          </cell>
          <cell r="K130">
            <v>1</v>
          </cell>
          <cell r="L130">
            <v>251.8</v>
          </cell>
          <cell r="M130">
            <v>5.37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>
            <v>25.1</v>
          </cell>
          <cell r="I131">
            <v>25.1</v>
          </cell>
          <cell r="J131" t="str">
            <v>ОГЗ до R45</v>
          </cell>
          <cell r="K131">
            <v>1</v>
          </cell>
          <cell r="L131">
            <v>1183.5999999999999</v>
          </cell>
          <cell r="M131">
            <v>25.1</v>
          </cell>
          <cell r="N131">
            <v>1</v>
          </cell>
          <cell r="O131">
            <v>1183.5999999999999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>
            <v>5.37</v>
          </cell>
          <cell r="I132">
            <v>5.37</v>
          </cell>
          <cell r="J132" t="str">
            <v>ОГЗ до R45</v>
          </cell>
          <cell r="K132">
            <v>1</v>
          </cell>
          <cell r="L132">
            <v>251.8</v>
          </cell>
          <cell r="M132">
            <v>5.37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>
            <v>25.71</v>
          </cell>
          <cell r="I133">
            <v>51.42</v>
          </cell>
          <cell r="J133" t="str">
            <v>ОГЗ до R45</v>
          </cell>
          <cell r="K133">
            <v>2</v>
          </cell>
          <cell r="L133">
            <v>2417.6</v>
          </cell>
          <cell r="M133">
            <v>51.42</v>
          </cell>
          <cell r="N133">
            <v>2</v>
          </cell>
          <cell r="O133">
            <v>2417.6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>
            <v>5.4</v>
          </cell>
          <cell r="I134">
            <v>5.4</v>
          </cell>
          <cell r="J134" t="str">
            <v>ОГЗ до R45</v>
          </cell>
          <cell r="K134">
            <v>1</v>
          </cell>
          <cell r="L134">
            <v>267.7</v>
          </cell>
          <cell r="M134">
            <v>5.4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>
            <v>5.4</v>
          </cell>
          <cell r="I135">
            <v>5.4</v>
          </cell>
          <cell r="J135" t="str">
            <v>ОГЗ до R45</v>
          </cell>
          <cell r="K135">
            <v>1</v>
          </cell>
          <cell r="L135">
            <v>267.7</v>
          </cell>
          <cell r="M135">
            <v>5.4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>
            <v>25.46</v>
          </cell>
          <cell r="I136">
            <v>25.46</v>
          </cell>
          <cell r="J136" t="str">
            <v>ОГЗ до R45</v>
          </cell>
          <cell r="K136">
            <v>1</v>
          </cell>
          <cell r="L136">
            <v>1198.7</v>
          </cell>
          <cell r="M136">
            <v>25.46</v>
          </cell>
          <cell r="N136">
            <v>1</v>
          </cell>
          <cell r="O136">
            <v>1198.7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>
            <v>4.8499999999999996</v>
          </cell>
          <cell r="I137">
            <v>4.8499999999999996</v>
          </cell>
          <cell r="J137" t="str">
            <v>ОГЗ до R45</v>
          </cell>
          <cell r="K137">
            <v>1</v>
          </cell>
          <cell r="L137">
            <v>258.10000000000002</v>
          </cell>
          <cell r="M137">
            <v>4.8499999999999996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>
            <v>26.02</v>
          </cell>
          <cell r="I138">
            <v>26.02</v>
          </cell>
          <cell r="J138" t="str">
            <v>ОГЗ до R45</v>
          </cell>
          <cell r="K138">
            <v>1</v>
          </cell>
          <cell r="L138">
            <v>1235.2</v>
          </cell>
          <cell r="M138">
            <v>26.02</v>
          </cell>
          <cell r="N138">
            <v>1</v>
          </cell>
          <cell r="O138">
            <v>1235.2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>
            <v>4.42</v>
          </cell>
          <cell r="I139">
            <v>8.84</v>
          </cell>
          <cell r="J139" t="str">
            <v>ОГЗ до R45</v>
          </cell>
          <cell r="K139">
            <v>2</v>
          </cell>
          <cell r="L139">
            <v>451.2</v>
          </cell>
          <cell r="M139">
            <v>8.84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>
            <v>25.46</v>
          </cell>
          <cell r="I140">
            <v>25.46</v>
          </cell>
          <cell r="J140" t="str">
            <v>ОГЗ до R45</v>
          </cell>
          <cell r="K140">
            <v>1</v>
          </cell>
          <cell r="L140">
            <v>1198.7</v>
          </cell>
          <cell r="M140">
            <v>25.46</v>
          </cell>
          <cell r="N140">
            <v>1</v>
          </cell>
          <cell r="O140">
            <v>1198.7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>
            <v>4.8499999999999996</v>
          </cell>
          <cell r="I141">
            <v>4.8499999999999996</v>
          </cell>
          <cell r="J141" t="str">
            <v>ОГЗ до R45</v>
          </cell>
          <cell r="K141">
            <v>1</v>
          </cell>
          <cell r="L141">
            <v>258.10000000000002</v>
          </cell>
          <cell r="M141">
            <v>4.8499999999999996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>
            <v>26.02</v>
          </cell>
          <cell r="I142">
            <v>26.02</v>
          </cell>
          <cell r="J142" t="str">
            <v>ОГЗ до R45</v>
          </cell>
          <cell r="K142">
            <v>1</v>
          </cell>
          <cell r="L142">
            <v>1235.2</v>
          </cell>
          <cell r="M142">
            <v>26.02</v>
          </cell>
          <cell r="N142">
            <v>1</v>
          </cell>
          <cell r="O142">
            <v>1235.2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>
            <v>4.42</v>
          </cell>
          <cell r="I143">
            <v>8.84</v>
          </cell>
          <cell r="J143" t="str">
            <v>ОГЗ до R45</v>
          </cell>
          <cell r="K143">
            <v>2</v>
          </cell>
          <cell r="L143">
            <v>451.2</v>
          </cell>
          <cell r="M143">
            <v>8.84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25.3</v>
          </cell>
          <cell r="I144">
            <v>101.2</v>
          </cell>
          <cell r="J144" t="str">
            <v>ОГЗ до R45</v>
          </cell>
          <cell r="K144">
            <v>4</v>
          </cell>
          <cell r="L144">
            <v>4761.6000000000004</v>
          </cell>
          <cell r="M144">
            <v>101.2</v>
          </cell>
          <cell r="N144">
            <v>3</v>
          </cell>
          <cell r="O144">
            <v>3571.2000000000003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>
            <v>4.5999999999999996</v>
          </cell>
          <cell r="I145">
            <v>18.399999999999999</v>
          </cell>
          <cell r="J145" t="str">
            <v>ОГЗ до R45</v>
          </cell>
          <cell r="K145">
            <v>4</v>
          </cell>
          <cell r="L145">
            <v>988</v>
          </cell>
          <cell r="M145">
            <v>18.399999999999999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>
            <v>22.16</v>
          </cell>
          <cell r="I146">
            <v>22.16</v>
          </cell>
          <cell r="J146" t="str">
            <v>ОГЗ до R45</v>
          </cell>
          <cell r="K146">
            <v>1</v>
          </cell>
          <cell r="L146">
            <v>1779.2</v>
          </cell>
          <cell r="M146">
            <v>22.16</v>
          </cell>
          <cell r="N146">
            <v>1</v>
          </cell>
          <cell r="O146">
            <v>1779.2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>
            <v>21.81</v>
          </cell>
          <cell r="I147">
            <v>152.66999999999999</v>
          </cell>
          <cell r="J147" t="str">
            <v>ОГЗ до R45</v>
          </cell>
          <cell r="K147">
            <v>7</v>
          </cell>
          <cell r="L147">
            <v>12352.9</v>
          </cell>
          <cell r="M147">
            <v>152.66999999999999</v>
          </cell>
          <cell r="N147">
            <v>7</v>
          </cell>
          <cell r="O147">
            <v>12352.9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>
            <v>22.29</v>
          </cell>
          <cell r="I148">
            <v>22.29</v>
          </cell>
          <cell r="J148" t="str">
            <v>ОГЗ до R45</v>
          </cell>
          <cell r="K148">
            <v>1</v>
          </cell>
          <cell r="L148">
            <v>1786.1</v>
          </cell>
          <cell r="M148">
            <v>22.29</v>
          </cell>
          <cell r="N148">
            <v>1</v>
          </cell>
          <cell r="O148">
            <v>1786.1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>
            <v>21.53</v>
          </cell>
          <cell r="I149">
            <v>21.53</v>
          </cell>
          <cell r="J149" t="str">
            <v>ОГЗ до R45</v>
          </cell>
          <cell r="K149">
            <v>1</v>
          </cell>
          <cell r="L149">
            <v>1753.2</v>
          </cell>
          <cell r="M149">
            <v>21.53</v>
          </cell>
          <cell r="N149">
            <v>1</v>
          </cell>
          <cell r="O149">
            <v>1753.2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>
            <v>27.29</v>
          </cell>
          <cell r="I150">
            <v>27.29</v>
          </cell>
          <cell r="J150" t="str">
            <v>ОГЗ до R45</v>
          </cell>
          <cell r="K150">
            <v>1</v>
          </cell>
          <cell r="L150">
            <v>1589.2</v>
          </cell>
          <cell r="M150">
            <v>27.29</v>
          </cell>
          <cell r="N150">
            <v>1</v>
          </cell>
          <cell r="O150">
            <v>1589.2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>
            <v>27.69</v>
          </cell>
          <cell r="I151">
            <v>27.69</v>
          </cell>
          <cell r="J151" t="str">
            <v>ОГЗ до R45</v>
          </cell>
          <cell r="K151">
            <v>1</v>
          </cell>
          <cell r="L151">
            <v>1611.2</v>
          </cell>
          <cell r="M151">
            <v>27.69</v>
          </cell>
          <cell r="N151">
            <v>1</v>
          </cell>
          <cell r="O151">
            <v>1611.2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>
            <v>25.82</v>
          </cell>
          <cell r="I152">
            <v>25.82</v>
          </cell>
          <cell r="J152" t="str">
            <v>ОГЗ до R45</v>
          </cell>
          <cell r="K152">
            <v>1</v>
          </cell>
          <cell r="L152">
            <v>1497</v>
          </cell>
          <cell r="M152">
            <v>25.82</v>
          </cell>
          <cell r="N152">
            <v>1</v>
          </cell>
          <cell r="O152">
            <v>1497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>
            <v>26.35</v>
          </cell>
          <cell r="I153">
            <v>26.35</v>
          </cell>
          <cell r="J153" t="str">
            <v>ОГЗ до R45</v>
          </cell>
          <cell r="K153">
            <v>1</v>
          </cell>
          <cell r="L153">
            <v>1524.6</v>
          </cell>
          <cell r="M153">
            <v>26.35</v>
          </cell>
          <cell r="N153">
            <v>1</v>
          </cell>
          <cell r="O153">
            <v>1524.6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>
            <v>25.6</v>
          </cell>
          <cell r="I154">
            <v>51.2</v>
          </cell>
          <cell r="J154" t="str">
            <v>ОГЗ до R45</v>
          </cell>
          <cell r="K154">
            <v>2</v>
          </cell>
          <cell r="L154">
            <v>2967.4</v>
          </cell>
          <cell r="M154">
            <v>51.2</v>
          </cell>
          <cell r="N154">
            <v>2</v>
          </cell>
          <cell r="O154">
            <v>2967.4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>
            <v>26.14</v>
          </cell>
          <cell r="I155">
            <v>26.14</v>
          </cell>
          <cell r="J155" t="str">
            <v>ОГЗ до R45</v>
          </cell>
          <cell r="K155">
            <v>1</v>
          </cell>
          <cell r="L155">
            <v>1511.5</v>
          </cell>
          <cell r="M155">
            <v>26.14</v>
          </cell>
          <cell r="N155">
            <v>1</v>
          </cell>
          <cell r="O155">
            <v>1511.5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>
            <v>26.48</v>
          </cell>
          <cell r="I156">
            <v>26.48</v>
          </cell>
          <cell r="J156" t="str">
            <v>ОГЗ до R45</v>
          </cell>
          <cell r="K156">
            <v>1</v>
          </cell>
          <cell r="L156">
            <v>1526.6</v>
          </cell>
          <cell r="M156">
            <v>26.48</v>
          </cell>
          <cell r="N156">
            <v>1</v>
          </cell>
          <cell r="O156">
            <v>1526.6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>
            <v>25.6</v>
          </cell>
          <cell r="I157">
            <v>25.6</v>
          </cell>
          <cell r="J157" t="str">
            <v>ОГЗ до R45</v>
          </cell>
          <cell r="K157">
            <v>1</v>
          </cell>
          <cell r="L157">
            <v>1483.7</v>
          </cell>
          <cell r="M157">
            <v>25.6</v>
          </cell>
          <cell r="N157">
            <v>1</v>
          </cell>
          <cell r="O157">
            <v>1483.7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>
            <v>26.4</v>
          </cell>
          <cell r="I158">
            <v>26.4</v>
          </cell>
          <cell r="J158" t="str">
            <v>ОГЗ до R45</v>
          </cell>
          <cell r="K158">
            <v>1</v>
          </cell>
          <cell r="L158">
            <v>1521.2</v>
          </cell>
          <cell r="M158">
            <v>26.4</v>
          </cell>
          <cell r="N158">
            <v>1</v>
          </cell>
          <cell r="O158">
            <v>1521.2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5.14</v>
          </cell>
          <cell r="I159">
            <v>30.839999999999996</v>
          </cell>
          <cell r="J159" t="str">
            <v>ОГЗ до R45</v>
          </cell>
          <cell r="K159">
            <v>6</v>
          </cell>
          <cell r="L159">
            <v>1333.8000000000002</v>
          </cell>
          <cell r="M159">
            <v>30.839999999999996</v>
          </cell>
          <cell r="N159"/>
          <cell r="O159">
            <v>0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>
            <v>5.47</v>
          </cell>
          <cell r="I160">
            <v>32.82</v>
          </cell>
          <cell r="J160" t="str">
            <v>ОГЗ до R45</v>
          </cell>
          <cell r="K160">
            <v>6</v>
          </cell>
          <cell r="L160">
            <v>1337.4</v>
          </cell>
          <cell r="M160">
            <v>32.82</v>
          </cell>
          <cell r="N160"/>
          <cell r="O160">
            <v>0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5.45</v>
          </cell>
          <cell r="I161">
            <v>5.45</v>
          </cell>
          <cell r="J161" t="str">
            <v>ОГЗ до R45</v>
          </cell>
          <cell r="K161">
            <v>1</v>
          </cell>
          <cell r="L161">
            <v>231.3</v>
          </cell>
          <cell r="M161">
            <v>5.45</v>
          </cell>
          <cell r="O161">
            <v>0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>
            <v>5.74</v>
          </cell>
          <cell r="I162">
            <v>5.74</v>
          </cell>
          <cell r="J162" t="str">
            <v>ОГЗ до R45</v>
          </cell>
          <cell r="K162">
            <v>1</v>
          </cell>
          <cell r="L162">
            <v>231.8</v>
          </cell>
          <cell r="M162">
            <v>5.74</v>
          </cell>
          <cell r="O162">
            <v>0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>
            <v>5.46</v>
          </cell>
          <cell r="I163">
            <v>5.46</v>
          </cell>
          <cell r="J163" t="str">
            <v>ОГЗ до R45</v>
          </cell>
          <cell r="K163">
            <v>1</v>
          </cell>
          <cell r="L163">
            <v>232.6</v>
          </cell>
          <cell r="M163">
            <v>5.46</v>
          </cell>
          <cell r="O163">
            <v>0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>
            <v>6.11</v>
          </cell>
          <cell r="I164">
            <v>6.11</v>
          </cell>
          <cell r="J164" t="str">
            <v>ОГЗ до R45</v>
          </cell>
          <cell r="K164">
            <v>1</v>
          </cell>
          <cell r="L164">
            <v>242.1</v>
          </cell>
          <cell r="M164">
            <v>6.11</v>
          </cell>
          <cell r="O164">
            <v>0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>
            <v>5.45</v>
          </cell>
          <cell r="I165">
            <v>5.45</v>
          </cell>
          <cell r="J165" t="str">
            <v>ОГЗ до R45</v>
          </cell>
          <cell r="K165">
            <v>2</v>
          </cell>
          <cell r="L165">
            <v>462.6</v>
          </cell>
          <cell r="M165">
            <v>10.9</v>
          </cell>
          <cell r="N165"/>
          <cell r="O165">
            <v>0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>
            <v>5.74</v>
          </cell>
          <cell r="I166">
            <v>5.74</v>
          </cell>
          <cell r="J166" t="str">
            <v>ОГЗ до R45</v>
          </cell>
          <cell r="K166">
            <v>1</v>
          </cell>
          <cell r="L166">
            <v>231.8</v>
          </cell>
          <cell r="M166">
            <v>5.74</v>
          </cell>
          <cell r="O166">
            <v>0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>
            <v>4.83</v>
          </cell>
          <cell r="I167">
            <v>4.83</v>
          </cell>
          <cell r="J167" t="str">
            <v>ОГЗ до R45</v>
          </cell>
          <cell r="K167">
            <v>1</v>
          </cell>
          <cell r="L167">
            <v>205.9</v>
          </cell>
          <cell r="M167">
            <v>4.83</v>
          </cell>
          <cell r="O167">
            <v>0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>
            <v>8.2799999999999994</v>
          </cell>
          <cell r="I168">
            <v>8.2799999999999994</v>
          </cell>
          <cell r="J168" t="str">
            <v>ОГЗ до R45</v>
          </cell>
          <cell r="K168">
            <v>1</v>
          </cell>
          <cell r="L168">
            <v>324.7</v>
          </cell>
          <cell r="M168">
            <v>8.2799999999999994</v>
          </cell>
          <cell r="O168">
            <v>0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>
            <v>1.6</v>
          </cell>
          <cell r="I169">
            <v>6.4</v>
          </cell>
          <cell r="J169" t="str">
            <v>RAL  7005</v>
          </cell>
          <cell r="K169">
            <v>4</v>
          </cell>
          <cell r="L169">
            <v>267.60000000000002</v>
          </cell>
          <cell r="M169">
            <v>6.4</v>
          </cell>
          <cell r="O169">
            <v>0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>
            <v>0.52</v>
          </cell>
          <cell r="I170">
            <v>2.08</v>
          </cell>
          <cell r="J170" t="str">
            <v>RAL  7005</v>
          </cell>
          <cell r="K170">
            <v>0</v>
          </cell>
          <cell r="L170">
            <v>0</v>
          </cell>
          <cell r="M170">
            <v>0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16</v>
          </cell>
          <cell r="I171">
            <v>16</v>
          </cell>
          <cell r="J171" t="str">
            <v>RAL  7005</v>
          </cell>
          <cell r="K171">
            <v>0</v>
          </cell>
          <cell r="L171">
            <v>0</v>
          </cell>
          <cell r="M171">
            <v>0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17.28</v>
          </cell>
          <cell r="I172">
            <v>17.28</v>
          </cell>
          <cell r="J172" t="str">
            <v>RAL  7005</v>
          </cell>
          <cell r="K172">
            <v>0</v>
          </cell>
          <cell r="L172">
            <v>0</v>
          </cell>
          <cell r="M172">
            <v>0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16.059999999999999</v>
          </cell>
          <cell r="I173">
            <v>16.059999999999999</v>
          </cell>
          <cell r="J173" t="str">
            <v>RAL  7005</v>
          </cell>
          <cell r="K173">
            <v>0</v>
          </cell>
          <cell r="L173">
            <v>0</v>
          </cell>
          <cell r="M173">
            <v>0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16.059999999999999</v>
          </cell>
          <cell r="I174">
            <v>16.059999999999999</v>
          </cell>
          <cell r="J174" t="str">
            <v>RAL  7005</v>
          </cell>
          <cell r="K174">
            <v>0</v>
          </cell>
          <cell r="L174">
            <v>0</v>
          </cell>
          <cell r="M174">
            <v>0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19.920000000000002</v>
          </cell>
          <cell r="I175">
            <v>19.920000000000002</v>
          </cell>
          <cell r="J175" t="str">
            <v>RAL  7005</v>
          </cell>
          <cell r="K175">
            <v>0</v>
          </cell>
          <cell r="L175">
            <v>0</v>
          </cell>
          <cell r="M175">
            <v>0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10.72</v>
          </cell>
          <cell r="I176">
            <v>10.72</v>
          </cell>
          <cell r="J176" t="str">
            <v>RAL  7005</v>
          </cell>
          <cell r="K176">
            <v>0</v>
          </cell>
          <cell r="L176">
            <v>0</v>
          </cell>
          <cell r="M176">
            <v>0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19.89</v>
          </cell>
          <cell r="I177">
            <v>19.89</v>
          </cell>
          <cell r="J177" t="str">
            <v>RAL  7005</v>
          </cell>
          <cell r="K177">
            <v>0</v>
          </cell>
          <cell r="L177">
            <v>0</v>
          </cell>
          <cell r="M177">
            <v>0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31.02</v>
          </cell>
          <cell r="I178">
            <v>31.02</v>
          </cell>
          <cell r="J178" t="str">
            <v>RAL  7005</v>
          </cell>
          <cell r="K178">
            <v>0</v>
          </cell>
          <cell r="L178">
            <v>0</v>
          </cell>
          <cell r="M178">
            <v>0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21.31</v>
          </cell>
          <cell r="I179">
            <v>21.31</v>
          </cell>
          <cell r="J179" t="str">
            <v>RAL  7005</v>
          </cell>
          <cell r="K179">
            <v>0</v>
          </cell>
          <cell r="L179">
            <v>0</v>
          </cell>
          <cell r="M179">
            <v>0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>
            <v>0.04</v>
          </cell>
          <cell r="I180">
            <v>1.8800000000000001</v>
          </cell>
          <cell r="J180" t="str">
            <v>RAL  7005</v>
          </cell>
          <cell r="K180">
            <v>0</v>
          </cell>
          <cell r="L180">
            <v>0</v>
          </cell>
          <cell r="M180">
            <v>0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>
            <v>0.37</v>
          </cell>
          <cell r="I181">
            <v>3.7</v>
          </cell>
          <cell r="J181" t="str">
            <v>ОГЗ до R45</v>
          </cell>
          <cell r="K181">
            <v>0</v>
          </cell>
          <cell r="L181">
            <v>0</v>
          </cell>
          <cell r="M181">
            <v>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>
            <v>0.02</v>
          </cell>
          <cell r="I182">
            <v>0.48</v>
          </cell>
          <cell r="J182" t="str">
            <v>RAL  7005</v>
          </cell>
          <cell r="K182">
            <v>0</v>
          </cell>
          <cell r="L182">
            <v>0</v>
          </cell>
          <cell r="M182">
            <v>0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>
            <v>0.25</v>
          </cell>
          <cell r="I183">
            <v>2</v>
          </cell>
          <cell r="J183" t="str">
            <v>ОГЗ до R45</v>
          </cell>
          <cell r="K183">
            <v>0</v>
          </cell>
          <cell r="L183">
            <v>0</v>
          </cell>
          <cell r="M183">
            <v>0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0.52</v>
          </cell>
          <cell r="I184">
            <v>0.52</v>
          </cell>
          <cell r="J184" t="str">
            <v>RAL  7005</v>
          </cell>
          <cell r="K184">
            <v>0</v>
          </cell>
          <cell r="L184">
            <v>0</v>
          </cell>
          <cell r="M184">
            <v>0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0.91</v>
          </cell>
          <cell r="I185">
            <v>0.91</v>
          </cell>
          <cell r="J185" t="str">
            <v>RAL  7005</v>
          </cell>
          <cell r="K185">
            <v>0</v>
          </cell>
          <cell r="L185">
            <v>0</v>
          </cell>
          <cell r="M185">
            <v>0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>
            <v>0.84</v>
          </cell>
          <cell r="I186">
            <v>0.84</v>
          </cell>
          <cell r="J186" t="str">
            <v>RAL  7005</v>
          </cell>
          <cell r="K186">
            <v>0</v>
          </cell>
          <cell r="L186">
            <v>0</v>
          </cell>
          <cell r="M186">
            <v>0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>
            <v>0.87</v>
          </cell>
          <cell r="I187">
            <v>0.87</v>
          </cell>
          <cell r="J187" t="str">
            <v>RAL  7005</v>
          </cell>
          <cell r="K187">
            <v>0</v>
          </cell>
          <cell r="L187">
            <v>0</v>
          </cell>
          <cell r="M187">
            <v>0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1.34</v>
          </cell>
          <cell r="I188">
            <v>1.34</v>
          </cell>
          <cell r="J188" t="str">
            <v>RAL  7005</v>
          </cell>
          <cell r="K188">
            <v>0</v>
          </cell>
          <cell r="L188">
            <v>0</v>
          </cell>
          <cell r="M188">
            <v>0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1.34</v>
          </cell>
          <cell r="I189">
            <v>1.34</v>
          </cell>
          <cell r="J189" t="str">
            <v>RAL  7005</v>
          </cell>
          <cell r="K189">
            <v>0</v>
          </cell>
          <cell r="L189">
            <v>0</v>
          </cell>
          <cell r="M189">
            <v>0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>
            <v>1.05</v>
          </cell>
          <cell r="I190">
            <v>1.05</v>
          </cell>
          <cell r="J190" t="str">
            <v>RAL  7005</v>
          </cell>
          <cell r="K190">
            <v>0</v>
          </cell>
          <cell r="L190">
            <v>0</v>
          </cell>
          <cell r="M190">
            <v>0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>
            <v>1.04</v>
          </cell>
          <cell r="I191">
            <v>1.04</v>
          </cell>
          <cell r="J191" t="str">
            <v>RAL  7005</v>
          </cell>
          <cell r="K191">
            <v>0</v>
          </cell>
          <cell r="L191">
            <v>0</v>
          </cell>
          <cell r="M191">
            <v>0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1.36</v>
          </cell>
          <cell r="I192">
            <v>1.36</v>
          </cell>
          <cell r="J192" t="str">
            <v>RAL  7005</v>
          </cell>
          <cell r="K192">
            <v>0</v>
          </cell>
          <cell r="L192">
            <v>0</v>
          </cell>
          <cell r="M192">
            <v>0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1.31</v>
          </cell>
          <cell r="I193">
            <v>1.31</v>
          </cell>
          <cell r="J193" t="str">
            <v>RAL  7005</v>
          </cell>
          <cell r="K193">
            <v>0</v>
          </cell>
          <cell r="L193">
            <v>0</v>
          </cell>
          <cell r="M193">
            <v>0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>
            <v>0.9</v>
          </cell>
          <cell r="I194">
            <v>0.9</v>
          </cell>
          <cell r="J194" t="str">
            <v>RAL  7005</v>
          </cell>
          <cell r="K194">
            <v>0</v>
          </cell>
          <cell r="L194">
            <v>0</v>
          </cell>
          <cell r="M194">
            <v>0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>
            <v>0.64</v>
          </cell>
          <cell r="I195">
            <v>0.64</v>
          </cell>
          <cell r="J195" t="str">
            <v>RAL  7005</v>
          </cell>
          <cell r="K195">
            <v>0</v>
          </cell>
          <cell r="L195">
            <v>0</v>
          </cell>
          <cell r="M195">
            <v>0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1.97</v>
          </cell>
          <cell r="I196">
            <v>1.97</v>
          </cell>
          <cell r="J196" t="str">
            <v>RAL  7005</v>
          </cell>
          <cell r="K196">
            <v>0</v>
          </cell>
          <cell r="L196">
            <v>0</v>
          </cell>
          <cell r="M196">
            <v>0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>
            <v>4.29</v>
          </cell>
          <cell r="I197">
            <v>4.29</v>
          </cell>
          <cell r="J197" t="str">
            <v>RAL  7005</v>
          </cell>
          <cell r="K197">
            <v>0</v>
          </cell>
          <cell r="L197">
            <v>0</v>
          </cell>
          <cell r="M197">
            <v>0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>
            <v>4.18</v>
          </cell>
          <cell r="I198">
            <v>4.18</v>
          </cell>
          <cell r="J198" t="str">
            <v>RAL  7005</v>
          </cell>
          <cell r="K198">
            <v>0</v>
          </cell>
          <cell r="L198">
            <v>0</v>
          </cell>
          <cell r="M198">
            <v>0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>
            <v>3.81</v>
          </cell>
          <cell r="I199">
            <v>3.81</v>
          </cell>
          <cell r="J199" t="str">
            <v>RAL  7005</v>
          </cell>
          <cell r="K199">
            <v>0</v>
          </cell>
          <cell r="L199">
            <v>0</v>
          </cell>
          <cell r="M199">
            <v>0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>
            <v>5.75</v>
          </cell>
          <cell r="I200">
            <v>11.5</v>
          </cell>
          <cell r="J200" t="str">
            <v>RAL  7005</v>
          </cell>
          <cell r="K200">
            <v>0</v>
          </cell>
          <cell r="L200">
            <v>0</v>
          </cell>
          <cell r="M200">
            <v>0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>
            <v>5.34</v>
          </cell>
          <cell r="I201">
            <v>10.68</v>
          </cell>
          <cell r="J201" t="str">
            <v>RAL  7005</v>
          </cell>
          <cell r="K201">
            <v>0</v>
          </cell>
          <cell r="L201">
            <v>0</v>
          </cell>
          <cell r="M201">
            <v>0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5.13</v>
          </cell>
          <cell r="I202">
            <v>5.13</v>
          </cell>
          <cell r="J202" t="str">
            <v>RAL  7005</v>
          </cell>
          <cell r="K202">
            <v>0</v>
          </cell>
          <cell r="L202">
            <v>0</v>
          </cell>
          <cell r="M202">
            <v>0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4.72</v>
          </cell>
          <cell r="I203">
            <v>4.72</v>
          </cell>
          <cell r="J203" t="str">
            <v>RAL  7005</v>
          </cell>
          <cell r="K203">
            <v>0</v>
          </cell>
          <cell r="L203">
            <v>0</v>
          </cell>
          <cell r="M203">
            <v>0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>
            <v>4.37</v>
          </cell>
          <cell r="I204">
            <v>4.37</v>
          </cell>
          <cell r="J204" t="str">
            <v>RAL  7005</v>
          </cell>
          <cell r="K204">
            <v>0</v>
          </cell>
          <cell r="L204">
            <v>0</v>
          </cell>
          <cell r="M204">
            <v>0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>
            <v>2.73</v>
          </cell>
          <cell r="I205">
            <v>2.73</v>
          </cell>
          <cell r="J205" t="str">
            <v>RAL  7005</v>
          </cell>
          <cell r="K205">
            <v>0</v>
          </cell>
          <cell r="L205">
            <v>0</v>
          </cell>
          <cell r="M205">
            <v>0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4.6500000000000004</v>
          </cell>
          <cell r="I206">
            <v>4.6500000000000004</v>
          </cell>
          <cell r="J206" t="str">
            <v>RAL  7005</v>
          </cell>
          <cell r="K206">
            <v>0</v>
          </cell>
          <cell r="L206">
            <v>0</v>
          </cell>
          <cell r="M206">
            <v>0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9.9499999999999993</v>
          </cell>
          <cell r="I207">
            <v>19.899999999999999</v>
          </cell>
          <cell r="J207" t="str">
            <v>RAL  7005</v>
          </cell>
          <cell r="K207">
            <v>0</v>
          </cell>
          <cell r="L207">
            <v>0</v>
          </cell>
          <cell r="M207">
            <v>0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9.07</v>
          </cell>
          <cell r="I208">
            <v>9.07</v>
          </cell>
          <cell r="J208" t="str">
            <v>RAL  7005</v>
          </cell>
          <cell r="K208">
            <v>0</v>
          </cell>
          <cell r="L208">
            <v>0</v>
          </cell>
          <cell r="M208">
            <v>0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13.32</v>
          </cell>
          <cell r="I209">
            <v>26.64</v>
          </cell>
          <cell r="J209" t="str">
            <v>RAL  7005</v>
          </cell>
          <cell r="K209">
            <v>0</v>
          </cell>
          <cell r="L209">
            <v>0</v>
          </cell>
          <cell r="M209">
            <v>0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>
            <v>12.35</v>
          </cell>
          <cell r="I210">
            <v>24.7</v>
          </cell>
          <cell r="J210" t="str">
            <v>RAL  7005</v>
          </cell>
          <cell r="K210">
            <v>0</v>
          </cell>
          <cell r="L210">
            <v>0</v>
          </cell>
          <cell r="M210">
            <v>0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>
            <v>12.2</v>
          </cell>
          <cell r="I211">
            <v>12.2</v>
          </cell>
          <cell r="J211" t="str">
            <v>RAL  7005</v>
          </cell>
          <cell r="K211">
            <v>0</v>
          </cell>
          <cell r="L211">
            <v>0</v>
          </cell>
          <cell r="M211">
            <v>0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>
            <v>11.24</v>
          </cell>
          <cell r="I212">
            <v>11.24</v>
          </cell>
          <cell r="J212" t="str">
            <v>RAL  7005</v>
          </cell>
          <cell r="K212">
            <v>0</v>
          </cell>
          <cell r="L212">
            <v>0</v>
          </cell>
          <cell r="M212">
            <v>0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>
            <v>10.39</v>
          </cell>
          <cell r="I213">
            <v>10.39</v>
          </cell>
          <cell r="J213" t="str">
            <v>RAL  7005</v>
          </cell>
          <cell r="K213">
            <v>0</v>
          </cell>
          <cell r="L213">
            <v>0</v>
          </cell>
          <cell r="M213">
            <v>0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6.58</v>
          </cell>
          <cell r="I214">
            <v>6.58</v>
          </cell>
          <cell r="J214" t="str">
            <v>RAL  7005</v>
          </cell>
          <cell r="K214">
            <v>0</v>
          </cell>
          <cell r="L214">
            <v>0</v>
          </cell>
          <cell r="M214">
            <v>0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>
            <v>0.69</v>
          </cell>
          <cell r="I215">
            <v>0.69</v>
          </cell>
          <cell r="J215" t="str">
            <v>RAL  7005</v>
          </cell>
          <cell r="K215">
            <v>0</v>
          </cell>
          <cell r="L215">
            <v>0</v>
          </cell>
          <cell r="M215">
            <v>0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>
            <v>2.77</v>
          </cell>
          <cell r="I216">
            <v>2.77</v>
          </cell>
          <cell r="J216" t="str">
            <v>RAL  7005</v>
          </cell>
          <cell r="K216">
            <v>0</v>
          </cell>
          <cell r="L216">
            <v>0</v>
          </cell>
          <cell r="M216">
            <v>0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>
            <v>2.77</v>
          </cell>
          <cell r="I217">
            <v>2.77</v>
          </cell>
          <cell r="J217" t="str">
            <v>RAL  7005</v>
          </cell>
          <cell r="K217">
            <v>0</v>
          </cell>
          <cell r="L217">
            <v>0</v>
          </cell>
          <cell r="M217">
            <v>0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1.82</v>
          </cell>
          <cell r="I218">
            <v>1.82</v>
          </cell>
          <cell r="J218" t="str">
            <v>RAL  7005</v>
          </cell>
          <cell r="K218">
            <v>0</v>
          </cell>
          <cell r="L218">
            <v>0</v>
          </cell>
          <cell r="M218">
            <v>0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>
            <v>4</v>
          </cell>
          <cell r="I219">
            <v>4</v>
          </cell>
          <cell r="J219" t="str">
            <v>RAL  7005</v>
          </cell>
          <cell r="K219">
            <v>0</v>
          </cell>
          <cell r="L219">
            <v>0</v>
          </cell>
          <cell r="M219">
            <v>0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>
            <v>8.6199999999999992</v>
          </cell>
          <cell r="I220">
            <v>17.239999999999998</v>
          </cell>
          <cell r="J220" t="str">
            <v>RAL  7005</v>
          </cell>
          <cell r="K220">
            <v>0</v>
          </cell>
          <cell r="L220">
            <v>0</v>
          </cell>
          <cell r="M220">
            <v>0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>
            <v>12.99</v>
          </cell>
          <cell r="I221">
            <v>12.99</v>
          </cell>
          <cell r="J221" t="str">
            <v>RAL  7005</v>
          </cell>
          <cell r="K221">
            <v>0</v>
          </cell>
          <cell r="L221">
            <v>0</v>
          </cell>
          <cell r="M221">
            <v>0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>
            <v>8</v>
          </cell>
          <cell r="I222">
            <v>8</v>
          </cell>
          <cell r="J222" t="str">
            <v>RAL  7005</v>
          </cell>
          <cell r="K222">
            <v>0</v>
          </cell>
          <cell r="L222">
            <v>0</v>
          </cell>
          <cell r="M222">
            <v>0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>
            <v>11.92</v>
          </cell>
          <cell r="I223">
            <v>11.92</v>
          </cell>
          <cell r="J223" t="str">
            <v>RAL  7005</v>
          </cell>
          <cell r="K223">
            <v>0</v>
          </cell>
          <cell r="L223">
            <v>0</v>
          </cell>
          <cell r="M223">
            <v>0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>
            <v>11.09</v>
          </cell>
          <cell r="I224">
            <v>11.09</v>
          </cell>
          <cell r="J224" t="str">
            <v>RAL  7005</v>
          </cell>
          <cell r="K224">
            <v>0</v>
          </cell>
          <cell r="L224">
            <v>0</v>
          </cell>
          <cell r="M224">
            <v>0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11.91</v>
          </cell>
          <cell r="I225">
            <v>11.91</v>
          </cell>
          <cell r="J225" t="str">
            <v>RAL  7005</v>
          </cell>
          <cell r="K225">
            <v>0</v>
          </cell>
          <cell r="L225">
            <v>0</v>
          </cell>
          <cell r="M225">
            <v>0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>
            <v>11.07</v>
          </cell>
          <cell r="I226">
            <v>11.07</v>
          </cell>
          <cell r="J226" t="str">
            <v>RAL  7005</v>
          </cell>
          <cell r="K226">
            <v>0</v>
          </cell>
          <cell r="L226">
            <v>0</v>
          </cell>
          <cell r="M226">
            <v>0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4.47</v>
          </cell>
          <cell r="I227">
            <v>4.47</v>
          </cell>
          <cell r="J227" t="str">
            <v>RAL  7005</v>
          </cell>
          <cell r="K227">
            <v>0</v>
          </cell>
          <cell r="L227">
            <v>0</v>
          </cell>
          <cell r="M227">
            <v>0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4.12</v>
          </cell>
          <cell r="I228">
            <v>4.12</v>
          </cell>
          <cell r="J228" t="str">
            <v>RAL  7005</v>
          </cell>
          <cell r="K228">
            <v>0</v>
          </cell>
          <cell r="L228">
            <v>0</v>
          </cell>
          <cell r="M228">
            <v>0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>
            <v>2.85</v>
          </cell>
          <cell r="I229">
            <v>2.85</v>
          </cell>
          <cell r="J229" t="str">
            <v>RAL  7005</v>
          </cell>
          <cell r="K229">
            <v>0</v>
          </cell>
          <cell r="L229">
            <v>0</v>
          </cell>
          <cell r="M229">
            <v>0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3.37</v>
          </cell>
          <cell r="I230">
            <v>3.37</v>
          </cell>
          <cell r="J230" t="str">
            <v>RAL  7005</v>
          </cell>
          <cell r="K230">
            <v>0</v>
          </cell>
          <cell r="L230">
            <v>0</v>
          </cell>
          <cell r="M230">
            <v>0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>
            <v>0.63</v>
          </cell>
          <cell r="I231">
            <v>0.63</v>
          </cell>
          <cell r="J231" t="str">
            <v>RAL  7005</v>
          </cell>
          <cell r="K231">
            <v>0</v>
          </cell>
          <cell r="L231">
            <v>0</v>
          </cell>
          <cell r="M231">
            <v>0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4.29</v>
          </cell>
          <cell r="I232">
            <v>4.29</v>
          </cell>
          <cell r="J232" t="str">
            <v>RAL  7005</v>
          </cell>
          <cell r="K232">
            <v>0</v>
          </cell>
          <cell r="L232">
            <v>0</v>
          </cell>
          <cell r="M232">
            <v>0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>
            <v>3.23</v>
          </cell>
          <cell r="I233">
            <v>3.23</v>
          </cell>
          <cell r="J233" t="str">
            <v>RAL  7005</v>
          </cell>
          <cell r="K233">
            <v>0</v>
          </cell>
          <cell r="L233">
            <v>0</v>
          </cell>
          <cell r="M233">
            <v>0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4.57</v>
          </cell>
          <cell r="I234">
            <v>4.57</v>
          </cell>
          <cell r="J234" t="str">
            <v>RAL  7005</v>
          </cell>
          <cell r="K234">
            <v>0</v>
          </cell>
          <cell r="L234">
            <v>0</v>
          </cell>
          <cell r="M234">
            <v>0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>
            <v>3.85</v>
          </cell>
          <cell r="I235">
            <v>3.85</v>
          </cell>
          <cell r="J235" t="str">
            <v>RAL  7005</v>
          </cell>
          <cell r="K235">
            <v>0</v>
          </cell>
          <cell r="L235">
            <v>0</v>
          </cell>
          <cell r="M235">
            <v>0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>
            <v>2.5499999999999998</v>
          </cell>
          <cell r="I236">
            <v>2.5499999999999998</v>
          </cell>
          <cell r="J236" t="str">
            <v>RAL  7005</v>
          </cell>
          <cell r="K236">
            <v>0</v>
          </cell>
          <cell r="L236">
            <v>0</v>
          </cell>
          <cell r="M236">
            <v>0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>
            <v>3.45</v>
          </cell>
          <cell r="I237">
            <v>3.45</v>
          </cell>
          <cell r="J237" t="str">
            <v>RAL  7005</v>
          </cell>
          <cell r="K237">
            <v>0</v>
          </cell>
          <cell r="L237">
            <v>0</v>
          </cell>
          <cell r="M237">
            <v>0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4.05</v>
          </cell>
          <cell r="I238">
            <v>8.1</v>
          </cell>
          <cell r="J238" t="str">
            <v>RAL  7005</v>
          </cell>
          <cell r="K238">
            <v>1</v>
          </cell>
          <cell r="L238">
            <v>82.7</v>
          </cell>
          <cell r="M238">
            <v>4.05</v>
          </cell>
          <cell r="O238">
            <v>0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7.84</v>
          </cell>
          <cell r="I239">
            <v>7.84</v>
          </cell>
          <cell r="J239" t="str">
            <v>RAL  7005</v>
          </cell>
          <cell r="K239">
            <v>0</v>
          </cell>
          <cell r="L239">
            <v>0</v>
          </cell>
          <cell r="M239">
            <v>0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>
            <v>12.02</v>
          </cell>
          <cell r="I240">
            <v>12.02</v>
          </cell>
          <cell r="J240" t="str">
            <v>RAL  7005</v>
          </cell>
          <cell r="K240">
            <v>0</v>
          </cell>
          <cell r="L240">
            <v>0</v>
          </cell>
          <cell r="M240">
            <v>0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>
            <v>11.18</v>
          </cell>
          <cell r="I241">
            <v>11.18</v>
          </cell>
          <cell r="J241" t="str">
            <v>RAL  7005</v>
          </cell>
          <cell r="K241">
            <v>0</v>
          </cell>
          <cell r="L241">
            <v>0</v>
          </cell>
          <cell r="M241">
            <v>0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11.9</v>
          </cell>
          <cell r="I242">
            <v>11.9</v>
          </cell>
          <cell r="J242" t="str">
            <v>RAL  7005</v>
          </cell>
          <cell r="K242">
            <v>0</v>
          </cell>
          <cell r="L242">
            <v>0</v>
          </cell>
          <cell r="M242">
            <v>0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11.06</v>
          </cell>
          <cell r="I243">
            <v>11.06</v>
          </cell>
          <cell r="J243" t="str">
            <v>RAL  7005</v>
          </cell>
          <cell r="K243">
            <v>0</v>
          </cell>
          <cell r="L243">
            <v>0</v>
          </cell>
          <cell r="M243">
            <v>0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>
            <v>3.83</v>
          </cell>
          <cell r="I244">
            <v>3.83</v>
          </cell>
          <cell r="J244" t="str">
            <v>RAL  7005</v>
          </cell>
          <cell r="K244">
            <v>0</v>
          </cell>
          <cell r="L244">
            <v>0</v>
          </cell>
          <cell r="M244">
            <v>0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>
            <v>2.46</v>
          </cell>
          <cell r="I245">
            <v>2.46</v>
          </cell>
          <cell r="J245" t="str">
            <v>RAL  7005</v>
          </cell>
          <cell r="K245">
            <v>0</v>
          </cell>
          <cell r="L245">
            <v>0</v>
          </cell>
          <cell r="M245">
            <v>0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2.0299999999999998</v>
          </cell>
          <cell r="I246">
            <v>2.0299999999999998</v>
          </cell>
          <cell r="J246" t="str">
            <v>RAL  7005</v>
          </cell>
          <cell r="K246">
            <v>1</v>
          </cell>
          <cell r="L246">
            <v>41.8</v>
          </cell>
          <cell r="M246">
            <v>2.0299999999999998</v>
          </cell>
          <cell r="O246">
            <v>0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>
            <v>1.19</v>
          </cell>
          <cell r="I247">
            <v>1.19</v>
          </cell>
          <cell r="J247" t="str">
            <v>RAL  7005</v>
          </cell>
          <cell r="K247">
            <v>0</v>
          </cell>
          <cell r="L247">
            <v>0</v>
          </cell>
          <cell r="M247">
            <v>0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>
            <v>0.74</v>
          </cell>
          <cell r="I248">
            <v>0.74</v>
          </cell>
          <cell r="J248" t="str">
            <v>RAL  7005</v>
          </cell>
          <cell r="K248">
            <v>0</v>
          </cell>
          <cell r="L248">
            <v>0</v>
          </cell>
          <cell r="M248">
            <v>0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>
            <v>0.84</v>
          </cell>
          <cell r="I249">
            <v>0.84</v>
          </cell>
          <cell r="J249" t="str">
            <v>RAL  7005</v>
          </cell>
          <cell r="K249">
            <v>0</v>
          </cell>
          <cell r="L249">
            <v>0</v>
          </cell>
          <cell r="M249">
            <v>0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0.93</v>
          </cell>
          <cell r="I250">
            <v>0.93</v>
          </cell>
          <cell r="J250" t="str">
            <v>RAL  7005</v>
          </cell>
          <cell r="K250">
            <v>1</v>
          </cell>
          <cell r="L250">
            <v>19</v>
          </cell>
          <cell r="M250">
            <v>0.93</v>
          </cell>
          <cell r="O250">
            <v>0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>
            <v>0.6</v>
          </cell>
          <cell r="I251">
            <v>0.6</v>
          </cell>
          <cell r="J251" t="str">
            <v>RAL  7005</v>
          </cell>
          <cell r="K251">
            <v>0</v>
          </cell>
          <cell r="L251">
            <v>0</v>
          </cell>
          <cell r="M251">
            <v>0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>
            <v>8.69</v>
          </cell>
          <cell r="I252">
            <v>17.38</v>
          </cell>
          <cell r="J252" t="str">
            <v>RAL  7005</v>
          </cell>
          <cell r="K252">
            <v>0</v>
          </cell>
          <cell r="L252">
            <v>0</v>
          </cell>
          <cell r="M252">
            <v>0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>
            <v>8.06</v>
          </cell>
          <cell r="I253">
            <v>8.06</v>
          </cell>
          <cell r="J253" t="str">
            <v>RAL  7005</v>
          </cell>
          <cell r="K253">
            <v>0</v>
          </cell>
          <cell r="L253">
            <v>0</v>
          </cell>
          <cell r="M253">
            <v>0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>
            <v>12.03</v>
          </cell>
          <cell r="I254">
            <v>12.03</v>
          </cell>
          <cell r="J254" t="str">
            <v>RAL  7005</v>
          </cell>
          <cell r="K254">
            <v>0</v>
          </cell>
          <cell r="L254">
            <v>0</v>
          </cell>
          <cell r="M254">
            <v>0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11.19</v>
          </cell>
          <cell r="I255">
            <v>11.19</v>
          </cell>
          <cell r="J255" t="str">
            <v>RAL  7005</v>
          </cell>
          <cell r="K255">
            <v>0</v>
          </cell>
          <cell r="L255">
            <v>0</v>
          </cell>
          <cell r="M255">
            <v>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>
            <v>10.68</v>
          </cell>
          <cell r="I256">
            <v>10.68</v>
          </cell>
          <cell r="J256" t="str">
            <v>RAL  7005</v>
          </cell>
          <cell r="K256">
            <v>0</v>
          </cell>
          <cell r="L256">
            <v>0</v>
          </cell>
          <cell r="M256">
            <v>0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>
            <v>8.93</v>
          </cell>
          <cell r="I257">
            <v>8.93</v>
          </cell>
          <cell r="J257" t="str">
            <v>RAL  7005</v>
          </cell>
          <cell r="K257">
            <v>0</v>
          </cell>
          <cell r="L257">
            <v>0</v>
          </cell>
          <cell r="M257">
            <v>0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11.87</v>
          </cell>
          <cell r="I258">
            <v>11.87</v>
          </cell>
          <cell r="J258" t="str">
            <v>RAL  7005</v>
          </cell>
          <cell r="K258">
            <v>0</v>
          </cell>
          <cell r="L258">
            <v>0</v>
          </cell>
          <cell r="M258">
            <v>0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>
            <v>11.03</v>
          </cell>
          <cell r="I259">
            <v>11.03</v>
          </cell>
          <cell r="J259" t="str">
            <v>RAL  7005</v>
          </cell>
          <cell r="K259">
            <v>0</v>
          </cell>
          <cell r="L259">
            <v>0</v>
          </cell>
          <cell r="M259">
            <v>0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>
            <v>8.3000000000000007</v>
          </cell>
          <cell r="I260">
            <v>8.3000000000000007</v>
          </cell>
          <cell r="J260" t="str">
            <v>RAL  7005</v>
          </cell>
          <cell r="K260">
            <v>0</v>
          </cell>
          <cell r="L260">
            <v>0</v>
          </cell>
          <cell r="M260">
            <v>0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>
            <v>5.73</v>
          </cell>
          <cell r="I261">
            <v>5.73</v>
          </cell>
          <cell r="J261" t="str">
            <v>RAL  7005</v>
          </cell>
          <cell r="K261">
            <v>0</v>
          </cell>
          <cell r="L261">
            <v>0</v>
          </cell>
          <cell r="M261">
            <v>0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4.79</v>
          </cell>
          <cell r="I262">
            <v>4.79</v>
          </cell>
          <cell r="J262" t="str">
            <v>RAL  7005</v>
          </cell>
          <cell r="K262">
            <v>0</v>
          </cell>
          <cell r="L262">
            <v>0</v>
          </cell>
          <cell r="M262">
            <v>0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>
            <v>10.23</v>
          </cell>
          <cell r="I263">
            <v>10.23</v>
          </cell>
          <cell r="J263" t="str">
            <v>RAL  7005</v>
          </cell>
          <cell r="K263">
            <v>0</v>
          </cell>
          <cell r="L263">
            <v>0</v>
          </cell>
          <cell r="M263">
            <v>0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>
            <v>10.25</v>
          </cell>
          <cell r="I264">
            <v>10.25</v>
          </cell>
          <cell r="J264" t="str">
            <v>RAL  7005</v>
          </cell>
          <cell r="K264">
            <v>0</v>
          </cell>
          <cell r="L264">
            <v>0</v>
          </cell>
          <cell r="M264">
            <v>0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9.51</v>
          </cell>
          <cell r="I265">
            <v>9.51</v>
          </cell>
          <cell r="J265" t="str">
            <v>RAL  7005</v>
          </cell>
          <cell r="K265">
            <v>0</v>
          </cell>
          <cell r="L265">
            <v>0</v>
          </cell>
          <cell r="M265">
            <v>0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>
            <v>14.19</v>
          </cell>
          <cell r="I266">
            <v>14.19</v>
          </cell>
          <cell r="J266" t="str">
            <v>RAL  7005</v>
          </cell>
          <cell r="K266">
            <v>1</v>
          </cell>
          <cell r="L266">
            <v>292.3</v>
          </cell>
          <cell r="M266">
            <v>14.19</v>
          </cell>
          <cell r="O266">
            <v>0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>
            <v>13.2</v>
          </cell>
          <cell r="I267">
            <v>13.2</v>
          </cell>
          <cell r="J267" t="str">
            <v>RAL  7005</v>
          </cell>
          <cell r="K267">
            <v>1</v>
          </cell>
          <cell r="L267">
            <v>271.5</v>
          </cell>
          <cell r="M267">
            <v>13.2</v>
          </cell>
          <cell r="O267">
            <v>0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12.61</v>
          </cell>
          <cell r="I268">
            <v>12.61</v>
          </cell>
          <cell r="J268" t="str">
            <v>RAL  7005</v>
          </cell>
          <cell r="K268">
            <v>0</v>
          </cell>
          <cell r="L268">
            <v>0</v>
          </cell>
          <cell r="M268">
            <v>0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>
            <v>10.58</v>
          </cell>
          <cell r="I269">
            <v>10.58</v>
          </cell>
          <cell r="J269" t="str">
            <v>RAL  7005</v>
          </cell>
          <cell r="K269">
            <v>0</v>
          </cell>
          <cell r="L269">
            <v>0</v>
          </cell>
          <cell r="M269">
            <v>0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>
            <v>14.05</v>
          </cell>
          <cell r="I270">
            <v>14.05</v>
          </cell>
          <cell r="J270" t="str">
            <v>RAL  7005</v>
          </cell>
          <cell r="K270">
            <v>1</v>
          </cell>
          <cell r="L270">
            <v>289.5</v>
          </cell>
          <cell r="M270">
            <v>14.05</v>
          </cell>
          <cell r="O270">
            <v>0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13.06</v>
          </cell>
          <cell r="I271">
            <v>13.06</v>
          </cell>
          <cell r="J271" t="str">
            <v>RAL  7005</v>
          </cell>
          <cell r="K271">
            <v>1</v>
          </cell>
          <cell r="L271">
            <v>268.8</v>
          </cell>
          <cell r="M271">
            <v>13.06</v>
          </cell>
          <cell r="O271">
            <v>0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>
            <v>9.84</v>
          </cell>
          <cell r="I272">
            <v>9.84</v>
          </cell>
          <cell r="J272" t="str">
            <v>RAL  7005</v>
          </cell>
          <cell r="K272">
            <v>0</v>
          </cell>
          <cell r="L272">
            <v>0</v>
          </cell>
          <cell r="M272">
            <v>0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>
            <v>10.220000000000001</v>
          </cell>
          <cell r="I273">
            <v>10.220000000000001</v>
          </cell>
          <cell r="J273" t="str">
            <v>RAL  7005</v>
          </cell>
          <cell r="K273">
            <v>0</v>
          </cell>
          <cell r="L273">
            <v>0</v>
          </cell>
          <cell r="M273">
            <v>0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11.13</v>
          </cell>
          <cell r="I274">
            <v>77.910000000000011</v>
          </cell>
          <cell r="J274" t="str">
            <v>RAL  7005</v>
          </cell>
          <cell r="K274">
            <v>0</v>
          </cell>
          <cell r="L274">
            <v>0</v>
          </cell>
          <cell r="M274">
            <v>0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>
            <v>10.199999999999999</v>
          </cell>
          <cell r="I275">
            <v>71.399999999999991</v>
          </cell>
          <cell r="J275" t="str">
            <v>RAL  7005</v>
          </cell>
          <cell r="K275">
            <v>0</v>
          </cell>
          <cell r="L275">
            <v>0</v>
          </cell>
          <cell r="M275">
            <v>0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9.4600000000000009</v>
          </cell>
          <cell r="I276">
            <v>9.4600000000000009</v>
          </cell>
          <cell r="J276" t="str">
            <v>RAL  7005</v>
          </cell>
          <cell r="K276">
            <v>0</v>
          </cell>
          <cell r="L276">
            <v>0</v>
          </cell>
          <cell r="M276">
            <v>0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>
            <v>14.11</v>
          </cell>
          <cell r="I277">
            <v>14.11</v>
          </cell>
          <cell r="J277" t="str">
            <v>RAL  7005</v>
          </cell>
          <cell r="K277">
            <v>1</v>
          </cell>
          <cell r="L277">
            <v>290.60000000000002</v>
          </cell>
          <cell r="M277">
            <v>14.11</v>
          </cell>
          <cell r="O277">
            <v>0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13.13</v>
          </cell>
          <cell r="I278">
            <v>13.13</v>
          </cell>
          <cell r="J278" t="str">
            <v>RAL  7005</v>
          </cell>
          <cell r="K278">
            <v>1</v>
          </cell>
          <cell r="L278">
            <v>269.89999999999998</v>
          </cell>
          <cell r="M278">
            <v>13.13</v>
          </cell>
          <cell r="O278">
            <v>0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>
            <v>12.54</v>
          </cell>
          <cell r="I279">
            <v>12.54</v>
          </cell>
          <cell r="J279" t="str">
            <v>RAL  7005</v>
          </cell>
          <cell r="K279">
            <v>0</v>
          </cell>
          <cell r="L279">
            <v>0</v>
          </cell>
          <cell r="M279">
            <v>0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>
            <v>10.5</v>
          </cell>
          <cell r="I280">
            <v>10.5</v>
          </cell>
          <cell r="J280" t="str">
            <v>RAL  7005</v>
          </cell>
          <cell r="K280">
            <v>0</v>
          </cell>
          <cell r="L280">
            <v>0</v>
          </cell>
          <cell r="M280">
            <v>0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>
            <v>13.95</v>
          </cell>
          <cell r="I281">
            <v>13.95</v>
          </cell>
          <cell r="J281" t="str">
            <v>RAL  7005</v>
          </cell>
          <cell r="K281">
            <v>1</v>
          </cell>
          <cell r="L281">
            <v>287.3</v>
          </cell>
          <cell r="M281">
            <v>13.95</v>
          </cell>
          <cell r="O281">
            <v>0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>
            <v>12.96</v>
          </cell>
          <cell r="I282">
            <v>12.96</v>
          </cell>
          <cell r="J282" t="str">
            <v>RAL  7005</v>
          </cell>
          <cell r="K282">
            <v>0</v>
          </cell>
          <cell r="L282">
            <v>0</v>
          </cell>
          <cell r="M282">
            <v>0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9.76</v>
          </cell>
          <cell r="I283">
            <v>9.76</v>
          </cell>
          <cell r="J283" t="str">
            <v>RAL  7005</v>
          </cell>
          <cell r="K283">
            <v>0</v>
          </cell>
          <cell r="L283">
            <v>0</v>
          </cell>
          <cell r="M283">
            <v>0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>
            <v>10.19</v>
          </cell>
          <cell r="I284">
            <v>71.33</v>
          </cell>
          <cell r="J284" t="str">
            <v>RAL  7005</v>
          </cell>
          <cell r="K284">
            <v>0</v>
          </cell>
          <cell r="L284">
            <v>0</v>
          </cell>
          <cell r="M284">
            <v>0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>
            <v>10.48</v>
          </cell>
          <cell r="I285">
            <v>20.96</v>
          </cell>
          <cell r="J285" t="str">
            <v>RAL  7005</v>
          </cell>
          <cell r="K285">
            <v>0</v>
          </cell>
          <cell r="L285">
            <v>0</v>
          </cell>
          <cell r="M285">
            <v>0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9.61</v>
          </cell>
          <cell r="I286">
            <v>19.22</v>
          </cell>
          <cell r="J286" t="str">
            <v>RAL  7005</v>
          </cell>
          <cell r="K286">
            <v>0</v>
          </cell>
          <cell r="L286">
            <v>0</v>
          </cell>
          <cell r="M286">
            <v>0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>
            <v>8.91</v>
          </cell>
          <cell r="I287">
            <v>8.91</v>
          </cell>
          <cell r="J287" t="str">
            <v>RAL  7005</v>
          </cell>
          <cell r="K287">
            <v>0</v>
          </cell>
          <cell r="L287">
            <v>0</v>
          </cell>
          <cell r="M287">
            <v>0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13.3</v>
          </cell>
          <cell r="I288">
            <v>13.3</v>
          </cell>
          <cell r="J288" t="str">
            <v>RAL  7005</v>
          </cell>
          <cell r="K288">
            <v>1</v>
          </cell>
          <cell r="L288">
            <v>274.3</v>
          </cell>
          <cell r="M288">
            <v>13.3</v>
          </cell>
          <cell r="O288">
            <v>0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12.37</v>
          </cell>
          <cell r="I289">
            <v>12.37</v>
          </cell>
          <cell r="J289" t="str">
            <v>RAL  7005</v>
          </cell>
          <cell r="K289">
            <v>0</v>
          </cell>
          <cell r="L289">
            <v>0</v>
          </cell>
          <cell r="M289">
            <v>0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>
            <v>11.81</v>
          </cell>
          <cell r="I290">
            <v>11.81</v>
          </cell>
          <cell r="J290" t="str">
            <v>RAL  7005</v>
          </cell>
          <cell r="K290">
            <v>0</v>
          </cell>
          <cell r="L290">
            <v>0</v>
          </cell>
          <cell r="M290">
            <v>0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>
            <v>9.8800000000000008</v>
          </cell>
          <cell r="I291">
            <v>9.8800000000000008</v>
          </cell>
          <cell r="J291" t="str">
            <v>RAL  7005</v>
          </cell>
          <cell r="K291">
            <v>0</v>
          </cell>
          <cell r="L291">
            <v>0</v>
          </cell>
          <cell r="M291">
            <v>0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>
            <v>13.13</v>
          </cell>
          <cell r="I292">
            <v>13.13</v>
          </cell>
          <cell r="J292" t="str">
            <v>RAL  7005</v>
          </cell>
          <cell r="K292">
            <v>1</v>
          </cell>
          <cell r="L292">
            <v>270.89999999999998</v>
          </cell>
          <cell r="M292">
            <v>13.13</v>
          </cell>
          <cell r="O292">
            <v>0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>
            <v>12.2</v>
          </cell>
          <cell r="I293">
            <v>12.2</v>
          </cell>
          <cell r="J293" t="str">
            <v>RAL  7005</v>
          </cell>
          <cell r="K293">
            <v>0</v>
          </cell>
          <cell r="L293">
            <v>0</v>
          </cell>
          <cell r="M293">
            <v>0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>
            <v>9.19</v>
          </cell>
          <cell r="I294">
            <v>9.19</v>
          </cell>
          <cell r="J294" t="str">
            <v>RAL  7005</v>
          </cell>
          <cell r="K294">
            <v>0</v>
          </cell>
          <cell r="L294">
            <v>0</v>
          </cell>
          <cell r="M294">
            <v>0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9.59</v>
          </cell>
          <cell r="I295">
            <v>19.18</v>
          </cell>
          <cell r="J295" t="str">
            <v>RAL  7005</v>
          </cell>
          <cell r="K295">
            <v>0</v>
          </cell>
          <cell r="L295">
            <v>0</v>
          </cell>
          <cell r="M295">
            <v>0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7.95</v>
          </cell>
          <cell r="I296">
            <v>7.95</v>
          </cell>
          <cell r="J296" t="str">
            <v>RAL  7005</v>
          </cell>
          <cell r="K296">
            <v>0</v>
          </cell>
          <cell r="L296">
            <v>0</v>
          </cell>
          <cell r="M296">
            <v>0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13.16</v>
          </cell>
          <cell r="I297">
            <v>13.16</v>
          </cell>
          <cell r="J297" t="str">
            <v>RAL  7005</v>
          </cell>
          <cell r="K297">
            <v>1</v>
          </cell>
          <cell r="L297">
            <v>271.5</v>
          </cell>
          <cell r="M297">
            <v>13.16</v>
          </cell>
          <cell r="O297">
            <v>0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>
            <v>12.23</v>
          </cell>
          <cell r="I298">
            <v>12.23</v>
          </cell>
          <cell r="J298" t="str">
            <v>RAL  7005</v>
          </cell>
          <cell r="K298">
            <v>0</v>
          </cell>
          <cell r="L298">
            <v>0</v>
          </cell>
          <cell r="M298">
            <v>0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10.85</v>
          </cell>
          <cell r="I299">
            <v>10.85</v>
          </cell>
          <cell r="J299" t="str">
            <v>RAL  7005</v>
          </cell>
          <cell r="K299">
            <v>0</v>
          </cell>
          <cell r="L299">
            <v>0</v>
          </cell>
          <cell r="M299">
            <v>0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>
            <v>9.91</v>
          </cell>
          <cell r="I300">
            <v>9.91</v>
          </cell>
          <cell r="J300" t="str">
            <v>RAL  7005</v>
          </cell>
          <cell r="K300">
            <v>0</v>
          </cell>
          <cell r="L300">
            <v>0</v>
          </cell>
          <cell r="M300">
            <v>0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>
            <v>13.16</v>
          </cell>
          <cell r="I301">
            <v>13.16</v>
          </cell>
          <cell r="J301" t="str">
            <v>RAL  7005</v>
          </cell>
          <cell r="K301">
            <v>1</v>
          </cell>
          <cell r="L301">
            <v>271.60000000000002</v>
          </cell>
          <cell r="M301">
            <v>13.16</v>
          </cell>
          <cell r="N301">
            <v>1</v>
          </cell>
          <cell r="O301">
            <v>271.60000000000002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>
            <v>12.23</v>
          </cell>
          <cell r="I302">
            <v>12.23</v>
          </cell>
          <cell r="J302" t="str">
            <v>RAL  7005</v>
          </cell>
          <cell r="K302">
            <v>0</v>
          </cell>
          <cell r="L302">
            <v>0</v>
          </cell>
          <cell r="M302">
            <v>0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9.2200000000000006</v>
          </cell>
          <cell r="I303">
            <v>9.2200000000000006</v>
          </cell>
          <cell r="J303" t="str">
            <v>RAL  7005</v>
          </cell>
          <cell r="K303">
            <v>0</v>
          </cell>
          <cell r="L303">
            <v>0</v>
          </cell>
          <cell r="M303">
            <v>0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8.42</v>
          </cell>
          <cell r="I304">
            <v>16.84</v>
          </cell>
          <cell r="J304" t="str">
            <v>RAL  7005</v>
          </cell>
          <cell r="K304">
            <v>2</v>
          </cell>
          <cell r="L304">
            <v>346</v>
          </cell>
          <cell r="M304">
            <v>16.84</v>
          </cell>
          <cell r="O304">
            <v>0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13.97</v>
          </cell>
          <cell r="I305">
            <v>27.94</v>
          </cell>
          <cell r="J305" t="str">
            <v>RAL  7005</v>
          </cell>
          <cell r="K305">
            <v>2</v>
          </cell>
          <cell r="L305">
            <v>575.4</v>
          </cell>
          <cell r="M305">
            <v>27.94</v>
          </cell>
          <cell r="N305">
            <v>1</v>
          </cell>
          <cell r="O305">
            <v>287.7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12.99</v>
          </cell>
          <cell r="I306">
            <v>12.99</v>
          </cell>
          <cell r="J306" t="str">
            <v>RAL  7005</v>
          </cell>
          <cell r="K306">
            <v>0</v>
          </cell>
          <cell r="L306">
            <v>0</v>
          </cell>
          <cell r="M306">
            <v>0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>
            <v>11.51</v>
          </cell>
          <cell r="I307">
            <v>23.02</v>
          </cell>
          <cell r="J307" t="str">
            <v>RAL  7005</v>
          </cell>
          <cell r="K307">
            <v>0</v>
          </cell>
          <cell r="L307">
            <v>0</v>
          </cell>
          <cell r="M307">
            <v>0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>
            <v>10.51</v>
          </cell>
          <cell r="I308">
            <v>21.02</v>
          </cell>
          <cell r="J308" t="str">
            <v>RAL  7005</v>
          </cell>
          <cell r="K308">
            <v>0</v>
          </cell>
          <cell r="L308">
            <v>0</v>
          </cell>
          <cell r="M308">
            <v>0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13.96</v>
          </cell>
          <cell r="I309">
            <v>27.92</v>
          </cell>
          <cell r="J309" t="str">
            <v>RAL  7005</v>
          </cell>
          <cell r="K309">
            <v>2</v>
          </cell>
          <cell r="L309">
            <v>575</v>
          </cell>
          <cell r="M309">
            <v>27.92</v>
          </cell>
          <cell r="O309">
            <v>0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12.97</v>
          </cell>
          <cell r="I310">
            <v>25.94</v>
          </cell>
          <cell r="J310" t="str">
            <v>RAL  7005</v>
          </cell>
          <cell r="K310">
            <v>0</v>
          </cell>
          <cell r="L310">
            <v>0</v>
          </cell>
          <cell r="M310">
            <v>0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9.77</v>
          </cell>
          <cell r="I311">
            <v>19.54</v>
          </cell>
          <cell r="J311" t="str">
            <v>RAL  7005</v>
          </cell>
          <cell r="K311">
            <v>0</v>
          </cell>
          <cell r="L311">
            <v>0</v>
          </cell>
          <cell r="M311">
            <v>0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8.4</v>
          </cell>
          <cell r="I312">
            <v>16.8</v>
          </cell>
          <cell r="J312" t="str">
            <v>RAL  7005</v>
          </cell>
          <cell r="K312">
            <v>2</v>
          </cell>
          <cell r="L312">
            <v>345.2</v>
          </cell>
          <cell r="M312">
            <v>16.8</v>
          </cell>
          <cell r="O312">
            <v>0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>
            <v>13.95</v>
          </cell>
          <cell r="I313">
            <v>27.9</v>
          </cell>
          <cell r="J313" t="str">
            <v>RAL  7005</v>
          </cell>
          <cell r="K313">
            <v>2</v>
          </cell>
          <cell r="L313">
            <v>574.6</v>
          </cell>
          <cell r="M313">
            <v>27.9</v>
          </cell>
          <cell r="N313">
            <v>2</v>
          </cell>
          <cell r="O313">
            <v>574.6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12.96</v>
          </cell>
          <cell r="I314">
            <v>25.92</v>
          </cell>
          <cell r="J314" t="str">
            <v>RAL  7005</v>
          </cell>
          <cell r="K314">
            <v>0</v>
          </cell>
          <cell r="L314">
            <v>0</v>
          </cell>
          <cell r="M314">
            <v>0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11.49</v>
          </cell>
          <cell r="I315">
            <v>22.98</v>
          </cell>
          <cell r="J315" t="str">
            <v>RAL  7005</v>
          </cell>
          <cell r="K315">
            <v>0</v>
          </cell>
          <cell r="L315">
            <v>0</v>
          </cell>
          <cell r="M315">
            <v>0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>
            <v>10.54</v>
          </cell>
          <cell r="I316">
            <v>21.08</v>
          </cell>
          <cell r="J316" t="str">
            <v>RAL  7005</v>
          </cell>
          <cell r="K316">
            <v>0</v>
          </cell>
          <cell r="L316">
            <v>0</v>
          </cell>
          <cell r="M316">
            <v>0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13.99</v>
          </cell>
          <cell r="I317">
            <v>27.98</v>
          </cell>
          <cell r="J317" t="str">
            <v>RAL  7005</v>
          </cell>
          <cell r="K317">
            <v>2</v>
          </cell>
          <cell r="L317">
            <v>576.6</v>
          </cell>
          <cell r="M317">
            <v>27.98</v>
          </cell>
          <cell r="N317">
            <v>1</v>
          </cell>
          <cell r="O317">
            <v>288.3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13</v>
          </cell>
          <cell r="I318">
            <v>26</v>
          </cell>
          <cell r="J318" t="str">
            <v>RAL  7005</v>
          </cell>
          <cell r="K318">
            <v>2</v>
          </cell>
          <cell r="L318">
            <v>535</v>
          </cell>
          <cell r="M318">
            <v>26</v>
          </cell>
          <cell r="O318">
            <v>0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>
            <v>9.8000000000000007</v>
          </cell>
          <cell r="I319">
            <v>19.600000000000001</v>
          </cell>
          <cell r="J319" t="str">
            <v>RAL  7005</v>
          </cell>
          <cell r="K319">
            <v>0</v>
          </cell>
          <cell r="L319">
            <v>0</v>
          </cell>
          <cell r="M319">
            <v>0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8.44</v>
          </cell>
          <cell r="I320">
            <v>16.88</v>
          </cell>
          <cell r="J320" t="str">
            <v>RAL  7005</v>
          </cell>
          <cell r="K320">
            <v>2</v>
          </cell>
          <cell r="L320">
            <v>346.8</v>
          </cell>
          <cell r="M320">
            <v>16.88</v>
          </cell>
          <cell r="O320">
            <v>0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>
            <v>13.99</v>
          </cell>
          <cell r="I321">
            <v>27.98</v>
          </cell>
          <cell r="J321" t="str">
            <v>RAL  7005</v>
          </cell>
          <cell r="K321">
            <v>2</v>
          </cell>
          <cell r="L321">
            <v>576.6</v>
          </cell>
          <cell r="M321">
            <v>27.98</v>
          </cell>
          <cell r="N321">
            <v>1</v>
          </cell>
          <cell r="O321">
            <v>288.3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>
            <v>13</v>
          </cell>
          <cell r="I322">
            <v>26</v>
          </cell>
          <cell r="J322" t="str">
            <v>RAL  7005</v>
          </cell>
          <cell r="K322">
            <v>2</v>
          </cell>
          <cell r="L322">
            <v>535</v>
          </cell>
          <cell r="M322">
            <v>26</v>
          </cell>
          <cell r="N322">
            <v>1</v>
          </cell>
          <cell r="O322">
            <v>267.5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11.53</v>
          </cell>
          <cell r="I323">
            <v>23.06</v>
          </cell>
          <cell r="J323" t="str">
            <v>RAL  7005</v>
          </cell>
          <cell r="K323">
            <v>0</v>
          </cell>
          <cell r="L323">
            <v>0</v>
          </cell>
          <cell r="M323">
            <v>0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>
            <v>10.54</v>
          </cell>
          <cell r="I324">
            <v>21.08</v>
          </cell>
          <cell r="J324" t="str">
            <v>RAL  7005</v>
          </cell>
          <cell r="K324">
            <v>0</v>
          </cell>
          <cell r="L324">
            <v>0</v>
          </cell>
          <cell r="M324">
            <v>0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>
            <v>13.99</v>
          </cell>
          <cell r="I325">
            <v>27.98</v>
          </cell>
          <cell r="J325" t="str">
            <v>RAL  7005</v>
          </cell>
          <cell r="K325">
            <v>2</v>
          </cell>
          <cell r="L325">
            <v>576.6</v>
          </cell>
          <cell r="M325">
            <v>27.98</v>
          </cell>
          <cell r="N325">
            <v>2</v>
          </cell>
          <cell r="O325">
            <v>576.6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13</v>
          </cell>
          <cell r="I326">
            <v>26</v>
          </cell>
          <cell r="J326" t="str">
            <v>RAL  7005</v>
          </cell>
          <cell r="K326">
            <v>2</v>
          </cell>
          <cell r="L326">
            <v>535</v>
          </cell>
          <cell r="M326">
            <v>26</v>
          </cell>
          <cell r="N326">
            <v>1</v>
          </cell>
          <cell r="O326">
            <v>267.5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>
            <v>9.8000000000000007</v>
          </cell>
          <cell r="I327">
            <v>19.600000000000001</v>
          </cell>
          <cell r="J327" t="str">
            <v>RAL  7005</v>
          </cell>
          <cell r="K327">
            <v>0</v>
          </cell>
          <cell r="L327">
            <v>0</v>
          </cell>
          <cell r="M327">
            <v>0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  <cell r="H328">
            <v>14.89</v>
          </cell>
          <cell r="I328">
            <v>1652.79</v>
          </cell>
          <cell r="J328" t="str">
            <v>RAL  7005</v>
          </cell>
          <cell r="K328">
            <v>0</v>
          </cell>
          <cell r="L328">
            <v>0</v>
          </cell>
          <cell r="M328">
            <v>0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  <cell r="H329">
            <v>14.26</v>
          </cell>
          <cell r="I329">
            <v>1582.86</v>
          </cell>
          <cell r="J329" t="str">
            <v>RAL  7005</v>
          </cell>
          <cell r="K329">
            <v>0</v>
          </cell>
          <cell r="L329">
            <v>0</v>
          </cell>
          <cell r="M329">
            <v>0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  <cell r="H330">
            <v>24.34</v>
          </cell>
          <cell r="I330">
            <v>1825.5</v>
          </cell>
          <cell r="J330" t="str">
            <v>RAL Design 110 60 65</v>
          </cell>
          <cell r="K330">
            <v>0</v>
          </cell>
          <cell r="L330">
            <v>0</v>
          </cell>
          <cell r="M330">
            <v>0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  <cell r="H331">
            <v>24.62</v>
          </cell>
          <cell r="I331">
            <v>344.68</v>
          </cell>
          <cell r="J331" t="str">
            <v>RAL Design 110 60 65</v>
          </cell>
          <cell r="K331">
            <v>0</v>
          </cell>
          <cell r="L331">
            <v>0</v>
          </cell>
          <cell r="M331">
            <v>0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  <cell r="H332">
            <v>8.02</v>
          </cell>
          <cell r="I332">
            <v>32.08</v>
          </cell>
          <cell r="J332" t="str">
            <v>RAL Design 110 60 65</v>
          </cell>
          <cell r="K332">
            <v>0</v>
          </cell>
          <cell r="L332">
            <v>0</v>
          </cell>
          <cell r="M332">
            <v>0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  <cell r="H333">
            <v>2.73</v>
          </cell>
          <cell r="I333">
            <v>2.73</v>
          </cell>
          <cell r="J333" t="str">
            <v>RAL Design 110 60 65</v>
          </cell>
          <cell r="K333">
            <v>0</v>
          </cell>
          <cell r="L333">
            <v>0</v>
          </cell>
          <cell r="M333">
            <v>0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  <cell r="H334">
            <v>6.11</v>
          </cell>
          <cell r="I334">
            <v>12.22</v>
          </cell>
          <cell r="J334" t="str">
            <v>RAL Design 110 60 65</v>
          </cell>
          <cell r="K334">
            <v>0</v>
          </cell>
          <cell r="L334">
            <v>0</v>
          </cell>
          <cell r="M334">
            <v>0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  <cell r="H335">
            <v>3.57</v>
          </cell>
          <cell r="I335">
            <v>7.14</v>
          </cell>
          <cell r="J335" t="str">
            <v>RAL Design 110 60 65</v>
          </cell>
          <cell r="K335">
            <v>0</v>
          </cell>
          <cell r="L335">
            <v>0</v>
          </cell>
          <cell r="M335">
            <v>0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  <cell r="H336">
            <v>8.14</v>
          </cell>
          <cell r="I336">
            <v>488.40000000000003</v>
          </cell>
          <cell r="J336" t="str">
            <v>RAL Design 110 60 65</v>
          </cell>
          <cell r="K336">
            <v>0</v>
          </cell>
          <cell r="L336">
            <v>0</v>
          </cell>
          <cell r="M336">
            <v>0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  <cell r="H337">
            <v>7.89</v>
          </cell>
          <cell r="I337">
            <v>473.4</v>
          </cell>
          <cell r="J337" t="str">
            <v>RAL Design 110 60 65</v>
          </cell>
          <cell r="K337">
            <v>0</v>
          </cell>
          <cell r="L337">
            <v>0</v>
          </cell>
          <cell r="M337">
            <v>0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  <cell r="H338">
            <v>26.5</v>
          </cell>
          <cell r="I338">
            <v>26.5</v>
          </cell>
          <cell r="J338" t="str">
            <v>RAL Design 110 60 65</v>
          </cell>
          <cell r="K338">
            <v>0</v>
          </cell>
          <cell r="L338">
            <v>0</v>
          </cell>
          <cell r="M338">
            <v>0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  <cell r="H339">
            <v>26.78</v>
          </cell>
          <cell r="I339">
            <v>26.78</v>
          </cell>
          <cell r="J339" t="str">
            <v>RAL Design 110 60 65</v>
          </cell>
          <cell r="K339">
            <v>0</v>
          </cell>
          <cell r="L339">
            <v>0</v>
          </cell>
          <cell r="M339">
            <v>0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  <cell r="H340">
            <v>26.25</v>
          </cell>
          <cell r="I340">
            <v>26.25</v>
          </cell>
          <cell r="J340" t="str">
            <v>RAL Design 110 60 65</v>
          </cell>
          <cell r="K340">
            <v>0</v>
          </cell>
          <cell r="L340">
            <v>0</v>
          </cell>
          <cell r="M340">
            <v>0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  <cell r="H341">
            <v>26.53</v>
          </cell>
          <cell r="I341">
            <v>26.53</v>
          </cell>
          <cell r="J341" t="str">
            <v>RAL Design 110 60 65</v>
          </cell>
          <cell r="K341">
            <v>0</v>
          </cell>
          <cell r="L341">
            <v>0</v>
          </cell>
          <cell r="M341">
            <v>0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  <cell r="H342">
            <v>25.99</v>
          </cell>
          <cell r="I342">
            <v>25.99</v>
          </cell>
          <cell r="J342" t="str">
            <v>RAL Design 110 60 65</v>
          </cell>
          <cell r="K342">
            <v>0</v>
          </cell>
          <cell r="L342">
            <v>0</v>
          </cell>
          <cell r="M342">
            <v>0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  <cell r="H343">
            <v>26.27</v>
          </cell>
          <cell r="I343">
            <v>26.27</v>
          </cell>
          <cell r="J343" t="str">
            <v>RAL Design 110 60 65</v>
          </cell>
          <cell r="K343">
            <v>0</v>
          </cell>
          <cell r="L343">
            <v>0</v>
          </cell>
          <cell r="M343">
            <v>0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  <cell r="H344">
            <v>25.74</v>
          </cell>
          <cell r="I344">
            <v>25.74</v>
          </cell>
          <cell r="J344" t="str">
            <v>RAL Design 110 60 65</v>
          </cell>
          <cell r="K344">
            <v>0</v>
          </cell>
          <cell r="L344">
            <v>0</v>
          </cell>
          <cell r="M344">
            <v>0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  <cell r="H345">
            <v>26.02</v>
          </cell>
          <cell r="I345">
            <v>26.02</v>
          </cell>
          <cell r="J345" t="str">
            <v>RAL Design 110 60 65</v>
          </cell>
          <cell r="K345">
            <v>0</v>
          </cell>
          <cell r="L345">
            <v>0</v>
          </cell>
          <cell r="M345">
            <v>0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  <cell r="H346">
            <v>25.48</v>
          </cell>
          <cell r="I346">
            <v>25.48</v>
          </cell>
          <cell r="J346" t="str">
            <v>RAL Design 110 60 65</v>
          </cell>
          <cell r="K346">
            <v>0</v>
          </cell>
          <cell r="L346">
            <v>0</v>
          </cell>
          <cell r="M346">
            <v>0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  <cell r="H347">
            <v>25.76</v>
          </cell>
          <cell r="I347">
            <v>25.76</v>
          </cell>
          <cell r="J347" t="str">
            <v>RAL Design 110 60 65</v>
          </cell>
          <cell r="K347">
            <v>0</v>
          </cell>
          <cell r="L347">
            <v>0</v>
          </cell>
          <cell r="M347">
            <v>0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  <cell r="H348">
            <v>25.23</v>
          </cell>
          <cell r="I348">
            <v>25.23</v>
          </cell>
          <cell r="J348" t="str">
            <v>RAL Design 110 60 65</v>
          </cell>
          <cell r="K348">
            <v>0</v>
          </cell>
          <cell r="L348">
            <v>0</v>
          </cell>
          <cell r="M348">
            <v>0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  <cell r="H349">
            <v>25.51</v>
          </cell>
          <cell r="I349">
            <v>25.51</v>
          </cell>
          <cell r="J349" t="str">
            <v>RAL Design 110 60 65</v>
          </cell>
          <cell r="K349">
            <v>0</v>
          </cell>
          <cell r="L349">
            <v>0</v>
          </cell>
          <cell r="M349">
            <v>0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  <cell r="H350">
            <v>24.97</v>
          </cell>
          <cell r="I350">
            <v>24.97</v>
          </cell>
          <cell r="J350" t="str">
            <v>RAL Design 110 60 65</v>
          </cell>
          <cell r="K350">
            <v>0</v>
          </cell>
          <cell r="L350">
            <v>0</v>
          </cell>
          <cell r="M350">
            <v>0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  <cell r="H351">
            <v>25.25</v>
          </cell>
          <cell r="I351">
            <v>25.25</v>
          </cell>
          <cell r="J351" t="str">
            <v>RAL Design 110 60 65</v>
          </cell>
          <cell r="K351">
            <v>0</v>
          </cell>
          <cell r="L351">
            <v>0</v>
          </cell>
          <cell r="M351">
            <v>0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  <cell r="H352">
            <v>24.72</v>
          </cell>
          <cell r="I352">
            <v>24.72</v>
          </cell>
          <cell r="J352" t="str">
            <v>RAL Design 110 60 65</v>
          </cell>
          <cell r="K352">
            <v>0</v>
          </cell>
          <cell r="L352">
            <v>0</v>
          </cell>
          <cell r="M352">
            <v>0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  <cell r="H353">
            <v>25</v>
          </cell>
          <cell r="I353">
            <v>25</v>
          </cell>
          <cell r="J353" t="str">
            <v>RAL Design 110 60 65</v>
          </cell>
          <cell r="K353">
            <v>0</v>
          </cell>
          <cell r="L353">
            <v>0</v>
          </cell>
          <cell r="M353">
            <v>0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  <cell r="H354">
            <v>24.47</v>
          </cell>
          <cell r="I354">
            <v>24.47</v>
          </cell>
          <cell r="J354" t="str">
            <v>RAL Design 110 60 65</v>
          </cell>
          <cell r="K354">
            <v>0</v>
          </cell>
          <cell r="L354">
            <v>0</v>
          </cell>
          <cell r="M354">
            <v>0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  <cell r="H355">
            <v>24.75</v>
          </cell>
          <cell r="I355">
            <v>24.75</v>
          </cell>
          <cell r="J355" t="str">
            <v>RAL Design 110 60 65</v>
          </cell>
          <cell r="K355">
            <v>0</v>
          </cell>
          <cell r="L355">
            <v>0</v>
          </cell>
          <cell r="M355">
            <v>0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2.46</v>
          </cell>
          <cell r="I356">
            <v>4.92</v>
          </cell>
          <cell r="J356" t="str">
            <v>RAL  7005</v>
          </cell>
          <cell r="K356">
            <v>0</v>
          </cell>
          <cell r="L356">
            <v>0</v>
          </cell>
          <cell r="M356">
            <v>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4.09</v>
          </cell>
          <cell r="I357">
            <v>4.09</v>
          </cell>
          <cell r="J357" t="str">
            <v>RAL  7005</v>
          </cell>
          <cell r="K357">
            <v>0</v>
          </cell>
          <cell r="L357">
            <v>0</v>
          </cell>
          <cell r="M357">
            <v>0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3.63</v>
          </cell>
          <cell r="I358">
            <v>7.26</v>
          </cell>
          <cell r="J358" t="str">
            <v>RAL  7005</v>
          </cell>
          <cell r="K358">
            <v>0</v>
          </cell>
          <cell r="L358">
            <v>0</v>
          </cell>
          <cell r="M358">
            <v>0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1.57</v>
          </cell>
          <cell r="I359">
            <v>3.14</v>
          </cell>
          <cell r="J359" t="str">
            <v>RAL  7005</v>
          </cell>
          <cell r="K359">
            <v>0</v>
          </cell>
          <cell r="L359">
            <v>0</v>
          </cell>
          <cell r="M359">
            <v>0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3.09</v>
          </cell>
          <cell r="I360">
            <v>6.18</v>
          </cell>
          <cell r="J360" t="str">
            <v>RAL  7005</v>
          </cell>
          <cell r="K360">
            <v>0</v>
          </cell>
          <cell r="L360">
            <v>0</v>
          </cell>
          <cell r="M360">
            <v>0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3.81</v>
          </cell>
          <cell r="I361">
            <v>3.81</v>
          </cell>
          <cell r="J361" t="str">
            <v>RAL  7005</v>
          </cell>
          <cell r="K361">
            <v>0</v>
          </cell>
          <cell r="L361">
            <v>0</v>
          </cell>
          <cell r="M361">
            <v>0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2.14</v>
          </cell>
          <cell r="I362">
            <v>2.14</v>
          </cell>
          <cell r="J362" t="str">
            <v>RAL  7005</v>
          </cell>
          <cell r="K362">
            <v>0</v>
          </cell>
          <cell r="L362">
            <v>0</v>
          </cell>
          <cell r="M362">
            <v>0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2.82</v>
          </cell>
          <cell r="I363">
            <v>2.82</v>
          </cell>
          <cell r="J363" t="str">
            <v>RAL  7005</v>
          </cell>
          <cell r="K363">
            <v>0</v>
          </cell>
          <cell r="L363">
            <v>0</v>
          </cell>
          <cell r="M363">
            <v>0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1.1200000000000001</v>
          </cell>
          <cell r="I364">
            <v>1.1200000000000001</v>
          </cell>
          <cell r="J364" t="str">
            <v>RAL  7005</v>
          </cell>
          <cell r="K364">
            <v>0</v>
          </cell>
          <cell r="L364">
            <v>0</v>
          </cell>
          <cell r="M364">
            <v>0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2.02</v>
          </cell>
          <cell r="I365">
            <v>2.02</v>
          </cell>
          <cell r="J365" t="str">
            <v>RAL  7005</v>
          </cell>
          <cell r="K365">
            <v>0</v>
          </cell>
          <cell r="L365">
            <v>0</v>
          </cell>
          <cell r="M365">
            <v>0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2.13</v>
          </cell>
          <cell r="I366">
            <v>4.26</v>
          </cell>
          <cell r="J366" t="str">
            <v>RAL  7005</v>
          </cell>
          <cell r="K366">
            <v>0</v>
          </cell>
          <cell r="L366">
            <v>0</v>
          </cell>
          <cell r="M366">
            <v>0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2.0299999999999998</v>
          </cell>
          <cell r="I367">
            <v>2.0299999999999998</v>
          </cell>
          <cell r="J367" t="str">
            <v>RAL  7005</v>
          </cell>
          <cell r="K367">
            <v>0</v>
          </cell>
          <cell r="L367">
            <v>0</v>
          </cell>
          <cell r="M367">
            <v>0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0.26</v>
          </cell>
          <cell r="I368">
            <v>0.26</v>
          </cell>
          <cell r="J368" t="str">
            <v>RAL  7005</v>
          </cell>
          <cell r="K368">
            <v>0</v>
          </cell>
          <cell r="L368">
            <v>0</v>
          </cell>
          <cell r="M368">
            <v>0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1.71</v>
          </cell>
          <cell r="I369">
            <v>1.71</v>
          </cell>
          <cell r="J369" t="str">
            <v>RAL  7005</v>
          </cell>
          <cell r="K369">
            <v>0</v>
          </cell>
          <cell r="L369">
            <v>0</v>
          </cell>
          <cell r="M369">
            <v>0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3.97</v>
          </cell>
          <cell r="I370">
            <v>3.97</v>
          </cell>
          <cell r="J370" t="str">
            <v>RAL  7005</v>
          </cell>
          <cell r="K370">
            <v>0</v>
          </cell>
          <cell r="L370">
            <v>0</v>
          </cell>
          <cell r="M370">
            <v>0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3.13</v>
          </cell>
          <cell r="I371">
            <v>3.13</v>
          </cell>
          <cell r="J371" t="str">
            <v>RAL  7005</v>
          </cell>
          <cell r="K371">
            <v>0</v>
          </cell>
          <cell r="L371">
            <v>0</v>
          </cell>
          <cell r="M371">
            <v>0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3.03</v>
          </cell>
          <cell r="I372">
            <v>3.03</v>
          </cell>
          <cell r="J372" t="str">
            <v>RAL  7005</v>
          </cell>
          <cell r="K372">
            <v>0</v>
          </cell>
          <cell r="L372">
            <v>0</v>
          </cell>
          <cell r="M372">
            <v>0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2.1800000000000002</v>
          </cell>
          <cell r="I373">
            <v>2.1800000000000002</v>
          </cell>
          <cell r="J373" t="str">
            <v>RAL  7005</v>
          </cell>
          <cell r="K373">
            <v>0</v>
          </cell>
          <cell r="L373">
            <v>0</v>
          </cell>
          <cell r="M373">
            <v>0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1.02</v>
          </cell>
          <cell r="I374">
            <v>2.04</v>
          </cell>
          <cell r="J374" t="str">
            <v>RAL  7005</v>
          </cell>
          <cell r="K374">
            <v>0</v>
          </cell>
          <cell r="L374">
            <v>0</v>
          </cell>
          <cell r="M374">
            <v>0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2.5</v>
          </cell>
          <cell r="I375">
            <v>7.5</v>
          </cell>
          <cell r="J375" t="str">
            <v>RAL  7005</v>
          </cell>
          <cell r="K375">
            <v>0</v>
          </cell>
          <cell r="L375">
            <v>0</v>
          </cell>
          <cell r="M375">
            <v>0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2.95</v>
          </cell>
          <cell r="I376">
            <v>8.8500000000000014</v>
          </cell>
          <cell r="J376" t="str">
            <v>RAL  7005</v>
          </cell>
          <cell r="K376">
            <v>0</v>
          </cell>
          <cell r="L376">
            <v>0</v>
          </cell>
          <cell r="M376">
            <v>0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0.95</v>
          </cell>
          <cell r="I377">
            <v>0.95</v>
          </cell>
          <cell r="J377" t="str">
            <v>RAL  7005</v>
          </cell>
          <cell r="K377">
            <v>0</v>
          </cell>
          <cell r="L377">
            <v>0</v>
          </cell>
          <cell r="M377">
            <v>0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1.02</v>
          </cell>
          <cell r="I378">
            <v>1.02</v>
          </cell>
          <cell r="J378" t="str">
            <v>RAL  7005</v>
          </cell>
          <cell r="K378">
            <v>0</v>
          </cell>
          <cell r="L378">
            <v>0</v>
          </cell>
          <cell r="M378">
            <v>0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3.99</v>
          </cell>
          <cell r="I379">
            <v>3.99</v>
          </cell>
          <cell r="J379" t="str">
            <v>RAL  7005</v>
          </cell>
          <cell r="K379">
            <v>0</v>
          </cell>
          <cell r="L379">
            <v>0</v>
          </cell>
          <cell r="M379">
            <v>0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2.36</v>
          </cell>
          <cell r="I380">
            <v>4.72</v>
          </cell>
          <cell r="J380" t="str">
            <v>RAL  7005</v>
          </cell>
          <cell r="K380">
            <v>0</v>
          </cell>
          <cell r="L380">
            <v>0</v>
          </cell>
          <cell r="M380">
            <v>0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0.88</v>
          </cell>
          <cell r="I381">
            <v>0.88</v>
          </cell>
          <cell r="J381" t="str">
            <v>RAL  7005</v>
          </cell>
          <cell r="K381">
            <v>0</v>
          </cell>
          <cell r="L381">
            <v>0</v>
          </cell>
          <cell r="M381">
            <v>0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1.07</v>
          </cell>
          <cell r="I382">
            <v>1.07</v>
          </cell>
          <cell r="J382" t="str">
            <v>RAL  7005</v>
          </cell>
          <cell r="K382">
            <v>0</v>
          </cell>
          <cell r="L382">
            <v>0</v>
          </cell>
          <cell r="M382">
            <v>0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1.07</v>
          </cell>
          <cell r="I383">
            <v>1.07</v>
          </cell>
          <cell r="J383" t="str">
            <v>RAL  7005</v>
          </cell>
          <cell r="K383">
            <v>0</v>
          </cell>
          <cell r="L383">
            <v>0</v>
          </cell>
          <cell r="M383">
            <v>0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0.32</v>
          </cell>
          <cell r="I384">
            <v>0.32</v>
          </cell>
          <cell r="J384" t="str">
            <v>RAL  7005</v>
          </cell>
          <cell r="K384">
            <v>0</v>
          </cell>
          <cell r="L384">
            <v>0</v>
          </cell>
          <cell r="M384">
            <v>0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0.88</v>
          </cell>
          <cell r="I385">
            <v>0.88</v>
          </cell>
          <cell r="J385" t="str">
            <v>RAL  7005</v>
          </cell>
          <cell r="K385">
            <v>0</v>
          </cell>
          <cell r="L385">
            <v>0</v>
          </cell>
          <cell r="M385">
            <v>0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0.88</v>
          </cell>
          <cell r="I386">
            <v>0.88</v>
          </cell>
          <cell r="J386" t="str">
            <v>RAL  7005</v>
          </cell>
          <cell r="K386">
            <v>0</v>
          </cell>
          <cell r="L386">
            <v>0</v>
          </cell>
          <cell r="M386">
            <v>0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0.98</v>
          </cell>
          <cell r="I387">
            <v>0.98</v>
          </cell>
          <cell r="J387" t="str">
            <v>RAL  7005</v>
          </cell>
          <cell r="K387">
            <v>0</v>
          </cell>
          <cell r="L387">
            <v>0</v>
          </cell>
          <cell r="M387">
            <v>0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0.82</v>
          </cell>
          <cell r="I388">
            <v>0.82</v>
          </cell>
          <cell r="J388" t="str">
            <v>RAL  7005</v>
          </cell>
          <cell r="K388">
            <v>0</v>
          </cell>
          <cell r="L388">
            <v>0</v>
          </cell>
          <cell r="M388">
            <v>0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1.18</v>
          </cell>
          <cell r="I389">
            <v>1.18</v>
          </cell>
          <cell r="J389" t="str">
            <v>RAL  7005</v>
          </cell>
          <cell r="K389">
            <v>0</v>
          </cell>
          <cell r="L389">
            <v>0</v>
          </cell>
          <cell r="M389">
            <v>0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0.32</v>
          </cell>
          <cell r="I390">
            <v>0.32</v>
          </cell>
          <cell r="J390" t="str">
            <v>RAL  7005</v>
          </cell>
          <cell r="K390">
            <v>0</v>
          </cell>
          <cell r="L390">
            <v>0</v>
          </cell>
          <cell r="M390">
            <v>0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0.73</v>
          </cell>
          <cell r="I391">
            <v>0.73</v>
          </cell>
          <cell r="J391" t="str">
            <v>RAL  7005</v>
          </cell>
          <cell r="K391">
            <v>0</v>
          </cell>
          <cell r="L391">
            <v>0</v>
          </cell>
          <cell r="M391">
            <v>0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1.96</v>
          </cell>
          <cell r="I392">
            <v>1.96</v>
          </cell>
          <cell r="J392" t="str">
            <v>RAL  7005</v>
          </cell>
          <cell r="K392">
            <v>0</v>
          </cell>
          <cell r="L392">
            <v>0</v>
          </cell>
          <cell r="M392">
            <v>0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1.96</v>
          </cell>
          <cell r="I393">
            <v>1.96</v>
          </cell>
          <cell r="J393" t="str">
            <v>RAL  7005</v>
          </cell>
          <cell r="K393">
            <v>0</v>
          </cell>
          <cell r="L393">
            <v>0</v>
          </cell>
          <cell r="M393">
            <v>0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1.71</v>
          </cell>
          <cell r="I394">
            <v>5.13</v>
          </cell>
          <cell r="J394" t="str">
            <v>RAL  7005</v>
          </cell>
          <cell r="K394">
            <v>0</v>
          </cell>
          <cell r="L394">
            <v>0</v>
          </cell>
          <cell r="M394">
            <v>0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1.64</v>
          </cell>
          <cell r="I395">
            <v>3.28</v>
          </cell>
          <cell r="J395" t="str">
            <v>RAL  7005</v>
          </cell>
          <cell r="K395">
            <v>0</v>
          </cell>
          <cell r="L395">
            <v>0</v>
          </cell>
          <cell r="M395">
            <v>0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0.99</v>
          </cell>
          <cell r="I396">
            <v>2.9699999999999998</v>
          </cell>
          <cell r="J396" t="str">
            <v>RAL  7005</v>
          </cell>
          <cell r="K396">
            <v>0</v>
          </cell>
          <cell r="L396">
            <v>0</v>
          </cell>
          <cell r="M396">
            <v>0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0.99</v>
          </cell>
          <cell r="I397">
            <v>2.9699999999999998</v>
          </cell>
          <cell r="J397" t="str">
            <v>RAL  7005</v>
          </cell>
          <cell r="K397">
            <v>0</v>
          </cell>
          <cell r="L397">
            <v>0</v>
          </cell>
          <cell r="M397">
            <v>0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0.26</v>
          </cell>
          <cell r="I398">
            <v>0.52</v>
          </cell>
          <cell r="J398" t="str">
            <v>RAL  7005</v>
          </cell>
          <cell r="K398">
            <v>0</v>
          </cell>
          <cell r="L398">
            <v>0</v>
          </cell>
          <cell r="M398">
            <v>0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1.18</v>
          </cell>
          <cell r="I399">
            <v>4.72</v>
          </cell>
          <cell r="J399" t="str">
            <v>RAL  7005</v>
          </cell>
          <cell r="K399">
            <v>0</v>
          </cell>
          <cell r="L399">
            <v>0</v>
          </cell>
          <cell r="M399">
            <v>0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1.18</v>
          </cell>
          <cell r="I400">
            <v>4.72</v>
          </cell>
          <cell r="J400" t="str">
            <v>RAL  7005</v>
          </cell>
          <cell r="K400">
            <v>0</v>
          </cell>
          <cell r="L400">
            <v>0</v>
          </cell>
          <cell r="M400">
            <v>0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1.43</v>
          </cell>
          <cell r="I401">
            <v>1.43</v>
          </cell>
          <cell r="J401" t="str">
            <v>RAL  7005</v>
          </cell>
          <cell r="K401">
            <v>0</v>
          </cell>
          <cell r="L401">
            <v>0</v>
          </cell>
          <cell r="M401">
            <v>0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1.43</v>
          </cell>
          <cell r="I402">
            <v>1.43</v>
          </cell>
          <cell r="J402" t="str">
            <v>RAL  7005</v>
          </cell>
          <cell r="K402">
            <v>0</v>
          </cell>
          <cell r="L402">
            <v>0</v>
          </cell>
          <cell r="M402">
            <v>0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1.54</v>
          </cell>
          <cell r="I403">
            <v>4.62</v>
          </cell>
          <cell r="J403" t="str">
            <v>RAL  7005</v>
          </cell>
          <cell r="K403">
            <v>0</v>
          </cell>
          <cell r="L403">
            <v>0</v>
          </cell>
          <cell r="M403">
            <v>0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1.54</v>
          </cell>
          <cell r="I404">
            <v>4.62</v>
          </cell>
          <cell r="J404" t="str">
            <v>RAL  7005</v>
          </cell>
          <cell r="K404">
            <v>0</v>
          </cell>
          <cell r="L404">
            <v>0</v>
          </cell>
          <cell r="M404">
            <v>0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0.89</v>
          </cell>
          <cell r="I405">
            <v>0.89</v>
          </cell>
          <cell r="J405" t="str">
            <v>RAL  7005</v>
          </cell>
          <cell r="K405">
            <v>0</v>
          </cell>
          <cell r="L405">
            <v>0</v>
          </cell>
          <cell r="M405">
            <v>0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0.89</v>
          </cell>
          <cell r="I406">
            <v>0.89</v>
          </cell>
          <cell r="J406" t="str">
            <v>RAL  7005</v>
          </cell>
          <cell r="K406">
            <v>0</v>
          </cell>
          <cell r="L406">
            <v>0</v>
          </cell>
          <cell r="M406">
            <v>0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0.94</v>
          </cell>
          <cell r="I407">
            <v>52.64</v>
          </cell>
          <cell r="J407" t="str">
            <v>RAL  7005</v>
          </cell>
          <cell r="K407">
            <v>0</v>
          </cell>
          <cell r="L407">
            <v>0</v>
          </cell>
          <cell r="M407">
            <v>0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5.78</v>
          </cell>
          <cell r="I408">
            <v>5.78</v>
          </cell>
          <cell r="J408" t="str">
            <v>RAL  7005</v>
          </cell>
          <cell r="K408">
            <v>0</v>
          </cell>
          <cell r="L408">
            <v>0</v>
          </cell>
          <cell r="M408">
            <v>0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5.83</v>
          </cell>
          <cell r="I409">
            <v>5.83</v>
          </cell>
          <cell r="J409" t="str">
            <v>RAL  7005</v>
          </cell>
          <cell r="K409">
            <v>0</v>
          </cell>
          <cell r="L409">
            <v>0</v>
          </cell>
          <cell r="M409">
            <v>0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5.78</v>
          </cell>
          <cell r="I410">
            <v>5.78</v>
          </cell>
          <cell r="J410" t="str">
            <v>RAL  7005</v>
          </cell>
          <cell r="K410">
            <v>0</v>
          </cell>
          <cell r="L410">
            <v>0</v>
          </cell>
          <cell r="M410">
            <v>0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5.9</v>
          </cell>
          <cell r="I411">
            <v>35.400000000000006</v>
          </cell>
          <cell r="J411" t="str">
            <v>RAL  7005</v>
          </cell>
          <cell r="K411">
            <v>0</v>
          </cell>
          <cell r="L411">
            <v>0</v>
          </cell>
          <cell r="M411">
            <v>0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3.41</v>
          </cell>
          <cell r="I412">
            <v>13.64</v>
          </cell>
          <cell r="J412" t="str">
            <v>RAL  7005</v>
          </cell>
          <cell r="K412">
            <v>0</v>
          </cell>
          <cell r="L412">
            <v>0</v>
          </cell>
          <cell r="M412">
            <v>0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3.33</v>
          </cell>
          <cell r="I413">
            <v>9.99</v>
          </cell>
          <cell r="J413" t="str">
            <v>RAL  7005</v>
          </cell>
          <cell r="K413">
            <v>0</v>
          </cell>
          <cell r="L413">
            <v>0</v>
          </cell>
          <cell r="M413">
            <v>0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3.54</v>
          </cell>
          <cell r="I414">
            <v>49.56</v>
          </cell>
          <cell r="J414" t="str">
            <v>RAL  7005</v>
          </cell>
          <cell r="K414">
            <v>0</v>
          </cell>
          <cell r="L414">
            <v>0</v>
          </cell>
          <cell r="M414">
            <v>0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4.0999999999999996</v>
          </cell>
          <cell r="I415">
            <v>4.0999999999999996</v>
          </cell>
          <cell r="J415" t="str">
            <v>RAL  7005</v>
          </cell>
          <cell r="K415">
            <v>0</v>
          </cell>
          <cell r="L415">
            <v>0</v>
          </cell>
          <cell r="M415">
            <v>0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4.0999999999999996</v>
          </cell>
          <cell r="I416">
            <v>20.5</v>
          </cell>
          <cell r="J416" t="str">
            <v>RAL  7005</v>
          </cell>
          <cell r="K416">
            <v>0</v>
          </cell>
          <cell r="L416">
            <v>0</v>
          </cell>
          <cell r="M416">
            <v>0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4.12</v>
          </cell>
          <cell r="I417">
            <v>4.12</v>
          </cell>
          <cell r="J417" t="str">
            <v>RAL  7005</v>
          </cell>
          <cell r="K417">
            <v>0</v>
          </cell>
          <cell r="L417">
            <v>0</v>
          </cell>
          <cell r="M417">
            <v>0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4.05</v>
          </cell>
          <cell r="I418">
            <v>145.79999999999998</v>
          </cell>
          <cell r="J418" t="str">
            <v>RAL  7005</v>
          </cell>
          <cell r="K418">
            <v>0</v>
          </cell>
          <cell r="L418">
            <v>0</v>
          </cell>
          <cell r="M418">
            <v>0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4.07</v>
          </cell>
          <cell r="I419">
            <v>28.490000000000002</v>
          </cell>
          <cell r="J419" t="str">
            <v>RAL  7005</v>
          </cell>
          <cell r="K419">
            <v>0</v>
          </cell>
          <cell r="L419">
            <v>0</v>
          </cell>
          <cell r="M419">
            <v>0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3.84</v>
          </cell>
          <cell r="I420">
            <v>46.08</v>
          </cell>
          <cell r="J420" t="str">
            <v>RAL  7005</v>
          </cell>
          <cell r="K420">
            <v>0</v>
          </cell>
          <cell r="L420">
            <v>0</v>
          </cell>
          <cell r="M420">
            <v>0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3.87</v>
          </cell>
          <cell r="I421">
            <v>7.74</v>
          </cell>
          <cell r="J421" t="str">
            <v>RAL  7005</v>
          </cell>
          <cell r="K421">
            <v>0</v>
          </cell>
          <cell r="L421">
            <v>0</v>
          </cell>
          <cell r="M421">
            <v>0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4.05</v>
          </cell>
          <cell r="I422">
            <v>4.05</v>
          </cell>
          <cell r="J422" t="str">
            <v>RAL  7005</v>
          </cell>
          <cell r="K422">
            <v>0</v>
          </cell>
          <cell r="L422">
            <v>0</v>
          </cell>
          <cell r="M422">
            <v>0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4.05</v>
          </cell>
          <cell r="I423">
            <v>20.25</v>
          </cell>
          <cell r="J423" t="str">
            <v>RAL  7005</v>
          </cell>
          <cell r="K423">
            <v>0</v>
          </cell>
          <cell r="L423">
            <v>0</v>
          </cell>
          <cell r="M423">
            <v>0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0.78</v>
          </cell>
          <cell r="I424">
            <v>0.78</v>
          </cell>
          <cell r="J424" t="str">
            <v>RAL  7005</v>
          </cell>
          <cell r="K424">
            <v>0</v>
          </cell>
          <cell r="L424">
            <v>0</v>
          </cell>
          <cell r="M424">
            <v>0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0.77</v>
          </cell>
          <cell r="I425">
            <v>0.77</v>
          </cell>
          <cell r="J425" t="str">
            <v>RAL  7005</v>
          </cell>
          <cell r="K425">
            <v>0</v>
          </cell>
          <cell r="L425">
            <v>0</v>
          </cell>
          <cell r="M425">
            <v>0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0.77</v>
          </cell>
          <cell r="I426">
            <v>3.85</v>
          </cell>
          <cell r="J426" t="str">
            <v>RAL  7005</v>
          </cell>
          <cell r="K426">
            <v>0</v>
          </cell>
          <cell r="L426">
            <v>0</v>
          </cell>
          <cell r="M426">
            <v>0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5.46</v>
          </cell>
          <cell r="I427">
            <v>5.46</v>
          </cell>
          <cell r="J427" t="str">
            <v>RAL  7005</v>
          </cell>
          <cell r="K427">
            <v>0</v>
          </cell>
          <cell r="L427">
            <v>0</v>
          </cell>
          <cell r="M427">
            <v>0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6.58</v>
          </cell>
          <cell r="I428">
            <v>6.58</v>
          </cell>
          <cell r="J428" t="str">
            <v>RAL  7005</v>
          </cell>
          <cell r="K428">
            <v>0</v>
          </cell>
          <cell r="L428">
            <v>0</v>
          </cell>
          <cell r="M428">
            <v>0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4.43</v>
          </cell>
          <cell r="I429">
            <v>4.43</v>
          </cell>
          <cell r="J429" t="str">
            <v>RAL  7005</v>
          </cell>
          <cell r="K429">
            <v>0</v>
          </cell>
          <cell r="L429">
            <v>0</v>
          </cell>
          <cell r="M429">
            <v>0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0.15</v>
          </cell>
          <cell r="I430">
            <v>1.5</v>
          </cell>
          <cell r="J430" t="str">
            <v>RAL  7005</v>
          </cell>
          <cell r="K430">
            <v>0</v>
          </cell>
          <cell r="L430">
            <v>0</v>
          </cell>
          <cell r="M430">
            <v>0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0.22</v>
          </cell>
          <cell r="I431">
            <v>3.96</v>
          </cell>
          <cell r="J431" t="str">
            <v>RAL  7005</v>
          </cell>
          <cell r="K431">
            <v>0</v>
          </cell>
          <cell r="L431">
            <v>0</v>
          </cell>
          <cell r="M431">
            <v>0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0.05</v>
          </cell>
          <cell r="I432">
            <v>1</v>
          </cell>
          <cell r="J432" t="str">
            <v>RAL  7005</v>
          </cell>
          <cell r="K432">
            <v>0</v>
          </cell>
          <cell r="L432">
            <v>0</v>
          </cell>
          <cell r="M432">
            <v>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0.02</v>
          </cell>
          <cell r="I433">
            <v>0.48</v>
          </cell>
          <cell r="J433" t="str">
            <v>RAL  7005</v>
          </cell>
          <cell r="K433">
            <v>0</v>
          </cell>
          <cell r="L433">
            <v>0</v>
          </cell>
          <cell r="M433">
            <v>0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>
            <v>7.42</v>
          </cell>
          <cell r="I434">
            <v>37.1</v>
          </cell>
          <cell r="J434" t="str">
            <v>ОГЗ до R45</v>
          </cell>
          <cell r="K434">
            <v>0</v>
          </cell>
          <cell r="L434">
            <v>0</v>
          </cell>
          <cell r="M434">
            <v>0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>
            <v>5.2</v>
          </cell>
          <cell r="I435">
            <v>26</v>
          </cell>
          <cell r="J435" t="str">
            <v>ОГЗ до R45</v>
          </cell>
          <cell r="K435">
            <v>0</v>
          </cell>
          <cell r="L435">
            <v>0</v>
          </cell>
          <cell r="M435">
            <v>0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5.48</v>
          </cell>
          <cell r="I436">
            <v>43.84</v>
          </cell>
          <cell r="J436" t="str">
            <v>ОГЗ до R45</v>
          </cell>
          <cell r="K436">
            <v>0</v>
          </cell>
          <cell r="L436">
            <v>0</v>
          </cell>
          <cell r="M436">
            <v>0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5.46</v>
          </cell>
          <cell r="I437">
            <v>10.92</v>
          </cell>
          <cell r="J437" t="str">
            <v>ОГЗ до R45</v>
          </cell>
          <cell r="K437">
            <v>0</v>
          </cell>
          <cell r="L437">
            <v>0</v>
          </cell>
          <cell r="M437">
            <v>0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>
            <v>6.32</v>
          </cell>
          <cell r="I438">
            <v>12.64</v>
          </cell>
          <cell r="J438" t="str">
            <v>ОГЗ до R45</v>
          </cell>
          <cell r="K438">
            <v>0</v>
          </cell>
          <cell r="L438">
            <v>0</v>
          </cell>
          <cell r="M438">
            <v>0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6.71</v>
          </cell>
          <cell r="I439">
            <v>93.94</v>
          </cell>
          <cell r="J439" t="str">
            <v>ОГЗ до R45</v>
          </cell>
          <cell r="K439">
            <v>0</v>
          </cell>
          <cell r="L439">
            <v>0</v>
          </cell>
          <cell r="M439">
            <v>0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6.43</v>
          </cell>
          <cell r="I440">
            <v>25.72</v>
          </cell>
          <cell r="J440" t="str">
            <v>ОГЗ до R45</v>
          </cell>
          <cell r="K440">
            <v>0</v>
          </cell>
          <cell r="L440">
            <v>0</v>
          </cell>
          <cell r="M440">
            <v>0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>
            <v>8.84</v>
          </cell>
          <cell r="I441">
            <v>26.52</v>
          </cell>
          <cell r="J441" t="str">
            <v>ОГЗ до R45</v>
          </cell>
          <cell r="K441">
            <v>0</v>
          </cell>
          <cell r="L441">
            <v>0</v>
          </cell>
          <cell r="M441">
            <v>0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>
            <v>5.08</v>
          </cell>
          <cell r="I442">
            <v>10.16</v>
          </cell>
          <cell r="J442" t="str">
            <v>ОГЗ до R45</v>
          </cell>
          <cell r="K442">
            <v>0</v>
          </cell>
          <cell r="L442">
            <v>0</v>
          </cell>
          <cell r="M442">
            <v>0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>
            <v>5.05</v>
          </cell>
          <cell r="I443">
            <v>10.1</v>
          </cell>
          <cell r="J443" t="str">
            <v>ОГЗ до R45</v>
          </cell>
          <cell r="K443">
            <v>0</v>
          </cell>
          <cell r="L443">
            <v>0</v>
          </cell>
          <cell r="M443">
            <v>0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>
            <v>3.46</v>
          </cell>
          <cell r="I444">
            <v>13.84</v>
          </cell>
          <cell r="J444" t="str">
            <v>ОГЗ до R45</v>
          </cell>
          <cell r="K444">
            <v>0</v>
          </cell>
          <cell r="L444">
            <v>0</v>
          </cell>
          <cell r="M444">
            <v>0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7.35</v>
          </cell>
          <cell r="I445">
            <v>14.7</v>
          </cell>
          <cell r="J445" t="str">
            <v>ОГЗ до R45</v>
          </cell>
          <cell r="K445">
            <v>0</v>
          </cell>
          <cell r="L445">
            <v>0</v>
          </cell>
          <cell r="M445">
            <v>0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8.65</v>
          </cell>
          <cell r="I446">
            <v>69.2</v>
          </cell>
          <cell r="J446" t="str">
            <v>ОГЗ до R45</v>
          </cell>
          <cell r="K446">
            <v>0</v>
          </cell>
          <cell r="L446">
            <v>0</v>
          </cell>
          <cell r="M446">
            <v>0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>
            <v>11.79</v>
          </cell>
          <cell r="I447">
            <v>11.79</v>
          </cell>
          <cell r="J447" t="str">
            <v>ОГЗ до R45</v>
          </cell>
          <cell r="K447">
            <v>0</v>
          </cell>
          <cell r="L447">
            <v>0</v>
          </cell>
          <cell r="M447">
            <v>0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>
            <v>11.21</v>
          </cell>
          <cell r="I448">
            <v>11.21</v>
          </cell>
          <cell r="J448" t="str">
            <v>ОГЗ до R45</v>
          </cell>
          <cell r="K448">
            <v>0</v>
          </cell>
          <cell r="L448">
            <v>0</v>
          </cell>
          <cell r="M448">
            <v>0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>
            <v>11.19</v>
          </cell>
          <cell r="I449">
            <v>11.19</v>
          </cell>
          <cell r="J449" t="str">
            <v>ОГЗ до R45</v>
          </cell>
          <cell r="K449">
            <v>0</v>
          </cell>
          <cell r="L449">
            <v>0</v>
          </cell>
          <cell r="M449">
            <v>0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>
            <v>11.19</v>
          </cell>
          <cell r="I450">
            <v>11.19</v>
          </cell>
          <cell r="J450" t="str">
            <v>ОГЗ до R45</v>
          </cell>
          <cell r="K450">
            <v>0</v>
          </cell>
          <cell r="L450">
            <v>0</v>
          </cell>
          <cell r="M450">
            <v>0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>
            <v>11.33</v>
          </cell>
          <cell r="I451">
            <v>11.33</v>
          </cell>
          <cell r="J451" t="str">
            <v>ОГЗ до R45</v>
          </cell>
          <cell r="K451">
            <v>0</v>
          </cell>
          <cell r="L451">
            <v>0</v>
          </cell>
          <cell r="M451">
            <v>0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>
            <v>11.42</v>
          </cell>
          <cell r="I452">
            <v>57.1</v>
          </cell>
          <cell r="J452" t="str">
            <v>ОГЗ до R45</v>
          </cell>
          <cell r="K452">
            <v>0</v>
          </cell>
          <cell r="L452">
            <v>0</v>
          </cell>
          <cell r="M452">
            <v>0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>
            <v>12.73</v>
          </cell>
          <cell r="I453">
            <v>12.73</v>
          </cell>
          <cell r="J453" t="str">
            <v>ОГЗ до R45</v>
          </cell>
          <cell r="K453">
            <v>0</v>
          </cell>
          <cell r="L453">
            <v>0</v>
          </cell>
          <cell r="M453">
            <v>0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9.94</v>
          </cell>
          <cell r="I454">
            <v>69.58</v>
          </cell>
          <cell r="J454" t="str">
            <v>ОГЗ до R45</v>
          </cell>
          <cell r="K454">
            <v>0</v>
          </cell>
          <cell r="L454">
            <v>0</v>
          </cell>
          <cell r="M454">
            <v>0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9.4499999999999993</v>
          </cell>
          <cell r="I455">
            <v>9.4499999999999993</v>
          </cell>
          <cell r="J455" t="str">
            <v>ОГЗ до R45</v>
          </cell>
          <cell r="K455">
            <v>0</v>
          </cell>
          <cell r="L455">
            <v>0</v>
          </cell>
          <cell r="M455">
            <v>0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>
            <v>9.8699999999999992</v>
          </cell>
          <cell r="I456">
            <v>9.8699999999999992</v>
          </cell>
          <cell r="J456" t="str">
            <v>ОГЗ до R45</v>
          </cell>
          <cell r="K456">
            <v>0</v>
          </cell>
          <cell r="L456">
            <v>0</v>
          </cell>
          <cell r="M456">
            <v>0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11.72</v>
          </cell>
          <cell r="I457">
            <v>11.72</v>
          </cell>
          <cell r="J457" t="str">
            <v>ОГЗ до R45</v>
          </cell>
          <cell r="K457">
            <v>0</v>
          </cell>
          <cell r="L457">
            <v>0</v>
          </cell>
          <cell r="M457">
            <v>0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>
            <v>11.72</v>
          </cell>
          <cell r="I458">
            <v>11.72</v>
          </cell>
          <cell r="J458" t="str">
            <v>ОГЗ до R45</v>
          </cell>
          <cell r="K458">
            <v>0</v>
          </cell>
          <cell r="L458">
            <v>0</v>
          </cell>
          <cell r="M458">
            <v>0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>
            <v>7.84</v>
          </cell>
          <cell r="I459">
            <v>7.84</v>
          </cell>
          <cell r="J459" t="str">
            <v>ОГЗ до R45</v>
          </cell>
          <cell r="K459">
            <v>0</v>
          </cell>
          <cell r="L459">
            <v>0</v>
          </cell>
          <cell r="M459">
            <v>0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7.84</v>
          </cell>
          <cell r="I460">
            <v>7.84</v>
          </cell>
          <cell r="J460" t="str">
            <v>ОГЗ до R45</v>
          </cell>
          <cell r="K460">
            <v>0</v>
          </cell>
          <cell r="L460">
            <v>0</v>
          </cell>
          <cell r="M460">
            <v>0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8.4</v>
          </cell>
          <cell r="I461">
            <v>16.8</v>
          </cell>
          <cell r="J461" t="str">
            <v>ОГЗ до R45</v>
          </cell>
          <cell r="K461">
            <v>0</v>
          </cell>
          <cell r="L461">
            <v>0</v>
          </cell>
          <cell r="M461">
            <v>0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8.4</v>
          </cell>
          <cell r="I462">
            <v>16.8</v>
          </cell>
          <cell r="J462" t="str">
            <v>ОГЗ до R45</v>
          </cell>
          <cell r="K462">
            <v>0</v>
          </cell>
          <cell r="L462">
            <v>0</v>
          </cell>
          <cell r="M462">
            <v>0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9.84</v>
          </cell>
          <cell r="I463">
            <v>9.84</v>
          </cell>
          <cell r="J463" t="str">
            <v>ОГЗ до R45</v>
          </cell>
          <cell r="K463">
            <v>0</v>
          </cell>
          <cell r="L463">
            <v>0</v>
          </cell>
          <cell r="M463">
            <v>0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9.7200000000000006</v>
          </cell>
          <cell r="I464">
            <v>9.7200000000000006</v>
          </cell>
          <cell r="J464" t="str">
            <v>ОГЗ до R45</v>
          </cell>
          <cell r="K464">
            <v>0</v>
          </cell>
          <cell r="L464">
            <v>0</v>
          </cell>
          <cell r="M464">
            <v>0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>
            <v>7.21</v>
          </cell>
          <cell r="I465">
            <v>7.21</v>
          </cell>
          <cell r="J465" t="str">
            <v>RAL  7005</v>
          </cell>
          <cell r="K465">
            <v>0</v>
          </cell>
          <cell r="L465">
            <v>0</v>
          </cell>
          <cell r="M465">
            <v>0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>
            <v>7.25</v>
          </cell>
          <cell r="I466">
            <v>7.25</v>
          </cell>
          <cell r="J466" t="str">
            <v>RAL  7005</v>
          </cell>
          <cell r="K466">
            <v>0</v>
          </cell>
          <cell r="L466">
            <v>0</v>
          </cell>
          <cell r="M466">
            <v>0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>
            <v>6.92</v>
          </cell>
          <cell r="I467">
            <v>6.92</v>
          </cell>
          <cell r="J467" t="str">
            <v>RAL  7005</v>
          </cell>
          <cell r="K467">
            <v>0</v>
          </cell>
          <cell r="L467">
            <v>0</v>
          </cell>
          <cell r="M467">
            <v>0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>
            <v>6.85</v>
          </cell>
          <cell r="I468">
            <v>6.85</v>
          </cell>
          <cell r="J468" t="str">
            <v>RAL  7005</v>
          </cell>
          <cell r="K468">
            <v>0</v>
          </cell>
          <cell r="L468">
            <v>0</v>
          </cell>
          <cell r="M468">
            <v>0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>
            <v>7.25</v>
          </cell>
          <cell r="I469">
            <v>7.25</v>
          </cell>
          <cell r="J469" t="str">
            <v>RAL  7005</v>
          </cell>
          <cell r="K469">
            <v>0</v>
          </cell>
          <cell r="L469">
            <v>0</v>
          </cell>
          <cell r="M469">
            <v>0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>
            <v>7.25</v>
          </cell>
          <cell r="I470">
            <v>7.25</v>
          </cell>
          <cell r="J470" t="str">
            <v>RAL  7005</v>
          </cell>
          <cell r="K470">
            <v>0</v>
          </cell>
          <cell r="L470">
            <v>0</v>
          </cell>
          <cell r="M470">
            <v>0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>
            <v>7.25</v>
          </cell>
          <cell r="I471">
            <v>7.25</v>
          </cell>
          <cell r="J471" t="str">
            <v>RAL  7005</v>
          </cell>
          <cell r="K471">
            <v>0</v>
          </cell>
          <cell r="L471">
            <v>0</v>
          </cell>
          <cell r="M471">
            <v>0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>
            <v>7.25</v>
          </cell>
          <cell r="I472">
            <v>7.25</v>
          </cell>
          <cell r="J472" t="str">
            <v>RAL  7005</v>
          </cell>
          <cell r="K472">
            <v>0</v>
          </cell>
          <cell r="L472">
            <v>0</v>
          </cell>
          <cell r="M472">
            <v>0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>
            <v>7.25</v>
          </cell>
          <cell r="I473">
            <v>7.25</v>
          </cell>
          <cell r="J473" t="str">
            <v>RAL  7005</v>
          </cell>
          <cell r="K473">
            <v>0</v>
          </cell>
          <cell r="L473">
            <v>0</v>
          </cell>
          <cell r="M473">
            <v>0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>
            <v>8.56</v>
          </cell>
          <cell r="I474">
            <v>8.56</v>
          </cell>
          <cell r="J474" t="str">
            <v>RAL  7005</v>
          </cell>
          <cell r="K474">
            <v>0</v>
          </cell>
          <cell r="L474">
            <v>0</v>
          </cell>
          <cell r="M474">
            <v>0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8.0299999999999994</v>
          </cell>
          <cell r="I475">
            <v>8.0299999999999994</v>
          </cell>
          <cell r="J475" t="str">
            <v>RAL  7005</v>
          </cell>
          <cell r="K475">
            <v>0</v>
          </cell>
          <cell r="L475">
            <v>0</v>
          </cell>
          <cell r="M475">
            <v>0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8.1</v>
          </cell>
          <cell r="I476">
            <v>48.599999999999994</v>
          </cell>
          <cell r="J476" t="str">
            <v>RAL  7005</v>
          </cell>
          <cell r="K476">
            <v>0</v>
          </cell>
          <cell r="L476">
            <v>0</v>
          </cell>
          <cell r="M476">
            <v>0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7.69</v>
          </cell>
          <cell r="I477">
            <v>15.38</v>
          </cell>
          <cell r="J477" t="str">
            <v>RAL  7005</v>
          </cell>
          <cell r="K477">
            <v>0</v>
          </cell>
          <cell r="L477">
            <v>0</v>
          </cell>
          <cell r="M477">
            <v>0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9.91</v>
          </cell>
          <cell r="I478">
            <v>9.91</v>
          </cell>
          <cell r="J478" t="str">
            <v>RAL  7005</v>
          </cell>
          <cell r="K478">
            <v>0</v>
          </cell>
          <cell r="L478">
            <v>0</v>
          </cell>
          <cell r="M478">
            <v>0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5.01</v>
          </cell>
          <cell r="I479">
            <v>35.07</v>
          </cell>
          <cell r="J479" t="str">
            <v>RAL  7005</v>
          </cell>
          <cell r="K479">
            <v>0</v>
          </cell>
          <cell r="L479">
            <v>0</v>
          </cell>
          <cell r="M479">
            <v>0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4.78</v>
          </cell>
          <cell r="I480">
            <v>9.56</v>
          </cell>
          <cell r="J480" t="str">
            <v>RAL  7005</v>
          </cell>
          <cell r="K480">
            <v>0</v>
          </cell>
          <cell r="L480">
            <v>0</v>
          </cell>
          <cell r="M480">
            <v>0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6.14</v>
          </cell>
          <cell r="I481">
            <v>6.14</v>
          </cell>
          <cell r="J481" t="str">
            <v>RAL  7005</v>
          </cell>
          <cell r="K481">
            <v>0</v>
          </cell>
          <cell r="L481">
            <v>0</v>
          </cell>
          <cell r="M481">
            <v>0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>
            <v>0.28999999999999998</v>
          </cell>
          <cell r="I482">
            <v>0.57999999999999996</v>
          </cell>
          <cell r="J482" t="str">
            <v>RAL  7005</v>
          </cell>
          <cell r="K482">
            <v>0</v>
          </cell>
          <cell r="L482">
            <v>0</v>
          </cell>
          <cell r="M482">
            <v>0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>
            <v>0.31</v>
          </cell>
          <cell r="I483">
            <v>1.8599999999999999</v>
          </cell>
          <cell r="J483" t="str">
            <v>RAL  7005</v>
          </cell>
          <cell r="K483">
            <v>0</v>
          </cell>
          <cell r="L483">
            <v>0</v>
          </cell>
          <cell r="M483">
            <v>0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>
            <v>0.33</v>
          </cell>
          <cell r="I484">
            <v>0.66</v>
          </cell>
          <cell r="J484" t="str">
            <v>RAL  7005</v>
          </cell>
          <cell r="K484">
            <v>0</v>
          </cell>
          <cell r="L484">
            <v>0</v>
          </cell>
          <cell r="M484">
            <v>0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>
            <v>3.76</v>
          </cell>
          <cell r="I485">
            <v>7.52</v>
          </cell>
          <cell r="J485" t="str">
            <v>RAL  7005</v>
          </cell>
          <cell r="K485">
            <v>0</v>
          </cell>
          <cell r="L485">
            <v>0</v>
          </cell>
          <cell r="M485">
            <v>0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>
            <v>3.72</v>
          </cell>
          <cell r="I486">
            <v>11.16</v>
          </cell>
          <cell r="J486" t="str">
            <v>RAL  7005</v>
          </cell>
          <cell r="K486">
            <v>0</v>
          </cell>
          <cell r="L486">
            <v>0</v>
          </cell>
          <cell r="M486">
            <v>0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>
            <v>2.5099999999999998</v>
          </cell>
          <cell r="I487">
            <v>5.0199999999999996</v>
          </cell>
          <cell r="J487" t="str">
            <v>RAL  7005</v>
          </cell>
          <cell r="K487">
            <v>0</v>
          </cell>
          <cell r="L487">
            <v>0</v>
          </cell>
          <cell r="M487">
            <v>0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>
            <v>2.48</v>
          </cell>
          <cell r="I488">
            <v>7.4399999999999995</v>
          </cell>
          <cell r="J488" t="str">
            <v>RAL  7005</v>
          </cell>
          <cell r="K488">
            <v>0</v>
          </cell>
          <cell r="L488">
            <v>0</v>
          </cell>
          <cell r="M488">
            <v>0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>
            <v>2.67</v>
          </cell>
          <cell r="I489">
            <v>10.68</v>
          </cell>
          <cell r="J489" t="str">
            <v>RAL  7005</v>
          </cell>
          <cell r="K489">
            <v>0</v>
          </cell>
          <cell r="L489">
            <v>0</v>
          </cell>
          <cell r="M489">
            <v>0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>
            <v>2.65</v>
          </cell>
          <cell r="I490">
            <v>15.899999999999999</v>
          </cell>
          <cell r="J490" t="str">
            <v>RAL  7005</v>
          </cell>
          <cell r="K490">
            <v>0</v>
          </cell>
          <cell r="L490">
            <v>0</v>
          </cell>
          <cell r="M490">
            <v>0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>
            <v>3.17</v>
          </cell>
          <cell r="I491">
            <v>3.17</v>
          </cell>
          <cell r="J491" t="str">
            <v>RAL  7005</v>
          </cell>
          <cell r="K491">
            <v>0</v>
          </cell>
          <cell r="L491">
            <v>0</v>
          </cell>
          <cell r="M491">
            <v>0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>
            <v>3.25</v>
          </cell>
          <cell r="I492">
            <v>3.25</v>
          </cell>
          <cell r="J492" t="str">
            <v>RAL  7005</v>
          </cell>
          <cell r="K492">
            <v>0</v>
          </cell>
          <cell r="L492">
            <v>0</v>
          </cell>
          <cell r="M492">
            <v>0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>
            <v>3.25</v>
          </cell>
          <cell r="I493">
            <v>3.25</v>
          </cell>
          <cell r="J493" t="str">
            <v>RAL  7005</v>
          </cell>
          <cell r="K493">
            <v>0</v>
          </cell>
          <cell r="L493">
            <v>0</v>
          </cell>
          <cell r="M493">
            <v>0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>
            <v>3.16</v>
          </cell>
          <cell r="I494">
            <v>25.28</v>
          </cell>
          <cell r="J494" t="str">
            <v>RAL  7005</v>
          </cell>
          <cell r="K494">
            <v>0</v>
          </cell>
          <cell r="L494">
            <v>0</v>
          </cell>
          <cell r="M494">
            <v>0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>
            <v>3.23</v>
          </cell>
          <cell r="I495">
            <v>6.46</v>
          </cell>
          <cell r="J495" t="str">
            <v>RAL  7005</v>
          </cell>
          <cell r="K495">
            <v>0</v>
          </cell>
          <cell r="L495">
            <v>0</v>
          </cell>
          <cell r="M495">
            <v>0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>
            <v>3.16</v>
          </cell>
          <cell r="I496">
            <v>44.24</v>
          </cell>
          <cell r="J496" t="str">
            <v>RAL  7005</v>
          </cell>
          <cell r="K496">
            <v>0</v>
          </cell>
          <cell r="L496">
            <v>0</v>
          </cell>
          <cell r="M496">
            <v>0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>
            <v>3.25</v>
          </cell>
          <cell r="I497">
            <v>45.5</v>
          </cell>
          <cell r="J497" t="str">
            <v>RAL  7005</v>
          </cell>
          <cell r="K497">
            <v>0</v>
          </cell>
          <cell r="L497">
            <v>0</v>
          </cell>
          <cell r="M497">
            <v>0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>
            <v>3.11</v>
          </cell>
          <cell r="I498">
            <v>12.44</v>
          </cell>
          <cell r="J498" t="str">
            <v>RAL  7005</v>
          </cell>
          <cell r="K498">
            <v>0</v>
          </cell>
          <cell r="L498">
            <v>0</v>
          </cell>
          <cell r="M498">
            <v>0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>
            <v>2.94</v>
          </cell>
          <cell r="I499">
            <v>2.94</v>
          </cell>
          <cell r="J499" t="str">
            <v>RAL  7005</v>
          </cell>
          <cell r="K499">
            <v>0</v>
          </cell>
          <cell r="L499">
            <v>0</v>
          </cell>
          <cell r="M499">
            <v>0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>
            <v>2.99</v>
          </cell>
          <cell r="I500">
            <v>11.96</v>
          </cell>
          <cell r="J500" t="str">
            <v>RAL  7005</v>
          </cell>
          <cell r="K500">
            <v>0</v>
          </cell>
          <cell r="L500">
            <v>0</v>
          </cell>
          <cell r="M500">
            <v>0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>
            <v>3.08</v>
          </cell>
          <cell r="I501">
            <v>12.32</v>
          </cell>
          <cell r="J501" t="str">
            <v>RAL  7005</v>
          </cell>
          <cell r="K501">
            <v>0</v>
          </cell>
          <cell r="L501">
            <v>0</v>
          </cell>
          <cell r="M501">
            <v>0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>
            <v>2.99</v>
          </cell>
          <cell r="I502">
            <v>5.98</v>
          </cell>
          <cell r="J502" t="str">
            <v>RAL  7005</v>
          </cell>
          <cell r="K502">
            <v>0</v>
          </cell>
          <cell r="L502">
            <v>0</v>
          </cell>
          <cell r="M502">
            <v>0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>
            <v>2.94</v>
          </cell>
          <cell r="I503">
            <v>2.94</v>
          </cell>
          <cell r="J503" t="str">
            <v>RAL  7005</v>
          </cell>
          <cell r="K503">
            <v>0</v>
          </cell>
          <cell r="L503">
            <v>0</v>
          </cell>
          <cell r="M503">
            <v>0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>
            <v>3.11</v>
          </cell>
          <cell r="I504">
            <v>9.33</v>
          </cell>
          <cell r="J504" t="str">
            <v>RAL  7005</v>
          </cell>
          <cell r="K504">
            <v>0</v>
          </cell>
          <cell r="L504">
            <v>0</v>
          </cell>
          <cell r="M504">
            <v>0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>
            <v>0.69</v>
          </cell>
          <cell r="I505">
            <v>0.69</v>
          </cell>
          <cell r="J505" t="str">
            <v>RAL  7005</v>
          </cell>
          <cell r="K505">
            <v>0</v>
          </cell>
          <cell r="L505">
            <v>0</v>
          </cell>
          <cell r="M505">
            <v>0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>
            <v>0.57999999999999996</v>
          </cell>
          <cell r="I506">
            <v>2.3199999999999998</v>
          </cell>
          <cell r="J506" t="str">
            <v>RAL  7005</v>
          </cell>
          <cell r="K506">
            <v>0</v>
          </cell>
          <cell r="L506">
            <v>0</v>
          </cell>
          <cell r="M506">
            <v>0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>
            <v>0.53</v>
          </cell>
          <cell r="I507">
            <v>0.53</v>
          </cell>
          <cell r="J507" t="str">
            <v>RAL  7005</v>
          </cell>
          <cell r="K507">
            <v>0</v>
          </cell>
          <cell r="L507">
            <v>0</v>
          </cell>
          <cell r="M507">
            <v>0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>
            <v>0.43</v>
          </cell>
          <cell r="I508">
            <v>3.01</v>
          </cell>
          <cell r="J508" t="str">
            <v>RAL  7005</v>
          </cell>
          <cell r="K508">
            <v>0</v>
          </cell>
          <cell r="L508">
            <v>0</v>
          </cell>
          <cell r="M508">
            <v>0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>
            <v>0.25</v>
          </cell>
          <cell r="I509">
            <v>4.5</v>
          </cell>
          <cell r="J509" t="str">
            <v>RAL  7005</v>
          </cell>
          <cell r="K509">
            <v>0</v>
          </cell>
          <cell r="L509">
            <v>0</v>
          </cell>
          <cell r="M509">
            <v>0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5.83</v>
          </cell>
          <cell r="I510">
            <v>11.66</v>
          </cell>
          <cell r="J510" t="str">
            <v>ОГЗ до R45</v>
          </cell>
          <cell r="K510">
            <v>0</v>
          </cell>
          <cell r="L510">
            <v>0</v>
          </cell>
          <cell r="M510">
            <v>0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>
            <v>6.24</v>
          </cell>
          <cell r="I511">
            <v>12.48</v>
          </cell>
          <cell r="J511" t="str">
            <v>ОГЗ до R45</v>
          </cell>
          <cell r="K511">
            <v>0</v>
          </cell>
          <cell r="L511">
            <v>0</v>
          </cell>
          <cell r="M511">
            <v>0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6.29</v>
          </cell>
          <cell r="I512">
            <v>25.16</v>
          </cell>
          <cell r="J512" t="str">
            <v>ОГЗ до R45</v>
          </cell>
          <cell r="K512">
            <v>0</v>
          </cell>
          <cell r="L512">
            <v>0</v>
          </cell>
          <cell r="M512">
            <v>0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>
            <v>4.1399999999999997</v>
          </cell>
          <cell r="I513">
            <v>8.2799999999999994</v>
          </cell>
          <cell r="J513" t="str">
            <v>ОГЗ до R45</v>
          </cell>
          <cell r="K513">
            <v>0</v>
          </cell>
          <cell r="L513">
            <v>0</v>
          </cell>
          <cell r="M513">
            <v>0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>
            <v>2.66</v>
          </cell>
          <cell r="I514">
            <v>2.66</v>
          </cell>
          <cell r="J514" t="str">
            <v>ОГЗ до R45</v>
          </cell>
          <cell r="K514">
            <v>0</v>
          </cell>
          <cell r="L514">
            <v>0</v>
          </cell>
          <cell r="M514">
            <v>0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>
            <v>2.2999999999999998</v>
          </cell>
          <cell r="I515">
            <v>4.5999999999999996</v>
          </cell>
          <cell r="J515" t="str">
            <v>ОГЗ до R45</v>
          </cell>
          <cell r="K515">
            <v>0</v>
          </cell>
          <cell r="L515">
            <v>0</v>
          </cell>
          <cell r="M515">
            <v>0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>
            <v>2.66</v>
          </cell>
          <cell r="I516">
            <v>2.66</v>
          </cell>
          <cell r="J516" t="str">
            <v>ОГЗ до R45</v>
          </cell>
          <cell r="K516">
            <v>0</v>
          </cell>
          <cell r="L516">
            <v>0</v>
          </cell>
          <cell r="M516">
            <v>0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>
            <v>6.19</v>
          </cell>
          <cell r="I517">
            <v>61.900000000000006</v>
          </cell>
          <cell r="J517" t="str">
            <v>ОГЗ до R45</v>
          </cell>
          <cell r="K517">
            <v>0</v>
          </cell>
          <cell r="L517">
            <v>0</v>
          </cell>
          <cell r="M517">
            <v>0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6.11</v>
          </cell>
          <cell r="I518">
            <v>61.1</v>
          </cell>
          <cell r="J518" t="str">
            <v>ОГЗ до R45</v>
          </cell>
          <cell r="K518">
            <v>0</v>
          </cell>
          <cell r="L518">
            <v>0</v>
          </cell>
          <cell r="M518">
            <v>0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>
            <v>6.29</v>
          </cell>
          <cell r="I519">
            <v>25.16</v>
          </cell>
          <cell r="J519" t="str">
            <v>ОГЗ до R45</v>
          </cell>
          <cell r="K519">
            <v>0</v>
          </cell>
          <cell r="L519">
            <v>0</v>
          </cell>
          <cell r="M519">
            <v>0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6.02</v>
          </cell>
          <cell r="I520">
            <v>12.04</v>
          </cell>
          <cell r="J520" t="str">
            <v>ОГЗ до R45</v>
          </cell>
          <cell r="K520">
            <v>0</v>
          </cell>
          <cell r="L520">
            <v>0</v>
          </cell>
          <cell r="M520">
            <v>0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>
            <v>8.18</v>
          </cell>
          <cell r="I521">
            <v>16.36</v>
          </cell>
          <cell r="J521" t="str">
            <v>ОГЗ до R45</v>
          </cell>
          <cell r="K521">
            <v>0</v>
          </cell>
          <cell r="L521">
            <v>0</v>
          </cell>
          <cell r="M521">
            <v>0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>
            <v>3.94</v>
          </cell>
          <cell r="I522">
            <v>3.94</v>
          </cell>
          <cell r="J522" t="str">
            <v>ОГЗ до R45</v>
          </cell>
          <cell r="K522">
            <v>0</v>
          </cell>
          <cell r="L522">
            <v>0</v>
          </cell>
          <cell r="M522">
            <v>0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>
            <v>4.13</v>
          </cell>
          <cell r="I523">
            <v>4.13</v>
          </cell>
          <cell r="J523" t="str">
            <v>ОГЗ до R45</v>
          </cell>
          <cell r="K523">
            <v>0</v>
          </cell>
          <cell r="L523">
            <v>0</v>
          </cell>
          <cell r="M523">
            <v>0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>
            <v>4.0999999999999996</v>
          </cell>
          <cell r="I524">
            <v>4.0999999999999996</v>
          </cell>
          <cell r="J524" t="str">
            <v>ОГЗ до R45</v>
          </cell>
          <cell r="K524">
            <v>0</v>
          </cell>
          <cell r="L524">
            <v>0</v>
          </cell>
          <cell r="M524">
            <v>0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>
            <v>4.8</v>
          </cell>
          <cell r="I525">
            <v>4.8</v>
          </cell>
          <cell r="J525" t="str">
            <v>ОГЗ до R45</v>
          </cell>
          <cell r="K525">
            <v>0</v>
          </cell>
          <cell r="L525">
            <v>0</v>
          </cell>
          <cell r="M525">
            <v>0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>
            <v>4.8600000000000003</v>
          </cell>
          <cell r="I526">
            <v>9.7200000000000006</v>
          </cell>
          <cell r="J526" t="str">
            <v>ОГЗ до R45</v>
          </cell>
          <cell r="K526">
            <v>0</v>
          </cell>
          <cell r="L526">
            <v>0</v>
          </cell>
          <cell r="M526">
            <v>0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>
            <v>4.8</v>
          </cell>
          <cell r="I527">
            <v>4.8</v>
          </cell>
          <cell r="J527" t="str">
            <v>ОГЗ до R45</v>
          </cell>
          <cell r="K527">
            <v>0</v>
          </cell>
          <cell r="L527">
            <v>0</v>
          </cell>
          <cell r="M527">
            <v>0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>
            <v>1.27</v>
          </cell>
          <cell r="I528">
            <v>15.24</v>
          </cell>
          <cell r="J528" t="str">
            <v>ОГЗ до R45</v>
          </cell>
          <cell r="K528">
            <v>0</v>
          </cell>
          <cell r="L528">
            <v>0</v>
          </cell>
          <cell r="M528">
            <v>0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2.83</v>
          </cell>
          <cell r="I529">
            <v>5.66</v>
          </cell>
          <cell r="J529" t="str">
            <v>ОГЗ до R45</v>
          </cell>
          <cell r="K529">
            <v>0</v>
          </cell>
          <cell r="L529">
            <v>0</v>
          </cell>
          <cell r="M529">
            <v>0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>
            <v>2.91</v>
          </cell>
          <cell r="I530">
            <v>5.82</v>
          </cell>
          <cell r="J530" t="str">
            <v>ОГЗ до R45</v>
          </cell>
          <cell r="K530">
            <v>0</v>
          </cell>
          <cell r="L530">
            <v>0</v>
          </cell>
          <cell r="M530">
            <v>0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>
            <v>1.45</v>
          </cell>
          <cell r="I531">
            <v>2.9</v>
          </cell>
          <cell r="J531" t="str">
            <v>ОГЗ до R45</v>
          </cell>
          <cell r="K531">
            <v>0</v>
          </cell>
          <cell r="L531">
            <v>0</v>
          </cell>
          <cell r="M531">
            <v>0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>
            <v>1.48</v>
          </cell>
          <cell r="I532">
            <v>4.4399999999999995</v>
          </cell>
          <cell r="J532" t="str">
            <v>ОГЗ до R45</v>
          </cell>
          <cell r="K532">
            <v>0</v>
          </cell>
          <cell r="L532">
            <v>0</v>
          </cell>
          <cell r="M532">
            <v>0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>
            <v>1.53</v>
          </cell>
          <cell r="I533">
            <v>6.12</v>
          </cell>
          <cell r="J533" t="str">
            <v>ОГЗ до R45</v>
          </cell>
          <cell r="K533">
            <v>0</v>
          </cell>
          <cell r="L533">
            <v>0</v>
          </cell>
          <cell r="M533">
            <v>0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>
            <v>1.71</v>
          </cell>
          <cell r="I534">
            <v>6.84</v>
          </cell>
          <cell r="J534" t="str">
            <v>ОГЗ до R45</v>
          </cell>
          <cell r="K534">
            <v>0</v>
          </cell>
          <cell r="L534">
            <v>0</v>
          </cell>
          <cell r="M534">
            <v>0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>
            <v>1.65</v>
          </cell>
          <cell r="I535">
            <v>3.3</v>
          </cell>
          <cell r="J535" t="str">
            <v>ОГЗ до R45</v>
          </cell>
          <cell r="K535">
            <v>0</v>
          </cell>
          <cell r="L535">
            <v>0</v>
          </cell>
          <cell r="M535">
            <v>0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>
            <v>1.5</v>
          </cell>
          <cell r="I536">
            <v>1.5</v>
          </cell>
          <cell r="J536" t="str">
            <v>ОГЗ до R45</v>
          </cell>
          <cell r="K536">
            <v>0</v>
          </cell>
          <cell r="L536">
            <v>0</v>
          </cell>
          <cell r="M536">
            <v>0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>
            <v>1.59</v>
          </cell>
          <cell r="I537">
            <v>1.59</v>
          </cell>
          <cell r="J537" t="str">
            <v>ОГЗ до R45</v>
          </cell>
          <cell r="K537">
            <v>0</v>
          </cell>
          <cell r="L537">
            <v>0</v>
          </cell>
          <cell r="M537">
            <v>0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>
            <v>1.7</v>
          </cell>
          <cell r="I538">
            <v>1.7</v>
          </cell>
          <cell r="J538" t="str">
            <v>ОГЗ до R45</v>
          </cell>
          <cell r="K538">
            <v>0</v>
          </cell>
          <cell r="L538">
            <v>0</v>
          </cell>
          <cell r="M538">
            <v>0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>
            <v>1.73</v>
          </cell>
          <cell r="I539">
            <v>1.73</v>
          </cell>
          <cell r="J539" t="str">
            <v>ОГЗ до R45</v>
          </cell>
          <cell r="K539">
            <v>0</v>
          </cell>
          <cell r="L539">
            <v>0</v>
          </cell>
          <cell r="M539">
            <v>0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>
            <v>1.72</v>
          </cell>
          <cell r="I540">
            <v>3.44</v>
          </cell>
          <cell r="J540" t="str">
            <v>ОГЗ до R45</v>
          </cell>
          <cell r="K540">
            <v>0</v>
          </cell>
          <cell r="L540">
            <v>0</v>
          </cell>
          <cell r="M540">
            <v>0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>
            <v>1.21</v>
          </cell>
          <cell r="I541">
            <v>1.21</v>
          </cell>
          <cell r="J541" t="str">
            <v>ОГЗ до R45</v>
          </cell>
          <cell r="K541">
            <v>0</v>
          </cell>
          <cell r="L541">
            <v>0</v>
          </cell>
          <cell r="M541">
            <v>0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1.1599999999999999</v>
          </cell>
          <cell r="I542">
            <v>2.3199999999999998</v>
          </cell>
          <cell r="J542" t="str">
            <v>ОГЗ до R45</v>
          </cell>
          <cell r="K542">
            <v>0</v>
          </cell>
          <cell r="L542">
            <v>0</v>
          </cell>
          <cell r="M542">
            <v>0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>
            <v>0.96</v>
          </cell>
          <cell r="I543">
            <v>0.96</v>
          </cell>
          <cell r="J543" t="str">
            <v>ОГЗ до R45</v>
          </cell>
          <cell r="K543">
            <v>0</v>
          </cell>
          <cell r="L543">
            <v>0</v>
          </cell>
          <cell r="M543">
            <v>0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0.8</v>
          </cell>
          <cell r="I544">
            <v>0.8</v>
          </cell>
          <cell r="J544" t="str">
            <v>ОГЗ до R45</v>
          </cell>
          <cell r="K544">
            <v>0</v>
          </cell>
          <cell r="L544">
            <v>0</v>
          </cell>
          <cell r="M544">
            <v>0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>
            <v>1.78</v>
          </cell>
          <cell r="I545">
            <v>21.36</v>
          </cell>
          <cell r="J545" t="str">
            <v>ОГЗ до R45</v>
          </cell>
          <cell r="K545">
            <v>0</v>
          </cell>
          <cell r="L545">
            <v>0</v>
          </cell>
          <cell r="M545">
            <v>0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>
            <v>4.93</v>
          </cell>
          <cell r="I546">
            <v>9.86</v>
          </cell>
          <cell r="J546" t="str">
            <v>ОГЗ до R45</v>
          </cell>
          <cell r="K546">
            <v>0</v>
          </cell>
          <cell r="L546">
            <v>0</v>
          </cell>
          <cell r="M546">
            <v>0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>
            <v>4.9800000000000004</v>
          </cell>
          <cell r="I547">
            <v>4.9800000000000004</v>
          </cell>
          <cell r="J547" t="str">
            <v>ОГЗ до R45</v>
          </cell>
          <cell r="K547">
            <v>0</v>
          </cell>
          <cell r="L547">
            <v>0</v>
          </cell>
          <cell r="M547">
            <v>0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>
            <v>4.9800000000000004</v>
          </cell>
          <cell r="I548">
            <v>4.9800000000000004</v>
          </cell>
          <cell r="J548" t="str">
            <v>ОГЗ до R45</v>
          </cell>
          <cell r="K548">
            <v>0</v>
          </cell>
          <cell r="L548">
            <v>0</v>
          </cell>
          <cell r="M548">
            <v>0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>
            <v>5.66</v>
          </cell>
          <cell r="I549">
            <v>5.66</v>
          </cell>
          <cell r="J549" t="str">
            <v>RAL  7005</v>
          </cell>
          <cell r="K549">
            <v>0</v>
          </cell>
          <cell r="L549">
            <v>0</v>
          </cell>
          <cell r="M549">
            <v>0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>
            <v>9</v>
          </cell>
          <cell r="I550">
            <v>9</v>
          </cell>
          <cell r="J550" t="str">
            <v>RAL  7005</v>
          </cell>
          <cell r="K550">
            <v>0</v>
          </cell>
          <cell r="L550">
            <v>0</v>
          </cell>
          <cell r="M550">
            <v>0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>
            <v>1.71</v>
          </cell>
          <cell r="I551">
            <v>1.71</v>
          </cell>
          <cell r="J551" t="str">
            <v>RAL  7005</v>
          </cell>
          <cell r="K551">
            <v>0</v>
          </cell>
          <cell r="L551">
            <v>0</v>
          </cell>
          <cell r="M551">
            <v>0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0.82</v>
          </cell>
          <cell r="I552">
            <v>9.84</v>
          </cell>
          <cell r="J552" t="str">
            <v>RAL  7005</v>
          </cell>
          <cell r="K552">
            <v>0</v>
          </cell>
          <cell r="L552">
            <v>0</v>
          </cell>
          <cell r="M552">
            <v>0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>
            <v>1.19</v>
          </cell>
          <cell r="I553">
            <v>1.19</v>
          </cell>
          <cell r="J553" t="str">
            <v>RAL  7005</v>
          </cell>
          <cell r="K553">
            <v>0</v>
          </cell>
          <cell r="L553">
            <v>0</v>
          </cell>
          <cell r="M553">
            <v>0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>
            <v>1.33</v>
          </cell>
          <cell r="I554">
            <v>1.33</v>
          </cell>
          <cell r="J554" t="str">
            <v>RAL  7005</v>
          </cell>
          <cell r="K554">
            <v>0</v>
          </cell>
          <cell r="L554">
            <v>0</v>
          </cell>
          <cell r="M554">
            <v>0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>
            <v>0.68</v>
          </cell>
          <cell r="I555">
            <v>0.68</v>
          </cell>
          <cell r="J555" t="str">
            <v>RAL  7005</v>
          </cell>
          <cell r="K555">
            <v>0</v>
          </cell>
          <cell r="L555">
            <v>0</v>
          </cell>
          <cell r="M555">
            <v>0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>
            <v>0.46</v>
          </cell>
          <cell r="I556">
            <v>0.92</v>
          </cell>
          <cell r="J556" t="str">
            <v>RAL  7005</v>
          </cell>
          <cell r="K556">
            <v>0</v>
          </cell>
          <cell r="L556">
            <v>0</v>
          </cell>
          <cell r="M556">
            <v>0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>
            <v>0.56999999999999995</v>
          </cell>
          <cell r="I557">
            <v>7.9799999999999995</v>
          </cell>
          <cell r="J557" t="str">
            <v>RAL  7005</v>
          </cell>
          <cell r="K557">
            <v>0</v>
          </cell>
          <cell r="L557">
            <v>0</v>
          </cell>
          <cell r="M557">
            <v>0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>
            <v>0.55000000000000004</v>
          </cell>
          <cell r="I558">
            <v>1.1000000000000001</v>
          </cell>
          <cell r="J558" t="str">
            <v>RAL  7005</v>
          </cell>
          <cell r="K558">
            <v>0</v>
          </cell>
          <cell r="L558">
            <v>0</v>
          </cell>
          <cell r="M558">
            <v>0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>
            <v>0.87</v>
          </cell>
          <cell r="I559">
            <v>0.87</v>
          </cell>
          <cell r="J559" t="str">
            <v>RAL  7005</v>
          </cell>
          <cell r="K559">
            <v>0</v>
          </cell>
          <cell r="L559">
            <v>0</v>
          </cell>
          <cell r="M559">
            <v>0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>
            <v>0.4</v>
          </cell>
          <cell r="I560">
            <v>0.4</v>
          </cell>
          <cell r="J560" t="str">
            <v>RAL  7005</v>
          </cell>
          <cell r="K560">
            <v>0</v>
          </cell>
          <cell r="L560">
            <v>0</v>
          </cell>
          <cell r="M560">
            <v>0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>
            <v>0.36</v>
          </cell>
          <cell r="I561">
            <v>0.36</v>
          </cell>
          <cell r="J561" t="str">
            <v>RAL  7005</v>
          </cell>
          <cell r="K561">
            <v>0</v>
          </cell>
          <cell r="L561">
            <v>0</v>
          </cell>
          <cell r="M561">
            <v>0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>
            <v>0.65</v>
          </cell>
          <cell r="I562">
            <v>0.65</v>
          </cell>
          <cell r="J562" t="str">
            <v>RAL  7005</v>
          </cell>
          <cell r="K562">
            <v>0</v>
          </cell>
          <cell r="L562">
            <v>0</v>
          </cell>
          <cell r="M562">
            <v>0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>
            <v>0.46</v>
          </cell>
          <cell r="I563">
            <v>5.5200000000000005</v>
          </cell>
          <cell r="J563" t="str">
            <v>RAL  7005</v>
          </cell>
          <cell r="K563">
            <v>0</v>
          </cell>
          <cell r="L563">
            <v>0</v>
          </cell>
          <cell r="M563">
            <v>0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>
            <v>0.55000000000000004</v>
          </cell>
          <cell r="I564">
            <v>6.6000000000000005</v>
          </cell>
          <cell r="J564" t="str">
            <v>RAL  7005</v>
          </cell>
          <cell r="K564">
            <v>0</v>
          </cell>
          <cell r="L564">
            <v>0</v>
          </cell>
          <cell r="M564">
            <v>0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>
            <v>0.5</v>
          </cell>
          <cell r="I565">
            <v>0.5</v>
          </cell>
          <cell r="J565" t="str">
            <v>RAL  7005</v>
          </cell>
          <cell r="K565">
            <v>0</v>
          </cell>
          <cell r="L565">
            <v>0</v>
          </cell>
          <cell r="M565">
            <v>0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>
            <v>36.090000000000003</v>
          </cell>
          <cell r="I566">
            <v>36.090000000000003</v>
          </cell>
          <cell r="J566" t="str">
            <v>ОГЗ до R45</v>
          </cell>
          <cell r="K566">
            <v>1</v>
          </cell>
          <cell r="L566">
            <v>1471.5</v>
          </cell>
          <cell r="M566">
            <v>36.090000000000003</v>
          </cell>
          <cell r="O566">
            <v>0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>
            <v>36.090000000000003</v>
          </cell>
          <cell r="I567">
            <v>252.63000000000002</v>
          </cell>
          <cell r="J567" t="str">
            <v>ОГЗ до R45</v>
          </cell>
          <cell r="K567">
            <v>7</v>
          </cell>
          <cell r="L567">
            <v>10300.5</v>
          </cell>
          <cell r="M567">
            <v>252.63000000000002</v>
          </cell>
          <cell r="O567">
            <v>0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>
            <v>34.29</v>
          </cell>
          <cell r="I568">
            <v>34.29</v>
          </cell>
          <cell r="J568" t="str">
            <v>RAL  7005</v>
          </cell>
          <cell r="K568">
            <v>1</v>
          </cell>
          <cell r="L568">
            <v>1401</v>
          </cell>
          <cell r="M568">
            <v>34.29</v>
          </cell>
          <cell r="O568">
            <v>0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>
            <v>0.03</v>
          </cell>
          <cell r="I569">
            <v>4.32</v>
          </cell>
          <cell r="J569" t="str">
            <v>RAL  7005</v>
          </cell>
          <cell r="K569">
            <v>0</v>
          </cell>
          <cell r="L569">
            <v>0</v>
          </cell>
          <cell r="M569">
            <v>0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>
            <v>0.02</v>
          </cell>
          <cell r="I570">
            <v>0.16</v>
          </cell>
          <cell r="J570" t="str">
            <v>RAL  7005</v>
          </cell>
          <cell r="K570">
            <v>0</v>
          </cell>
          <cell r="L570">
            <v>0</v>
          </cell>
          <cell r="M570">
            <v>0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3.03</v>
          </cell>
          <cell r="I571">
            <v>6.06</v>
          </cell>
          <cell r="J571" t="str">
            <v>RAL  7005</v>
          </cell>
          <cell r="K571">
            <v>0</v>
          </cell>
          <cell r="L571">
            <v>0</v>
          </cell>
          <cell r="M571">
            <v>0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3.03</v>
          </cell>
          <cell r="I572">
            <v>6.06</v>
          </cell>
          <cell r="J572" t="str">
            <v>RAL  7005</v>
          </cell>
          <cell r="K572">
            <v>0</v>
          </cell>
          <cell r="L572">
            <v>0</v>
          </cell>
          <cell r="M572">
            <v>0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2.83</v>
          </cell>
          <cell r="I573">
            <v>11.32</v>
          </cell>
          <cell r="J573" t="str">
            <v>RAL  7005</v>
          </cell>
          <cell r="K573">
            <v>0</v>
          </cell>
          <cell r="L573">
            <v>0</v>
          </cell>
          <cell r="M573">
            <v>0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>
            <v>1.28</v>
          </cell>
          <cell r="I574">
            <v>38.4</v>
          </cell>
          <cell r="J574" t="str">
            <v>ОГЗ до R45</v>
          </cell>
          <cell r="K574">
            <v>0</v>
          </cell>
          <cell r="L574">
            <v>0</v>
          </cell>
          <cell r="M574">
            <v>0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1.38</v>
          </cell>
          <cell r="I575">
            <v>1.38</v>
          </cell>
          <cell r="J575" t="str">
            <v>RAL  7005</v>
          </cell>
          <cell r="K575">
            <v>0</v>
          </cell>
          <cell r="L575">
            <v>0</v>
          </cell>
          <cell r="M575">
            <v>0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>
            <v>1.94</v>
          </cell>
          <cell r="I576">
            <v>3.88</v>
          </cell>
          <cell r="J576" t="str">
            <v>ОГЗ до R45</v>
          </cell>
          <cell r="K576">
            <v>0</v>
          </cell>
          <cell r="L576">
            <v>0</v>
          </cell>
          <cell r="M576">
            <v>0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60.65</v>
          </cell>
          <cell r="I577">
            <v>121.3</v>
          </cell>
          <cell r="J577" t="str">
            <v>ОГЗ до R45</v>
          </cell>
          <cell r="K577">
            <v>0</v>
          </cell>
          <cell r="L577">
            <v>0</v>
          </cell>
          <cell r="M577">
            <v>0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>
            <v>57.72</v>
          </cell>
          <cell r="I578">
            <v>634.91999999999996</v>
          </cell>
          <cell r="J578" t="str">
            <v>ОГЗ до R45</v>
          </cell>
          <cell r="K578">
            <v>6</v>
          </cell>
          <cell r="L578">
            <v>27307.199999999997</v>
          </cell>
          <cell r="M578">
            <v>346.32</v>
          </cell>
          <cell r="N578">
            <v>6</v>
          </cell>
          <cell r="O578">
            <v>27307.199999999997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57.32</v>
          </cell>
          <cell r="I579">
            <v>458.56</v>
          </cell>
          <cell r="J579" t="str">
            <v>ОГЗ до R45</v>
          </cell>
          <cell r="K579">
            <v>0</v>
          </cell>
          <cell r="L579">
            <v>0</v>
          </cell>
          <cell r="M579">
            <v>0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57.72</v>
          </cell>
          <cell r="I580">
            <v>57.72</v>
          </cell>
          <cell r="J580" t="str">
            <v>ОГЗ до R45</v>
          </cell>
          <cell r="K580">
            <v>1</v>
          </cell>
          <cell r="L580">
            <v>4551.2</v>
          </cell>
          <cell r="M580">
            <v>57.72</v>
          </cell>
          <cell r="N580">
            <v>1</v>
          </cell>
          <cell r="O580">
            <v>4551.2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57.32</v>
          </cell>
          <cell r="I581">
            <v>114.64</v>
          </cell>
          <cell r="J581" t="str">
            <v>ОГЗ до R45</v>
          </cell>
          <cell r="K581">
            <v>1</v>
          </cell>
          <cell r="L581">
            <v>4535.6000000000004</v>
          </cell>
          <cell r="M581">
            <v>57.32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57.15</v>
          </cell>
          <cell r="I582">
            <v>114.3</v>
          </cell>
          <cell r="J582" t="str">
            <v>ОГЗ до R45</v>
          </cell>
          <cell r="K582">
            <v>0</v>
          </cell>
          <cell r="L582">
            <v>0</v>
          </cell>
          <cell r="M582">
            <v>0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>
            <v>54.7</v>
          </cell>
          <cell r="I583">
            <v>54.7</v>
          </cell>
          <cell r="J583" t="str">
            <v>ОГЗ до R45</v>
          </cell>
          <cell r="K583">
            <v>1</v>
          </cell>
          <cell r="L583">
            <v>4386.3999999999996</v>
          </cell>
          <cell r="M583">
            <v>54.7</v>
          </cell>
          <cell r="N583">
            <v>1</v>
          </cell>
          <cell r="O583">
            <v>4386.3999999999996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>
            <v>55.46</v>
          </cell>
          <cell r="I584">
            <v>110.92</v>
          </cell>
          <cell r="J584" t="str">
            <v>ОГЗ до R45</v>
          </cell>
          <cell r="K584">
            <v>2</v>
          </cell>
          <cell r="L584">
            <v>8850.4</v>
          </cell>
          <cell r="M584">
            <v>110.92</v>
          </cell>
          <cell r="N584">
            <v>2</v>
          </cell>
          <cell r="O584">
            <v>8850.4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>
            <v>54.7</v>
          </cell>
          <cell r="I585">
            <v>54.7</v>
          </cell>
          <cell r="J585" t="str">
            <v>ОГЗ до R45</v>
          </cell>
          <cell r="K585">
            <v>1</v>
          </cell>
          <cell r="L585">
            <v>4386.3999999999996</v>
          </cell>
          <cell r="M585">
            <v>54.7</v>
          </cell>
          <cell r="N585">
            <v>1</v>
          </cell>
          <cell r="O585">
            <v>4386.3999999999996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>
            <v>4.71</v>
          </cell>
          <cell r="I586">
            <v>9.42</v>
          </cell>
          <cell r="J586" t="str">
            <v>ОГЗ до R45</v>
          </cell>
          <cell r="K586">
            <v>2</v>
          </cell>
          <cell r="L586">
            <v>484.2</v>
          </cell>
          <cell r="M586">
            <v>9.42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4.71</v>
          </cell>
          <cell r="I587">
            <v>28.259999999999998</v>
          </cell>
          <cell r="J587" t="str">
            <v>ОГЗ до R45</v>
          </cell>
          <cell r="K587">
            <v>6</v>
          </cell>
          <cell r="L587">
            <v>1452.6</v>
          </cell>
          <cell r="M587">
            <v>28.259999999999998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>
            <v>13.14</v>
          </cell>
          <cell r="I588">
            <v>26.28</v>
          </cell>
          <cell r="J588" t="str">
            <v>ОГЗ до R45</v>
          </cell>
          <cell r="K588">
            <v>2</v>
          </cell>
          <cell r="L588">
            <v>1372</v>
          </cell>
          <cell r="M588">
            <v>26.28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>
            <v>13.45</v>
          </cell>
          <cell r="I589">
            <v>26.9</v>
          </cell>
          <cell r="J589" t="str">
            <v>ОГЗ до R45</v>
          </cell>
          <cell r="K589">
            <v>2</v>
          </cell>
          <cell r="L589">
            <v>1395.4</v>
          </cell>
          <cell r="M589">
            <v>26.9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>
            <v>12.75</v>
          </cell>
          <cell r="I590">
            <v>51</v>
          </cell>
          <cell r="J590" t="str">
            <v>ОГЗ до R45</v>
          </cell>
          <cell r="K590">
            <v>4</v>
          </cell>
          <cell r="L590">
            <v>2694</v>
          </cell>
          <cell r="M590">
            <v>51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>
            <v>12.75</v>
          </cell>
          <cell r="I591">
            <v>102</v>
          </cell>
          <cell r="J591" t="str">
            <v>ОГЗ до R45</v>
          </cell>
          <cell r="K591">
            <v>8</v>
          </cell>
          <cell r="L591">
            <v>5388</v>
          </cell>
          <cell r="M591">
            <v>102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>
            <v>13.06</v>
          </cell>
          <cell r="I592">
            <v>104.48</v>
          </cell>
          <cell r="J592" t="str">
            <v>ОГЗ до R45</v>
          </cell>
          <cell r="K592">
            <v>8</v>
          </cell>
          <cell r="L592">
            <v>5481.6</v>
          </cell>
          <cell r="M592">
            <v>104.48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12.75</v>
          </cell>
          <cell r="I593">
            <v>204</v>
          </cell>
          <cell r="J593" t="str">
            <v>ОГЗ до R45</v>
          </cell>
          <cell r="K593">
            <v>12</v>
          </cell>
          <cell r="L593">
            <v>8082</v>
          </cell>
          <cell r="M593">
            <v>153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>
            <v>12.75</v>
          </cell>
          <cell r="I594">
            <v>89.25</v>
          </cell>
          <cell r="J594" t="str">
            <v>ОГЗ до R45</v>
          </cell>
          <cell r="K594">
            <v>6</v>
          </cell>
          <cell r="L594">
            <v>4041</v>
          </cell>
          <cell r="M594">
            <v>76.5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>
            <v>13.06</v>
          </cell>
          <cell r="I595">
            <v>78.36</v>
          </cell>
          <cell r="J595" t="str">
            <v>ОГЗ до R45</v>
          </cell>
          <cell r="K595">
            <v>5</v>
          </cell>
          <cell r="L595">
            <v>3426</v>
          </cell>
          <cell r="M595">
            <v>65.3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13.14</v>
          </cell>
          <cell r="I596">
            <v>157.68</v>
          </cell>
          <cell r="J596" t="str">
            <v>ОГЗ до R45</v>
          </cell>
          <cell r="K596">
            <v>8</v>
          </cell>
          <cell r="L596">
            <v>5488</v>
          </cell>
          <cell r="M596">
            <v>105.12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>
            <v>13.14</v>
          </cell>
          <cell r="I597">
            <v>78.84</v>
          </cell>
          <cell r="J597" t="str">
            <v>ОГЗ до R45</v>
          </cell>
          <cell r="K597">
            <v>3</v>
          </cell>
          <cell r="L597">
            <v>2058</v>
          </cell>
          <cell r="M597">
            <v>39.42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>
            <v>13.45</v>
          </cell>
          <cell r="I598">
            <v>80.699999999999989</v>
          </cell>
          <cell r="J598" t="str">
            <v>ОГЗ до R45</v>
          </cell>
          <cell r="K598">
            <v>6</v>
          </cell>
          <cell r="L598">
            <v>4186.2000000000007</v>
          </cell>
          <cell r="M598">
            <v>80.699999999999989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12.75</v>
          </cell>
          <cell r="I599">
            <v>153</v>
          </cell>
          <cell r="J599" t="str">
            <v>ОГЗ до R45</v>
          </cell>
          <cell r="K599">
            <v>9</v>
          </cell>
          <cell r="L599">
            <v>6061.5</v>
          </cell>
          <cell r="M599">
            <v>114.75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>
            <v>13.3</v>
          </cell>
          <cell r="I600">
            <v>13.3</v>
          </cell>
          <cell r="J600" t="str">
            <v>ОГЗ до R45</v>
          </cell>
          <cell r="K600">
            <v>1</v>
          </cell>
          <cell r="L600">
            <v>693.9</v>
          </cell>
          <cell r="M600">
            <v>13.3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13.62</v>
          </cell>
          <cell r="I601">
            <v>27.24</v>
          </cell>
          <cell r="J601" t="str">
            <v>ОГЗ до R45</v>
          </cell>
          <cell r="K601">
            <v>2</v>
          </cell>
          <cell r="L601">
            <v>1411.2</v>
          </cell>
          <cell r="M601">
            <v>27.24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>
            <v>13.69</v>
          </cell>
          <cell r="I602">
            <v>27.38</v>
          </cell>
          <cell r="J602" t="str">
            <v>ОГЗ до R45</v>
          </cell>
          <cell r="K602">
            <v>2</v>
          </cell>
          <cell r="L602">
            <v>1412.8</v>
          </cell>
          <cell r="M602">
            <v>27.38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>
            <v>13.7</v>
          </cell>
          <cell r="I603">
            <v>27.4</v>
          </cell>
          <cell r="J603" t="str">
            <v>ОГЗ до R45</v>
          </cell>
          <cell r="K603">
            <v>2</v>
          </cell>
          <cell r="L603">
            <v>1413.2</v>
          </cell>
          <cell r="M603">
            <v>27.4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>
            <v>13.7</v>
          </cell>
          <cell r="I604">
            <v>27.4</v>
          </cell>
          <cell r="J604" t="str">
            <v>ОГЗ до R45</v>
          </cell>
          <cell r="K604">
            <v>2</v>
          </cell>
          <cell r="L604">
            <v>1413.2</v>
          </cell>
          <cell r="M604">
            <v>27.4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>
            <v>14.01</v>
          </cell>
          <cell r="I605">
            <v>28.02</v>
          </cell>
          <cell r="J605" t="str">
            <v>ОГЗ до R45</v>
          </cell>
          <cell r="K605">
            <v>2</v>
          </cell>
          <cell r="L605">
            <v>1436.6</v>
          </cell>
          <cell r="M605">
            <v>28.02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>
            <v>13.31</v>
          </cell>
          <cell r="I606">
            <v>26.62</v>
          </cell>
          <cell r="J606" t="str">
            <v>ОГЗ до R45</v>
          </cell>
          <cell r="K606">
            <v>2</v>
          </cell>
          <cell r="L606">
            <v>1388.2</v>
          </cell>
          <cell r="M606">
            <v>26.62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>
            <v>13.31</v>
          </cell>
          <cell r="I607">
            <v>26.62</v>
          </cell>
          <cell r="J607" t="str">
            <v>ОГЗ до R45</v>
          </cell>
          <cell r="K607">
            <v>2</v>
          </cell>
          <cell r="L607">
            <v>1388.2</v>
          </cell>
          <cell r="M607">
            <v>26.62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>
            <v>12.98</v>
          </cell>
          <cell r="I608">
            <v>25.96</v>
          </cell>
          <cell r="J608" t="str">
            <v>ОГЗ до R45</v>
          </cell>
          <cell r="K608">
            <v>2</v>
          </cell>
          <cell r="L608">
            <v>1366.4</v>
          </cell>
          <cell r="M608">
            <v>25.96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>
            <v>13.32</v>
          </cell>
          <cell r="I609">
            <v>26.64</v>
          </cell>
          <cell r="J609" t="str">
            <v>ОГЗ до R45</v>
          </cell>
          <cell r="K609">
            <v>2</v>
          </cell>
          <cell r="L609">
            <v>1389.8</v>
          </cell>
          <cell r="M609">
            <v>26.64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>
            <v>12.98</v>
          </cell>
          <cell r="I610">
            <v>25.96</v>
          </cell>
          <cell r="J610" t="str">
            <v>ОГЗ до R45</v>
          </cell>
          <cell r="K610">
            <v>2</v>
          </cell>
          <cell r="L610">
            <v>1366.4</v>
          </cell>
          <cell r="M610">
            <v>25.96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>
            <v>13.27</v>
          </cell>
          <cell r="I611">
            <v>26.54</v>
          </cell>
          <cell r="J611" t="str">
            <v>ОГЗ до R45</v>
          </cell>
          <cell r="K611">
            <v>2</v>
          </cell>
          <cell r="L611">
            <v>1385.6</v>
          </cell>
          <cell r="M611">
            <v>26.54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>
            <v>15.92</v>
          </cell>
          <cell r="I612">
            <v>15.92</v>
          </cell>
          <cell r="J612" t="str">
            <v>ОГЗ до R45</v>
          </cell>
          <cell r="K612">
            <v>0</v>
          </cell>
          <cell r="L612">
            <v>0</v>
          </cell>
          <cell r="M612">
            <v>0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1.47</v>
          </cell>
          <cell r="I613">
            <v>2.94</v>
          </cell>
          <cell r="J613" t="str">
            <v>ОГЗ до R45</v>
          </cell>
          <cell r="K613">
            <v>0</v>
          </cell>
          <cell r="L613">
            <v>0</v>
          </cell>
          <cell r="M613">
            <v>0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1.54</v>
          </cell>
          <cell r="I614">
            <v>21.560000000000002</v>
          </cell>
          <cell r="J614" t="str">
            <v>ОГЗ до R45</v>
          </cell>
          <cell r="K614">
            <v>0</v>
          </cell>
          <cell r="L614">
            <v>0</v>
          </cell>
          <cell r="M614">
            <v>0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4.41</v>
          </cell>
          <cell r="I615">
            <v>776.16000000000008</v>
          </cell>
          <cell r="J615" t="str">
            <v>ОГЗ до R45</v>
          </cell>
          <cell r="K615">
            <v>0</v>
          </cell>
          <cell r="L615">
            <v>0</v>
          </cell>
          <cell r="M615">
            <v>0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0.98</v>
          </cell>
          <cell r="I616">
            <v>2.94</v>
          </cell>
          <cell r="J616" t="str">
            <v>ОГЗ до R45</v>
          </cell>
          <cell r="K616">
            <v>0</v>
          </cell>
          <cell r="L616">
            <v>0</v>
          </cell>
          <cell r="M616">
            <v>0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1.43</v>
          </cell>
          <cell r="I617">
            <v>2.86</v>
          </cell>
          <cell r="J617" t="str">
            <v>ОГЗ до R45</v>
          </cell>
          <cell r="K617">
            <v>0</v>
          </cell>
          <cell r="L617">
            <v>0</v>
          </cell>
          <cell r="M617">
            <v>0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1.35</v>
          </cell>
          <cell r="I618">
            <v>4.0500000000000007</v>
          </cell>
          <cell r="J618" t="str">
            <v>ОГЗ до R45</v>
          </cell>
          <cell r="K618">
            <v>0</v>
          </cell>
          <cell r="L618">
            <v>0</v>
          </cell>
          <cell r="M618">
            <v>0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1.63</v>
          </cell>
          <cell r="I619">
            <v>6.52</v>
          </cell>
          <cell r="J619" t="str">
            <v>ОГЗ до R45</v>
          </cell>
          <cell r="K619">
            <v>0</v>
          </cell>
          <cell r="L619">
            <v>0</v>
          </cell>
          <cell r="M619">
            <v>0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1.43</v>
          </cell>
          <cell r="I620">
            <v>5.72</v>
          </cell>
          <cell r="J620" t="str">
            <v>ОГЗ до R45</v>
          </cell>
          <cell r="K620">
            <v>0</v>
          </cell>
          <cell r="L620">
            <v>0</v>
          </cell>
          <cell r="M620">
            <v>0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1.82</v>
          </cell>
          <cell r="I621">
            <v>34.58</v>
          </cell>
          <cell r="J621" t="str">
            <v>ОГЗ до R45</v>
          </cell>
          <cell r="K621">
            <v>0</v>
          </cell>
          <cell r="L621">
            <v>0</v>
          </cell>
          <cell r="M621">
            <v>0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4.53</v>
          </cell>
          <cell r="I622">
            <v>4.53</v>
          </cell>
          <cell r="J622" t="str">
            <v>ОГЗ до R45</v>
          </cell>
          <cell r="K622">
            <v>0</v>
          </cell>
          <cell r="L622">
            <v>0</v>
          </cell>
          <cell r="M622">
            <v>0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4.53</v>
          </cell>
          <cell r="I623">
            <v>9.06</v>
          </cell>
          <cell r="J623" t="str">
            <v>ОГЗ до R45</v>
          </cell>
          <cell r="K623">
            <v>0</v>
          </cell>
          <cell r="L623">
            <v>0</v>
          </cell>
          <cell r="M623">
            <v>0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1.35</v>
          </cell>
          <cell r="I624">
            <v>4.0500000000000007</v>
          </cell>
          <cell r="J624" t="str">
            <v>ОГЗ до R45</v>
          </cell>
          <cell r="K624">
            <v>0</v>
          </cell>
          <cell r="L624">
            <v>0</v>
          </cell>
          <cell r="M624">
            <v>0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1.63</v>
          </cell>
          <cell r="I625">
            <v>6.52</v>
          </cell>
          <cell r="J625" t="str">
            <v>ОГЗ до R45</v>
          </cell>
          <cell r="K625">
            <v>0</v>
          </cell>
          <cell r="L625">
            <v>0</v>
          </cell>
          <cell r="M625">
            <v>0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1.43</v>
          </cell>
          <cell r="I626">
            <v>5.72</v>
          </cell>
          <cell r="J626" t="str">
            <v>ОГЗ до R45</v>
          </cell>
          <cell r="K626">
            <v>0</v>
          </cell>
          <cell r="L626">
            <v>0</v>
          </cell>
          <cell r="M626">
            <v>0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1.53</v>
          </cell>
          <cell r="I627">
            <v>4.59</v>
          </cell>
          <cell r="J627" t="str">
            <v>ОГЗ до R45</v>
          </cell>
          <cell r="K627">
            <v>0</v>
          </cell>
          <cell r="L627">
            <v>0</v>
          </cell>
          <cell r="M627">
            <v>0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1.08</v>
          </cell>
          <cell r="I628">
            <v>2.16</v>
          </cell>
          <cell r="J628" t="str">
            <v>ОГЗ до R45</v>
          </cell>
          <cell r="K628">
            <v>0</v>
          </cell>
          <cell r="L628">
            <v>0</v>
          </cell>
          <cell r="M628">
            <v>0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1.08</v>
          </cell>
          <cell r="I629">
            <v>2.16</v>
          </cell>
          <cell r="J629" t="str">
            <v>ОГЗ до R45</v>
          </cell>
          <cell r="K629">
            <v>0</v>
          </cell>
          <cell r="L629">
            <v>0</v>
          </cell>
          <cell r="M629">
            <v>0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1.53</v>
          </cell>
          <cell r="I630">
            <v>6.12</v>
          </cell>
          <cell r="J630" t="str">
            <v>ОГЗ до R45</v>
          </cell>
          <cell r="K630">
            <v>0</v>
          </cell>
          <cell r="L630">
            <v>0</v>
          </cell>
          <cell r="M630">
            <v>0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4.53</v>
          </cell>
          <cell r="I631">
            <v>9.06</v>
          </cell>
          <cell r="J631" t="str">
            <v>ОГЗ до R45</v>
          </cell>
          <cell r="K631">
            <v>0</v>
          </cell>
          <cell r="L631">
            <v>0</v>
          </cell>
          <cell r="M631">
            <v>0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4.53</v>
          </cell>
          <cell r="I632">
            <v>9.06</v>
          </cell>
          <cell r="J632" t="str">
            <v>ОГЗ до R45</v>
          </cell>
          <cell r="K632">
            <v>0</v>
          </cell>
          <cell r="L632">
            <v>0</v>
          </cell>
          <cell r="M632">
            <v>0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1.43</v>
          </cell>
          <cell r="I633">
            <v>2.86</v>
          </cell>
          <cell r="J633" t="str">
            <v>ОГЗ до R45</v>
          </cell>
          <cell r="K633">
            <v>0</v>
          </cell>
          <cell r="L633">
            <v>0</v>
          </cell>
          <cell r="M633">
            <v>0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0.98</v>
          </cell>
          <cell r="I634">
            <v>3.92</v>
          </cell>
          <cell r="J634" t="str">
            <v>ОГЗ до R45</v>
          </cell>
          <cell r="K634">
            <v>0</v>
          </cell>
          <cell r="L634">
            <v>0</v>
          </cell>
          <cell r="M634">
            <v>0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0.62</v>
          </cell>
          <cell r="I635">
            <v>1.24</v>
          </cell>
          <cell r="J635" t="str">
            <v>ОГЗ до R45</v>
          </cell>
          <cell r="K635">
            <v>0</v>
          </cell>
          <cell r="L635">
            <v>0</v>
          </cell>
          <cell r="M635">
            <v>0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4.57</v>
          </cell>
          <cell r="I636">
            <v>9.14</v>
          </cell>
          <cell r="J636" t="str">
            <v>ОГЗ до R45</v>
          </cell>
          <cell r="K636">
            <v>0</v>
          </cell>
          <cell r="L636">
            <v>0</v>
          </cell>
          <cell r="M636">
            <v>0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>
            <v>45.14</v>
          </cell>
          <cell r="I637">
            <v>90.28</v>
          </cell>
          <cell r="J637" t="str">
            <v>ОГЗ до R45</v>
          </cell>
          <cell r="K637">
            <v>2</v>
          </cell>
          <cell r="L637">
            <v>7514.8</v>
          </cell>
          <cell r="M637">
            <v>90.28</v>
          </cell>
          <cell r="N637">
            <v>2</v>
          </cell>
          <cell r="O637">
            <v>7514.8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>
            <v>45.26</v>
          </cell>
          <cell r="I638">
            <v>859.93999999999994</v>
          </cell>
          <cell r="J638" t="str">
            <v>ОГЗ до R45</v>
          </cell>
          <cell r="K638">
            <v>19</v>
          </cell>
          <cell r="L638">
            <v>71510.3</v>
          </cell>
          <cell r="M638">
            <v>859.93999999999994</v>
          </cell>
          <cell r="N638">
            <v>19</v>
          </cell>
          <cell r="O638">
            <v>71510.3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>
            <v>45.49</v>
          </cell>
          <cell r="I639">
            <v>45.49</v>
          </cell>
          <cell r="J639" t="str">
            <v>ОГЗ до R45</v>
          </cell>
          <cell r="K639">
            <v>1</v>
          </cell>
          <cell r="L639">
            <v>3772.2</v>
          </cell>
          <cell r="M639">
            <v>45.49</v>
          </cell>
          <cell r="N639">
            <v>1</v>
          </cell>
          <cell r="O639">
            <v>3772.2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46.04</v>
          </cell>
          <cell r="I640">
            <v>92.08</v>
          </cell>
          <cell r="J640" t="str">
            <v>ОГЗ до R45</v>
          </cell>
          <cell r="K640">
            <v>0</v>
          </cell>
          <cell r="L640">
            <v>0</v>
          </cell>
          <cell r="M640">
            <v>0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45.84</v>
          </cell>
          <cell r="I641">
            <v>91.68</v>
          </cell>
          <cell r="J641" t="str">
            <v>ОГЗ до R45</v>
          </cell>
          <cell r="K641">
            <v>0</v>
          </cell>
          <cell r="L641">
            <v>0</v>
          </cell>
          <cell r="M641">
            <v>0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46.04</v>
          </cell>
          <cell r="I642">
            <v>92.08</v>
          </cell>
          <cell r="J642" t="str">
            <v>ОГЗ до R45</v>
          </cell>
          <cell r="K642">
            <v>0</v>
          </cell>
          <cell r="L642">
            <v>0</v>
          </cell>
          <cell r="M642">
            <v>0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45.14</v>
          </cell>
          <cell r="I643">
            <v>90.28</v>
          </cell>
          <cell r="J643" t="str">
            <v>ОГЗ до R45</v>
          </cell>
          <cell r="K643">
            <v>0</v>
          </cell>
          <cell r="L643">
            <v>0</v>
          </cell>
          <cell r="M643">
            <v>0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>
            <v>17.829999999999998</v>
          </cell>
          <cell r="I644">
            <v>17.829999999999998</v>
          </cell>
          <cell r="J644" t="str">
            <v>ОГЗ до R45</v>
          </cell>
          <cell r="K644">
            <v>0</v>
          </cell>
          <cell r="L644">
            <v>0</v>
          </cell>
          <cell r="M644">
            <v>0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>
            <v>17.82</v>
          </cell>
          <cell r="I645">
            <v>17.82</v>
          </cell>
          <cell r="J645" t="str">
            <v>ОГЗ до R45</v>
          </cell>
          <cell r="K645">
            <v>0</v>
          </cell>
          <cell r="L645">
            <v>0</v>
          </cell>
          <cell r="M645">
            <v>0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1.48</v>
          </cell>
          <cell r="I646">
            <v>4.4399999999999995</v>
          </cell>
          <cell r="J646" t="str">
            <v>ОГЗ до R45</v>
          </cell>
          <cell r="K646">
            <v>0</v>
          </cell>
          <cell r="L646">
            <v>0</v>
          </cell>
          <cell r="M646">
            <v>0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2.39</v>
          </cell>
          <cell r="I647">
            <v>4.78</v>
          </cell>
          <cell r="J647" t="str">
            <v>ОГЗ до R45</v>
          </cell>
          <cell r="K647">
            <v>0</v>
          </cell>
          <cell r="L647">
            <v>0</v>
          </cell>
          <cell r="M647">
            <v>0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1.57</v>
          </cell>
          <cell r="I648">
            <v>4.71</v>
          </cell>
          <cell r="J648" t="str">
            <v>ОГЗ до R45</v>
          </cell>
          <cell r="K648">
            <v>0</v>
          </cell>
          <cell r="L648">
            <v>0</v>
          </cell>
          <cell r="M648">
            <v>0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1.45</v>
          </cell>
          <cell r="I649">
            <v>4.3499999999999996</v>
          </cell>
          <cell r="J649" t="str">
            <v>ОГЗ до R45</v>
          </cell>
          <cell r="K649">
            <v>0</v>
          </cell>
          <cell r="L649">
            <v>0</v>
          </cell>
          <cell r="M649">
            <v>0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2.2200000000000002</v>
          </cell>
          <cell r="I650">
            <v>2.2200000000000002</v>
          </cell>
          <cell r="J650" t="str">
            <v>ОГЗ до R45</v>
          </cell>
          <cell r="K650">
            <v>0</v>
          </cell>
          <cell r="L650">
            <v>0</v>
          </cell>
          <cell r="M650">
            <v>0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2.25</v>
          </cell>
          <cell r="I651">
            <v>2.25</v>
          </cell>
          <cell r="J651" t="str">
            <v>ОГЗ до R45</v>
          </cell>
          <cell r="K651">
            <v>0</v>
          </cell>
          <cell r="L651">
            <v>0</v>
          </cell>
          <cell r="M651">
            <v>0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1.48</v>
          </cell>
          <cell r="I652">
            <v>1.48</v>
          </cell>
          <cell r="J652" t="str">
            <v>ОГЗ до R45</v>
          </cell>
          <cell r="K652">
            <v>0</v>
          </cell>
          <cell r="L652">
            <v>0</v>
          </cell>
          <cell r="M652">
            <v>0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0.48</v>
          </cell>
          <cell r="I653">
            <v>0.48</v>
          </cell>
          <cell r="J653" t="str">
            <v>ОГЗ до R45</v>
          </cell>
          <cell r="K653">
            <v>0</v>
          </cell>
          <cell r="L653">
            <v>0</v>
          </cell>
          <cell r="M653">
            <v>0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0.55000000000000004</v>
          </cell>
          <cell r="I654">
            <v>16.5</v>
          </cell>
          <cell r="J654" t="str">
            <v>ОГЗ до R45</v>
          </cell>
          <cell r="K654">
            <v>0</v>
          </cell>
          <cell r="L654">
            <v>0</v>
          </cell>
          <cell r="M654">
            <v>0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0.64</v>
          </cell>
          <cell r="I655">
            <v>2.56</v>
          </cell>
          <cell r="J655" t="str">
            <v>ОГЗ до R45</v>
          </cell>
          <cell r="K655">
            <v>0</v>
          </cell>
          <cell r="L655">
            <v>0</v>
          </cell>
          <cell r="M655">
            <v>0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0.7</v>
          </cell>
          <cell r="I656">
            <v>1.4</v>
          </cell>
          <cell r="J656" t="str">
            <v>ОГЗ до R45</v>
          </cell>
          <cell r="K656">
            <v>0</v>
          </cell>
          <cell r="L656">
            <v>0</v>
          </cell>
          <cell r="M656">
            <v>0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0.42</v>
          </cell>
          <cell r="I657">
            <v>0.84</v>
          </cell>
          <cell r="J657" t="str">
            <v>ОГЗ до R45</v>
          </cell>
          <cell r="K657">
            <v>0</v>
          </cell>
          <cell r="L657">
            <v>0</v>
          </cell>
          <cell r="M657">
            <v>0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0.52</v>
          </cell>
          <cell r="I658">
            <v>0.52</v>
          </cell>
          <cell r="J658" t="str">
            <v>ОГЗ до R45</v>
          </cell>
          <cell r="K658">
            <v>0</v>
          </cell>
          <cell r="L658">
            <v>0</v>
          </cell>
          <cell r="M658">
            <v>0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1.85</v>
          </cell>
          <cell r="I659">
            <v>11.100000000000001</v>
          </cell>
          <cell r="J659" t="str">
            <v>ОГЗ до R45</v>
          </cell>
          <cell r="K659">
            <v>0</v>
          </cell>
          <cell r="L659">
            <v>0</v>
          </cell>
          <cell r="M659">
            <v>0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1.72</v>
          </cell>
          <cell r="I660">
            <v>10.32</v>
          </cell>
          <cell r="J660" t="str">
            <v>ОГЗ до R45</v>
          </cell>
          <cell r="K660">
            <v>0</v>
          </cell>
          <cell r="L660">
            <v>0</v>
          </cell>
          <cell r="M660">
            <v>0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0.5</v>
          </cell>
          <cell r="I661">
            <v>0.5</v>
          </cell>
          <cell r="J661" t="str">
            <v>ОГЗ до R45</v>
          </cell>
          <cell r="K661">
            <v>0</v>
          </cell>
          <cell r="L661">
            <v>0</v>
          </cell>
          <cell r="M661">
            <v>0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11.12</v>
          </cell>
          <cell r="I662">
            <v>11.12</v>
          </cell>
          <cell r="J662" t="str">
            <v>RAL  7005</v>
          </cell>
          <cell r="K662">
            <v>0</v>
          </cell>
          <cell r="L662">
            <v>0</v>
          </cell>
          <cell r="M662">
            <v>0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10.7</v>
          </cell>
          <cell r="I663">
            <v>21.4</v>
          </cell>
          <cell r="J663" t="str">
            <v>RAL  7005</v>
          </cell>
          <cell r="K663">
            <v>0</v>
          </cell>
          <cell r="L663">
            <v>0</v>
          </cell>
          <cell r="M663">
            <v>0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1.6</v>
          </cell>
          <cell r="I664">
            <v>3.2</v>
          </cell>
          <cell r="J664" t="str">
            <v>RAL  7005</v>
          </cell>
          <cell r="K664">
            <v>0</v>
          </cell>
          <cell r="L664">
            <v>0</v>
          </cell>
          <cell r="M664">
            <v>0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10.77</v>
          </cell>
          <cell r="I665">
            <v>21.54</v>
          </cell>
          <cell r="J665" t="str">
            <v>RAL  7005</v>
          </cell>
          <cell r="K665">
            <v>0</v>
          </cell>
          <cell r="L665">
            <v>0</v>
          </cell>
          <cell r="M665">
            <v>0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11.21</v>
          </cell>
          <cell r="I666">
            <v>11.21</v>
          </cell>
          <cell r="J666" t="str">
            <v>RAL  7005</v>
          </cell>
          <cell r="K666">
            <v>0</v>
          </cell>
          <cell r="L666">
            <v>0</v>
          </cell>
          <cell r="M666">
            <v>0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11.14</v>
          </cell>
          <cell r="I667">
            <v>11.14</v>
          </cell>
          <cell r="J667" t="str">
            <v>RAL  7005</v>
          </cell>
          <cell r="K667">
            <v>0</v>
          </cell>
          <cell r="L667">
            <v>0</v>
          </cell>
          <cell r="M667">
            <v>0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11.3</v>
          </cell>
          <cell r="I668">
            <v>11.3</v>
          </cell>
          <cell r="J668" t="str">
            <v>RAL  7005</v>
          </cell>
          <cell r="K668">
            <v>0</v>
          </cell>
          <cell r="L668">
            <v>0</v>
          </cell>
          <cell r="M668">
            <v>0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>
            <v>0.96</v>
          </cell>
          <cell r="I669">
            <v>0.96</v>
          </cell>
          <cell r="J669" t="str">
            <v>RAL  7005</v>
          </cell>
          <cell r="K669">
            <v>0</v>
          </cell>
          <cell r="L669">
            <v>0</v>
          </cell>
          <cell r="M669">
            <v>0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>
            <v>1.31</v>
          </cell>
          <cell r="I670">
            <v>1.31</v>
          </cell>
          <cell r="J670" t="str">
            <v>RAL  7005</v>
          </cell>
          <cell r="K670">
            <v>0</v>
          </cell>
          <cell r="L670">
            <v>0</v>
          </cell>
          <cell r="M670">
            <v>0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>
            <v>0.31</v>
          </cell>
          <cell r="I671">
            <v>0.92999999999999994</v>
          </cell>
          <cell r="J671" t="str">
            <v>RAL  7005</v>
          </cell>
          <cell r="K671">
            <v>0</v>
          </cell>
          <cell r="L671">
            <v>0</v>
          </cell>
          <cell r="M671">
            <v>0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>
            <v>0.19</v>
          </cell>
          <cell r="I672">
            <v>0.57000000000000006</v>
          </cell>
          <cell r="J672" t="str">
            <v>RAL  7005</v>
          </cell>
          <cell r="K672">
            <v>0</v>
          </cell>
          <cell r="L672">
            <v>0</v>
          </cell>
          <cell r="M672">
            <v>0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>
            <v>0.83</v>
          </cell>
          <cell r="I673">
            <v>0.83</v>
          </cell>
          <cell r="J673" t="str">
            <v>RAL  7005</v>
          </cell>
          <cell r="K673">
            <v>0</v>
          </cell>
          <cell r="L673">
            <v>0</v>
          </cell>
          <cell r="M673">
            <v>0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>
            <v>1.31</v>
          </cell>
          <cell r="I674">
            <v>2.62</v>
          </cell>
          <cell r="J674" t="str">
            <v>RAL  7005</v>
          </cell>
          <cell r="K674">
            <v>0</v>
          </cell>
          <cell r="L674">
            <v>0</v>
          </cell>
          <cell r="M674">
            <v>0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>
            <v>0.96</v>
          </cell>
          <cell r="I675">
            <v>1.92</v>
          </cell>
          <cell r="J675" t="str">
            <v>RAL  7005</v>
          </cell>
          <cell r="K675">
            <v>0</v>
          </cell>
          <cell r="L675">
            <v>0</v>
          </cell>
          <cell r="M675">
            <v>0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>
            <v>0.13</v>
          </cell>
          <cell r="I676">
            <v>0.13</v>
          </cell>
          <cell r="J676" t="str">
            <v>RAL  7005</v>
          </cell>
          <cell r="K676">
            <v>0</v>
          </cell>
          <cell r="L676">
            <v>0</v>
          </cell>
          <cell r="M676">
            <v>0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>
            <v>0.53</v>
          </cell>
          <cell r="I677">
            <v>0.53</v>
          </cell>
          <cell r="J677" t="str">
            <v>RAL  7005</v>
          </cell>
          <cell r="K677">
            <v>0</v>
          </cell>
          <cell r="L677">
            <v>0</v>
          </cell>
          <cell r="M677">
            <v>0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>
            <v>0.05</v>
          </cell>
          <cell r="I678">
            <v>0.05</v>
          </cell>
          <cell r="J678" t="str">
            <v>RAL  7005</v>
          </cell>
          <cell r="K678">
            <v>0</v>
          </cell>
          <cell r="L678">
            <v>0</v>
          </cell>
          <cell r="M678">
            <v>0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>
            <v>0.22</v>
          </cell>
          <cell r="I679">
            <v>0.22</v>
          </cell>
          <cell r="J679" t="str">
            <v>RAL  7005</v>
          </cell>
          <cell r="K679">
            <v>0</v>
          </cell>
          <cell r="L679">
            <v>0</v>
          </cell>
          <cell r="M679">
            <v>0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>
            <v>0.1</v>
          </cell>
          <cell r="I680">
            <v>0.1</v>
          </cell>
          <cell r="J680" t="str">
            <v>RAL  7005</v>
          </cell>
          <cell r="K680">
            <v>0</v>
          </cell>
          <cell r="L680">
            <v>0</v>
          </cell>
          <cell r="M680">
            <v>0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>
            <v>0.37</v>
          </cell>
          <cell r="I681">
            <v>0.37</v>
          </cell>
          <cell r="J681" t="str">
            <v>RAL  7005</v>
          </cell>
          <cell r="K681">
            <v>0</v>
          </cell>
          <cell r="L681">
            <v>0</v>
          </cell>
          <cell r="M681">
            <v>0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0.13</v>
          </cell>
          <cell r="I682">
            <v>26.52</v>
          </cell>
          <cell r="J682" t="str">
            <v>RAL  7005</v>
          </cell>
          <cell r="K682">
            <v>0</v>
          </cell>
          <cell r="L682">
            <v>0</v>
          </cell>
          <cell r="M682">
            <v>0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0.12</v>
          </cell>
          <cell r="I683">
            <v>24.48</v>
          </cell>
          <cell r="J683" t="str">
            <v>RAL  7005</v>
          </cell>
          <cell r="K683">
            <v>0</v>
          </cell>
          <cell r="L683">
            <v>0</v>
          </cell>
          <cell r="M683">
            <v>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>
            <v>25.1</v>
          </cell>
          <cell r="I684">
            <v>100.4</v>
          </cell>
          <cell r="J684" t="str">
            <v>ОГЗ до R45</v>
          </cell>
          <cell r="K684">
            <v>0</v>
          </cell>
          <cell r="L684">
            <v>0</v>
          </cell>
          <cell r="M684">
            <v>0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4.42</v>
          </cell>
          <cell r="I685">
            <v>17.68</v>
          </cell>
          <cell r="J685" t="str">
            <v>ОГЗ до R45</v>
          </cell>
          <cell r="K685">
            <v>0</v>
          </cell>
          <cell r="L685">
            <v>0</v>
          </cell>
          <cell r="M685">
            <v>0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>
            <v>25.1</v>
          </cell>
          <cell r="I686">
            <v>100.4</v>
          </cell>
          <cell r="J686" t="str">
            <v>ОГЗ до R45</v>
          </cell>
          <cell r="K686">
            <v>0</v>
          </cell>
          <cell r="L686">
            <v>0</v>
          </cell>
          <cell r="M686">
            <v>0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>
            <v>4.42</v>
          </cell>
          <cell r="I687">
            <v>26.52</v>
          </cell>
          <cell r="J687" t="str">
            <v>ОГЗ до R45</v>
          </cell>
          <cell r="K687">
            <v>0</v>
          </cell>
          <cell r="L687">
            <v>0</v>
          </cell>
          <cell r="M687">
            <v>0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>
            <v>25.37</v>
          </cell>
          <cell r="I688">
            <v>25.37</v>
          </cell>
          <cell r="J688" t="str">
            <v>ОГЗ до R45</v>
          </cell>
          <cell r="K688">
            <v>0</v>
          </cell>
          <cell r="L688">
            <v>0</v>
          </cell>
          <cell r="M688">
            <v>0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>
            <v>4.5999999999999996</v>
          </cell>
          <cell r="I689">
            <v>73.599999999999994</v>
          </cell>
          <cell r="J689" t="str">
            <v>ОГЗ до R45</v>
          </cell>
          <cell r="K689">
            <v>0</v>
          </cell>
          <cell r="L689">
            <v>0</v>
          </cell>
          <cell r="M689">
            <v>0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>
            <v>25.3</v>
          </cell>
          <cell r="I690">
            <v>354.2</v>
          </cell>
          <cell r="J690" t="str">
            <v>ОГЗ до R45</v>
          </cell>
          <cell r="K690">
            <v>0</v>
          </cell>
          <cell r="L690">
            <v>0</v>
          </cell>
          <cell r="M690">
            <v>0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>
            <v>25.37</v>
          </cell>
          <cell r="I691">
            <v>25.37</v>
          </cell>
          <cell r="J691" t="str">
            <v>ОГЗ до R45</v>
          </cell>
          <cell r="K691">
            <v>0</v>
          </cell>
          <cell r="L691">
            <v>0</v>
          </cell>
          <cell r="M691">
            <v>0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>
            <v>25.87</v>
          </cell>
          <cell r="I692">
            <v>51.74</v>
          </cell>
          <cell r="J692" t="str">
            <v>ОГЗ до R45</v>
          </cell>
          <cell r="K692">
            <v>0</v>
          </cell>
          <cell r="L692">
            <v>0</v>
          </cell>
          <cell r="M692">
            <v>0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>
            <v>4.8499999999999996</v>
          </cell>
          <cell r="I693">
            <v>9.6999999999999993</v>
          </cell>
          <cell r="J693" t="str">
            <v>ОГЗ до R45</v>
          </cell>
          <cell r="K693">
            <v>0</v>
          </cell>
          <cell r="L693">
            <v>0</v>
          </cell>
          <cell r="M693">
            <v>0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>
            <v>25.73</v>
          </cell>
          <cell r="I694">
            <v>51.46</v>
          </cell>
          <cell r="J694" t="str">
            <v>ОГЗ до R45</v>
          </cell>
          <cell r="K694">
            <v>0</v>
          </cell>
          <cell r="L694">
            <v>0</v>
          </cell>
          <cell r="M694">
            <v>0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>
            <v>6.38</v>
          </cell>
          <cell r="I695">
            <v>12.76</v>
          </cell>
          <cell r="J695" t="str">
            <v>ОГЗ до R45</v>
          </cell>
          <cell r="K695">
            <v>0</v>
          </cell>
          <cell r="L695">
            <v>0</v>
          </cell>
          <cell r="M695">
            <v>0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>
            <v>25.46</v>
          </cell>
          <cell r="I696">
            <v>50.92</v>
          </cell>
          <cell r="J696" t="str">
            <v>ОГЗ до R45</v>
          </cell>
          <cell r="K696">
            <v>0</v>
          </cell>
          <cell r="L696">
            <v>0</v>
          </cell>
          <cell r="M696">
            <v>0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>
            <v>4.8499999999999996</v>
          </cell>
          <cell r="I697">
            <v>9.6999999999999993</v>
          </cell>
          <cell r="J697" t="str">
            <v>ОГЗ до R45</v>
          </cell>
          <cell r="K697">
            <v>0</v>
          </cell>
          <cell r="L697">
            <v>0</v>
          </cell>
          <cell r="M697">
            <v>0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>
            <v>26</v>
          </cell>
          <cell r="I698">
            <v>52</v>
          </cell>
          <cell r="J698" t="str">
            <v>ОГЗ до R45</v>
          </cell>
          <cell r="K698">
            <v>0</v>
          </cell>
          <cell r="L698">
            <v>0</v>
          </cell>
          <cell r="M698">
            <v>0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>
            <v>21.53</v>
          </cell>
          <cell r="I699">
            <v>43.06</v>
          </cell>
          <cell r="J699" t="str">
            <v>ОГЗ до R45</v>
          </cell>
          <cell r="K699">
            <v>2</v>
          </cell>
          <cell r="L699">
            <v>3506.4</v>
          </cell>
          <cell r="M699">
            <v>43.06</v>
          </cell>
          <cell r="N699">
            <v>2</v>
          </cell>
          <cell r="O699">
            <v>3506.4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21.81</v>
          </cell>
          <cell r="I700">
            <v>436.2</v>
          </cell>
          <cell r="J700" t="str">
            <v>ОГЗ до R45</v>
          </cell>
          <cell r="K700">
            <v>14</v>
          </cell>
          <cell r="L700">
            <v>24705.8</v>
          </cell>
          <cell r="M700">
            <v>305.33999999999997</v>
          </cell>
          <cell r="N700">
            <v>14</v>
          </cell>
          <cell r="O700">
            <v>24705.8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>
            <v>22.08</v>
          </cell>
          <cell r="I701">
            <v>22.08</v>
          </cell>
          <cell r="J701" t="str">
            <v>ОГЗ до R45</v>
          </cell>
          <cell r="K701">
            <v>0</v>
          </cell>
          <cell r="L701">
            <v>0</v>
          </cell>
          <cell r="M701">
            <v>0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>
            <v>22.08</v>
          </cell>
          <cell r="I702">
            <v>22.08</v>
          </cell>
          <cell r="J702" t="str">
            <v>ОГЗ до R45</v>
          </cell>
          <cell r="K702">
            <v>1</v>
          </cell>
          <cell r="L702">
            <v>1772.8</v>
          </cell>
          <cell r="M702">
            <v>22.08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22.29</v>
          </cell>
          <cell r="I703">
            <v>44.58</v>
          </cell>
          <cell r="J703" t="str">
            <v>ОГЗ до R45</v>
          </cell>
          <cell r="K703">
            <v>1</v>
          </cell>
          <cell r="L703">
            <v>1786.1</v>
          </cell>
          <cell r="M703">
            <v>22.29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>
            <v>21.53</v>
          </cell>
          <cell r="I704">
            <v>43.06</v>
          </cell>
          <cell r="J704" t="str">
            <v>ОГЗ до R45</v>
          </cell>
          <cell r="K704">
            <v>1</v>
          </cell>
          <cell r="L704">
            <v>1753.2</v>
          </cell>
          <cell r="M704">
            <v>21.53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>
            <v>21.81</v>
          </cell>
          <cell r="I705">
            <v>21.81</v>
          </cell>
          <cell r="J705" t="str">
            <v>ОГЗ до R45</v>
          </cell>
          <cell r="K705">
            <v>1</v>
          </cell>
          <cell r="L705">
            <v>1764.7</v>
          </cell>
          <cell r="M705">
            <v>21.81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>
            <v>21.81</v>
          </cell>
          <cell r="I706">
            <v>21.81</v>
          </cell>
          <cell r="J706" t="str">
            <v>ОГЗ до R45</v>
          </cell>
          <cell r="K706">
            <v>1</v>
          </cell>
          <cell r="L706">
            <v>1764.7</v>
          </cell>
          <cell r="M706">
            <v>21.81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>
            <v>4.83</v>
          </cell>
          <cell r="I707">
            <v>19.32</v>
          </cell>
          <cell r="J707" t="str">
            <v>ОГЗ до R45</v>
          </cell>
          <cell r="K707">
            <v>0</v>
          </cell>
          <cell r="L707">
            <v>0</v>
          </cell>
          <cell r="M707">
            <v>0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>
            <v>8.2799999999999994</v>
          </cell>
          <cell r="I708">
            <v>16.559999999999999</v>
          </cell>
          <cell r="J708" t="str">
            <v>ОГЗ до R45</v>
          </cell>
          <cell r="K708">
            <v>0</v>
          </cell>
          <cell r="L708">
            <v>0</v>
          </cell>
          <cell r="M708">
            <v>0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>
            <v>5.14</v>
          </cell>
          <cell r="I709">
            <v>102.8</v>
          </cell>
          <cell r="J709" t="str">
            <v>ОГЗ до R45</v>
          </cell>
          <cell r="K709">
            <v>0</v>
          </cell>
          <cell r="L709">
            <v>0</v>
          </cell>
          <cell r="M709">
            <v>0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>
            <v>5.47</v>
          </cell>
          <cell r="I710">
            <v>109.39999999999999</v>
          </cell>
          <cell r="J710" t="str">
            <v>ОГЗ до R45</v>
          </cell>
          <cell r="K710">
            <v>0</v>
          </cell>
          <cell r="L710">
            <v>0</v>
          </cell>
          <cell r="M710">
            <v>0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>
            <v>5.45</v>
          </cell>
          <cell r="I711">
            <v>10.9</v>
          </cell>
          <cell r="J711" t="str">
            <v>ОГЗ до R45</v>
          </cell>
          <cell r="K711">
            <v>0</v>
          </cell>
          <cell r="L711">
            <v>0</v>
          </cell>
          <cell r="M711">
            <v>0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>
            <v>5.74</v>
          </cell>
          <cell r="I712">
            <v>11.48</v>
          </cell>
          <cell r="J712" t="str">
            <v>ОГЗ до R45</v>
          </cell>
          <cell r="K712">
            <v>0</v>
          </cell>
          <cell r="L712">
            <v>0</v>
          </cell>
          <cell r="M712">
            <v>0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>
            <v>5.46</v>
          </cell>
          <cell r="I713">
            <v>10.92</v>
          </cell>
          <cell r="J713" t="str">
            <v>ОГЗ до R45</v>
          </cell>
          <cell r="K713">
            <v>0</v>
          </cell>
          <cell r="L713">
            <v>0</v>
          </cell>
          <cell r="M713">
            <v>0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>
            <v>6.11</v>
          </cell>
          <cell r="I714">
            <v>12.22</v>
          </cell>
          <cell r="J714" t="str">
            <v>ОГЗ до R45</v>
          </cell>
          <cell r="K714">
            <v>0</v>
          </cell>
          <cell r="L714">
            <v>0</v>
          </cell>
          <cell r="M714">
            <v>0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>
            <v>5.45</v>
          </cell>
          <cell r="I715">
            <v>10.9</v>
          </cell>
          <cell r="J715" t="str">
            <v>ОГЗ до R45</v>
          </cell>
          <cell r="K715">
            <v>0</v>
          </cell>
          <cell r="L715">
            <v>0</v>
          </cell>
          <cell r="M715">
            <v>0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>
            <v>5.74</v>
          </cell>
          <cell r="I716">
            <v>11.48</v>
          </cell>
          <cell r="J716" t="str">
            <v>ОГЗ до R45</v>
          </cell>
          <cell r="K716">
            <v>0</v>
          </cell>
          <cell r="L716">
            <v>0</v>
          </cell>
          <cell r="M716">
            <v>0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>
            <v>8.2799999999999994</v>
          </cell>
          <cell r="I717">
            <v>16.559999999999999</v>
          </cell>
          <cell r="J717" t="str">
            <v>ОГЗ до R45</v>
          </cell>
          <cell r="K717">
            <v>0</v>
          </cell>
          <cell r="L717">
            <v>0</v>
          </cell>
          <cell r="M717">
            <v>0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>
            <v>0.62</v>
          </cell>
          <cell r="I718">
            <v>0.62</v>
          </cell>
          <cell r="J718" t="str">
            <v>RAL  7005</v>
          </cell>
          <cell r="K718">
            <v>0</v>
          </cell>
          <cell r="L718">
            <v>0</v>
          </cell>
          <cell r="M718">
            <v>0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>
            <v>1.71</v>
          </cell>
          <cell r="I719">
            <v>1.71</v>
          </cell>
          <cell r="J719" t="str">
            <v>RAL  7005</v>
          </cell>
          <cell r="K719">
            <v>0</v>
          </cell>
          <cell r="L719">
            <v>0</v>
          </cell>
          <cell r="M719">
            <v>0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>
            <v>1.6</v>
          </cell>
          <cell r="I720">
            <v>12.8</v>
          </cell>
          <cell r="J720" t="str">
            <v>RAL  7005</v>
          </cell>
          <cell r="K720">
            <v>0</v>
          </cell>
          <cell r="L720">
            <v>0</v>
          </cell>
          <cell r="M720">
            <v>0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>
            <v>0.52</v>
          </cell>
          <cell r="I721">
            <v>4.16</v>
          </cell>
          <cell r="J721" t="str">
            <v>RAL  7005</v>
          </cell>
          <cell r="K721">
            <v>0</v>
          </cell>
          <cell r="L721">
            <v>0</v>
          </cell>
          <cell r="M721">
            <v>0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17.809999999999999</v>
          </cell>
          <cell r="I722">
            <v>35.619999999999997</v>
          </cell>
          <cell r="J722" t="str">
            <v>RAL  7005</v>
          </cell>
          <cell r="K722">
            <v>0</v>
          </cell>
          <cell r="L722">
            <v>0</v>
          </cell>
          <cell r="M722">
            <v>0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17.760000000000002</v>
          </cell>
          <cell r="I723">
            <v>17.760000000000002</v>
          </cell>
          <cell r="J723" t="str">
            <v>RAL  7005</v>
          </cell>
          <cell r="K723">
            <v>0</v>
          </cell>
          <cell r="L723">
            <v>0</v>
          </cell>
          <cell r="M723">
            <v>0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8.68</v>
          </cell>
          <cell r="I724">
            <v>8.68</v>
          </cell>
          <cell r="J724" t="str">
            <v>RAL  7005</v>
          </cell>
          <cell r="K724">
            <v>0</v>
          </cell>
          <cell r="L724">
            <v>0</v>
          </cell>
          <cell r="M724">
            <v>0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15.24</v>
          </cell>
          <cell r="I725">
            <v>60.96</v>
          </cell>
          <cell r="J725" t="str">
            <v>RAL  7005</v>
          </cell>
          <cell r="K725">
            <v>0</v>
          </cell>
          <cell r="L725">
            <v>0</v>
          </cell>
          <cell r="M725">
            <v>0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13.45</v>
          </cell>
          <cell r="I726">
            <v>26.9</v>
          </cell>
          <cell r="J726" t="str">
            <v>RAL  7005</v>
          </cell>
          <cell r="K726">
            <v>0</v>
          </cell>
          <cell r="L726">
            <v>0</v>
          </cell>
          <cell r="M726">
            <v>0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13.38</v>
          </cell>
          <cell r="I727">
            <v>26.76</v>
          </cell>
          <cell r="J727" t="str">
            <v>RAL  7005</v>
          </cell>
          <cell r="K727">
            <v>0</v>
          </cell>
          <cell r="L727">
            <v>0</v>
          </cell>
          <cell r="M727">
            <v>0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2.8</v>
          </cell>
          <cell r="I728">
            <v>5.6</v>
          </cell>
          <cell r="J728" t="str">
            <v>RAL  7005</v>
          </cell>
          <cell r="K728">
            <v>0</v>
          </cell>
          <cell r="L728">
            <v>0</v>
          </cell>
          <cell r="M728">
            <v>0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19.89</v>
          </cell>
          <cell r="I729">
            <v>79.56</v>
          </cell>
          <cell r="J729" t="str">
            <v>RAL  7005</v>
          </cell>
          <cell r="K729">
            <v>0</v>
          </cell>
          <cell r="L729">
            <v>0</v>
          </cell>
          <cell r="M729">
            <v>0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14.96</v>
          </cell>
          <cell r="I730">
            <v>29.92</v>
          </cell>
          <cell r="J730" t="str">
            <v>RAL  7005</v>
          </cell>
          <cell r="K730">
            <v>0</v>
          </cell>
          <cell r="L730">
            <v>0</v>
          </cell>
          <cell r="M730">
            <v>0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16.39</v>
          </cell>
          <cell r="I731">
            <v>32.78</v>
          </cell>
          <cell r="J731" t="str">
            <v>RAL  7005</v>
          </cell>
          <cell r="K731">
            <v>0</v>
          </cell>
          <cell r="L731">
            <v>0</v>
          </cell>
          <cell r="M731">
            <v>0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11.27</v>
          </cell>
          <cell r="I732">
            <v>22.54</v>
          </cell>
          <cell r="J732" t="str">
            <v>RAL  7005</v>
          </cell>
          <cell r="K732">
            <v>0</v>
          </cell>
          <cell r="L732">
            <v>0</v>
          </cell>
          <cell r="M732">
            <v>0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12.83</v>
          </cell>
          <cell r="I733">
            <v>12.83</v>
          </cell>
          <cell r="J733" t="str">
            <v>RAL  7005</v>
          </cell>
          <cell r="K733">
            <v>0</v>
          </cell>
          <cell r="L733">
            <v>0</v>
          </cell>
          <cell r="M733">
            <v>0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11.35</v>
          </cell>
          <cell r="I734">
            <v>11.35</v>
          </cell>
          <cell r="J734" t="str">
            <v>RAL  7005</v>
          </cell>
          <cell r="K734">
            <v>0</v>
          </cell>
          <cell r="L734">
            <v>0</v>
          </cell>
          <cell r="M734">
            <v>0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17.739999999999998</v>
          </cell>
          <cell r="I735">
            <v>17.739999999999998</v>
          </cell>
          <cell r="J735" t="str">
            <v>RAL  7005</v>
          </cell>
          <cell r="K735">
            <v>0</v>
          </cell>
          <cell r="L735">
            <v>0</v>
          </cell>
          <cell r="M735">
            <v>0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20.170000000000002</v>
          </cell>
          <cell r="I736">
            <v>60.510000000000005</v>
          </cell>
          <cell r="J736" t="str">
            <v>RAL  7005</v>
          </cell>
          <cell r="K736">
            <v>0</v>
          </cell>
          <cell r="L736">
            <v>0</v>
          </cell>
          <cell r="M736">
            <v>0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>
            <v>0.04</v>
          </cell>
          <cell r="I737">
            <v>3.2</v>
          </cell>
          <cell r="J737" t="str">
            <v>RAL  7005</v>
          </cell>
          <cell r="K737">
            <v>0</v>
          </cell>
          <cell r="L737">
            <v>0</v>
          </cell>
          <cell r="M737">
            <v>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0.02</v>
          </cell>
          <cell r="I738">
            <v>0.96</v>
          </cell>
          <cell r="J738" t="str">
            <v>RAL  7005</v>
          </cell>
          <cell r="K738">
            <v>0</v>
          </cell>
          <cell r="L738">
            <v>0</v>
          </cell>
          <cell r="M738">
            <v>0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>
            <v>0.25</v>
          </cell>
          <cell r="I739">
            <v>4</v>
          </cell>
          <cell r="J739" t="str">
            <v>ОГЗ до R45</v>
          </cell>
          <cell r="K739">
            <v>0</v>
          </cell>
          <cell r="L739">
            <v>0</v>
          </cell>
          <cell r="M739">
            <v>0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4.07</v>
          </cell>
          <cell r="I740">
            <v>8.14</v>
          </cell>
          <cell r="J740" t="str">
            <v>RAL  7005</v>
          </cell>
          <cell r="K740">
            <v>0</v>
          </cell>
          <cell r="L740">
            <v>0</v>
          </cell>
          <cell r="M740">
            <v>0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3.84</v>
          </cell>
          <cell r="I741">
            <v>7.68</v>
          </cell>
          <cell r="J741" t="str">
            <v>RAL  7005</v>
          </cell>
          <cell r="K741">
            <v>0</v>
          </cell>
          <cell r="L741">
            <v>0</v>
          </cell>
          <cell r="M741">
            <v>0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3.14</v>
          </cell>
          <cell r="I742">
            <v>6.28</v>
          </cell>
          <cell r="J742" t="str">
            <v>RAL  7005</v>
          </cell>
          <cell r="K742">
            <v>0</v>
          </cell>
          <cell r="L742">
            <v>0</v>
          </cell>
          <cell r="M742">
            <v>0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5.22</v>
          </cell>
          <cell r="I743">
            <v>10.44</v>
          </cell>
          <cell r="J743" t="str">
            <v>RAL  7005</v>
          </cell>
          <cell r="K743">
            <v>0</v>
          </cell>
          <cell r="L743">
            <v>0</v>
          </cell>
          <cell r="M743">
            <v>0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4.8499999999999996</v>
          </cell>
          <cell r="I744">
            <v>9.6999999999999993</v>
          </cell>
          <cell r="J744" t="str">
            <v>RAL  7005</v>
          </cell>
          <cell r="K744">
            <v>0</v>
          </cell>
          <cell r="L744">
            <v>0</v>
          </cell>
          <cell r="M744">
            <v>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4.29</v>
          </cell>
          <cell r="I745">
            <v>8.58</v>
          </cell>
          <cell r="J745" t="str">
            <v>RAL  7005</v>
          </cell>
          <cell r="K745">
            <v>0</v>
          </cell>
          <cell r="L745">
            <v>0</v>
          </cell>
          <cell r="M745">
            <v>0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3.93</v>
          </cell>
          <cell r="I746">
            <v>7.86</v>
          </cell>
          <cell r="J746" t="str">
            <v>RAL  7005</v>
          </cell>
          <cell r="K746">
            <v>0</v>
          </cell>
          <cell r="L746">
            <v>0</v>
          </cell>
          <cell r="M746">
            <v>0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5.23</v>
          </cell>
          <cell r="I747">
            <v>10.46</v>
          </cell>
          <cell r="J747" t="str">
            <v>RAL  7005</v>
          </cell>
          <cell r="K747">
            <v>0</v>
          </cell>
          <cell r="L747">
            <v>0</v>
          </cell>
          <cell r="M747">
            <v>0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4.8600000000000003</v>
          </cell>
          <cell r="I748">
            <v>9.7200000000000006</v>
          </cell>
          <cell r="J748" t="str">
            <v>RAL  7005</v>
          </cell>
          <cell r="K748">
            <v>0</v>
          </cell>
          <cell r="L748">
            <v>0</v>
          </cell>
          <cell r="M748">
            <v>0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3.66</v>
          </cell>
          <cell r="I749">
            <v>7.32</v>
          </cell>
          <cell r="J749" t="str">
            <v>RAL  7005</v>
          </cell>
          <cell r="K749">
            <v>0</v>
          </cell>
          <cell r="L749">
            <v>0</v>
          </cell>
          <cell r="M749">
            <v>0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3.8</v>
          </cell>
          <cell r="I750">
            <v>7.6</v>
          </cell>
          <cell r="J750" t="str">
            <v>RAL  7005</v>
          </cell>
          <cell r="K750">
            <v>0</v>
          </cell>
          <cell r="L750">
            <v>0</v>
          </cell>
          <cell r="M750">
            <v>0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11.13</v>
          </cell>
          <cell r="I751">
            <v>278.25</v>
          </cell>
          <cell r="J751" t="str">
            <v>RAL  7005</v>
          </cell>
          <cell r="K751">
            <v>0</v>
          </cell>
          <cell r="L751">
            <v>0</v>
          </cell>
          <cell r="M751">
            <v>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10.199999999999999</v>
          </cell>
          <cell r="I752">
            <v>254.99999999999997</v>
          </cell>
          <cell r="J752" t="str">
            <v>RAL  7005</v>
          </cell>
          <cell r="K752">
            <v>0</v>
          </cell>
          <cell r="L752">
            <v>0</v>
          </cell>
          <cell r="M752">
            <v>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8.4</v>
          </cell>
          <cell r="I753">
            <v>67.2</v>
          </cell>
          <cell r="J753" t="str">
            <v>RAL  7005</v>
          </cell>
          <cell r="K753">
            <v>0</v>
          </cell>
          <cell r="L753">
            <v>0</v>
          </cell>
          <cell r="M753">
            <v>0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13.95</v>
          </cell>
          <cell r="I754">
            <v>139.5</v>
          </cell>
          <cell r="J754" t="str">
            <v>RAL  7005</v>
          </cell>
          <cell r="K754">
            <v>0</v>
          </cell>
          <cell r="L754">
            <v>0</v>
          </cell>
          <cell r="M754">
            <v>0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12.96</v>
          </cell>
          <cell r="I755">
            <v>129.60000000000002</v>
          </cell>
          <cell r="J755" t="str">
            <v>RAL  7005</v>
          </cell>
          <cell r="K755">
            <v>0</v>
          </cell>
          <cell r="L755">
            <v>0</v>
          </cell>
          <cell r="M755">
            <v>0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11.49</v>
          </cell>
          <cell r="I756">
            <v>91.92</v>
          </cell>
          <cell r="J756" t="str">
            <v>RAL  7005</v>
          </cell>
          <cell r="K756">
            <v>0</v>
          </cell>
          <cell r="L756">
            <v>0</v>
          </cell>
          <cell r="M756">
            <v>0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10.54</v>
          </cell>
          <cell r="I757">
            <v>84.32</v>
          </cell>
          <cell r="J757" t="str">
            <v>RAL  7005</v>
          </cell>
          <cell r="K757">
            <v>0</v>
          </cell>
          <cell r="L757">
            <v>0</v>
          </cell>
          <cell r="M757">
            <v>0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13.99</v>
          </cell>
          <cell r="I758">
            <v>139.9</v>
          </cell>
          <cell r="J758" t="str">
            <v>RAL  7005</v>
          </cell>
          <cell r="K758">
            <v>0</v>
          </cell>
          <cell r="L758">
            <v>0</v>
          </cell>
          <cell r="M758">
            <v>0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13</v>
          </cell>
          <cell r="I759">
            <v>130</v>
          </cell>
          <cell r="J759" t="str">
            <v>RAL  7005</v>
          </cell>
          <cell r="K759">
            <v>0</v>
          </cell>
          <cell r="L759">
            <v>0</v>
          </cell>
          <cell r="M759">
            <v>0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9.8000000000000007</v>
          </cell>
          <cell r="I760">
            <v>78.400000000000006</v>
          </cell>
          <cell r="J760" t="str">
            <v>RAL  7005</v>
          </cell>
          <cell r="K760">
            <v>0</v>
          </cell>
          <cell r="L760">
            <v>0</v>
          </cell>
          <cell r="M760">
            <v>0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10.19</v>
          </cell>
          <cell r="I761">
            <v>244.56</v>
          </cell>
          <cell r="J761" t="str">
            <v>RAL  7005</v>
          </cell>
          <cell r="K761">
            <v>0</v>
          </cell>
          <cell r="L761">
            <v>0</v>
          </cell>
          <cell r="M761">
            <v>0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8.44</v>
          </cell>
          <cell r="I762">
            <v>84.399999999999991</v>
          </cell>
          <cell r="J762" t="str">
            <v>RAL  7005</v>
          </cell>
          <cell r="K762">
            <v>0</v>
          </cell>
          <cell r="L762">
            <v>0</v>
          </cell>
          <cell r="M762">
            <v>0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13.99</v>
          </cell>
          <cell r="I763">
            <v>139.9</v>
          </cell>
          <cell r="J763" t="str">
            <v>RAL  7005</v>
          </cell>
          <cell r="K763">
            <v>0</v>
          </cell>
          <cell r="L763">
            <v>0</v>
          </cell>
          <cell r="M763">
            <v>0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13</v>
          </cell>
          <cell r="I764">
            <v>130</v>
          </cell>
          <cell r="J764" t="str">
            <v>RAL  7005</v>
          </cell>
          <cell r="K764">
            <v>0</v>
          </cell>
          <cell r="L764">
            <v>0</v>
          </cell>
          <cell r="M764">
            <v>0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11.53</v>
          </cell>
          <cell r="I765">
            <v>115.3</v>
          </cell>
          <cell r="J765" t="str">
            <v>RAL  7005</v>
          </cell>
          <cell r="K765">
            <v>0</v>
          </cell>
          <cell r="L765">
            <v>0</v>
          </cell>
          <cell r="M765">
            <v>0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10.54</v>
          </cell>
          <cell r="I766">
            <v>105.39999999999999</v>
          </cell>
          <cell r="J766" t="str">
            <v>RAL  7005</v>
          </cell>
          <cell r="K766">
            <v>0</v>
          </cell>
          <cell r="L766">
            <v>0</v>
          </cell>
          <cell r="M766">
            <v>0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13.99</v>
          </cell>
          <cell r="I767">
            <v>139.9</v>
          </cell>
          <cell r="J767" t="str">
            <v>RAL  7005</v>
          </cell>
          <cell r="K767">
            <v>0</v>
          </cell>
          <cell r="L767">
            <v>0</v>
          </cell>
          <cell r="M767">
            <v>0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13</v>
          </cell>
          <cell r="I768">
            <v>130</v>
          </cell>
          <cell r="J768" t="str">
            <v>RAL  7005</v>
          </cell>
          <cell r="K768">
            <v>0</v>
          </cell>
          <cell r="L768">
            <v>0</v>
          </cell>
          <cell r="M768">
            <v>0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9.8000000000000007</v>
          </cell>
          <cell r="I769">
            <v>98</v>
          </cell>
          <cell r="J769" t="str">
            <v>RAL  7005</v>
          </cell>
          <cell r="K769">
            <v>0</v>
          </cell>
          <cell r="L769">
            <v>0</v>
          </cell>
          <cell r="M769">
            <v>0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8.42</v>
          </cell>
          <cell r="I770">
            <v>58.94</v>
          </cell>
          <cell r="J770" t="str">
            <v>RAL  7005</v>
          </cell>
          <cell r="K770">
            <v>0</v>
          </cell>
          <cell r="L770">
            <v>0</v>
          </cell>
          <cell r="M770">
            <v>0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13.97</v>
          </cell>
          <cell r="I771">
            <v>111.76</v>
          </cell>
          <cell r="J771" t="str">
            <v>RAL  7005</v>
          </cell>
          <cell r="K771">
            <v>0</v>
          </cell>
          <cell r="L771">
            <v>0</v>
          </cell>
          <cell r="M771">
            <v>0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12.99</v>
          </cell>
          <cell r="I772">
            <v>103.92</v>
          </cell>
          <cell r="J772" t="str">
            <v>RAL  7005</v>
          </cell>
          <cell r="K772">
            <v>0</v>
          </cell>
          <cell r="L772">
            <v>0</v>
          </cell>
          <cell r="M772">
            <v>0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11.51</v>
          </cell>
          <cell r="I773">
            <v>69.06</v>
          </cell>
          <cell r="J773" t="str">
            <v>RAL  7005</v>
          </cell>
          <cell r="K773">
            <v>0</v>
          </cell>
          <cell r="L773">
            <v>0</v>
          </cell>
          <cell r="M773">
            <v>0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10.51</v>
          </cell>
          <cell r="I774">
            <v>63.06</v>
          </cell>
          <cell r="J774" t="str">
            <v>RAL  7005</v>
          </cell>
          <cell r="K774">
            <v>0</v>
          </cell>
          <cell r="L774">
            <v>0</v>
          </cell>
          <cell r="M774">
            <v>0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13.96</v>
          </cell>
          <cell r="I775">
            <v>111.68</v>
          </cell>
          <cell r="J775" t="str">
            <v>RAL  7005</v>
          </cell>
          <cell r="K775">
            <v>0</v>
          </cell>
          <cell r="L775">
            <v>0</v>
          </cell>
          <cell r="M775">
            <v>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12.97</v>
          </cell>
          <cell r="I776">
            <v>103.76</v>
          </cell>
          <cell r="J776" t="str">
            <v>RAL  7005</v>
          </cell>
          <cell r="K776">
            <v>0</v>
          </cell>
          <cell r="L776">
            <v>0</v>
          </cell>
          <cell r="M776">
            <v>0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9.77</v>
          </cell>
          <cell r="I777">
            <v>58.62</v>
          </cell>
          <cell r="J777" t="str">
            <v>RAL  7005</v>
          </cell>
          <cell r="K777">
            <v>0</v>
          </cell>
          <cell r="L777">
            <v>0</v>
          </cell>
          <cell r="M777">
            <v>0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0.69</v>
          </cell>
          <cell r="I778">
            <v>0.69</v>
          </cell>
          <cell r="J778" t="str">
            <v>RAL  7005</v>
          </cell>
          <cell r="K778">
            <v>0</v>
          </cell>
          <cell r="L778">
            <v>0</v>
          </cell>
          <cell r="M778">
            <v>0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2.4900000000000002</v>
          </cell>
          <cell r="I779">
            <v>7.4700000000000006</v>
          </cell>
          <cell r="J779" t="str">
            <v>RAL  7005</v>
          </cell>
          <cell r="K779">
            <v>0</v>
          </cell>
          <cell r="L779">
            <v>0</v>
          </cell>
          <cell r="M779">
            <v>0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1.65</v>
          </cell>
          <cell r="I780">
            <v>1.65</v>
          </cell>
          <cell r="J780" t="str">
            <v>RAL  7005</v>
          </cell>
          <cell r="K780">
            <v>0</v>
          </cell>
          <cell r="L780">
            <v>0</v>
          </cell>
          <cell r="M780">
            <v>0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2.4300000000000002</v>
          </cell>
          <cell r="I781">
            <v>4.8600000000000003</v>
          </cell>
          <cell r="J781" t="str">
            <v>RAL  7005</v>
          </cell>
          <cell r="K781">
            <v>0</v>
          </cell>
          <cell r="L781">
            <v>0</v>
          </cell>
          <cell r="M781">
            <v>0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2.2000000000000002</v>
          </cell>
          <cell r="I782">
            <v>2.2000000000000002</v>
          </cell>
          <cell r="J782" t="str">
            <v>RAL  7005</v>
          </cell>
          <cell r="K782">
            <v>0</v>
          </cell>
          <cell r="L782">
            <v>0</v>
          </cell>
          <cell r="M782">
            <v>0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3.1</v>
          </cell>
          <cell r="I783">
            <v>6.2</v>
          </cell>
          <cell r="J783" t="str">
            <v>RAL  7005</v>
          </cell>
          <cell r="K783">
            <v>0</v>
          </cell>
          <cell r="L783">
            <v>0</v>
          </cell>
          <cell r="M783">
            <v>0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3.25</v>
          </cell>
          <cell r="I784">
            <v>6.5</v>
          </cell>
          <cell r="J784" t="str">
            <v>RAL  7005</v>
          </cell>
          <cell r="K784">
            <v>0</v>
          </cell>
          <cell r="L784">
            <v>0</v>
          </cell>
          <cell r="M784">
            <v>0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3.37</v>
          </cell>
          <cell r="I785">
            <v>3.37</v>
          </cell>
          <cell r="J785" t="str">
            <v>RAL  7005</v>
          </cell>
          <cell r="K785">
            <v>0</v>
          </cell>
          <cell r="L785">
            <v>0</v>
          </cell>
          <cell r="M785">
            <v>0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2.0299999999999998</v>
          </cell>
          <cell r="I786">
            <v>4.0599999999999996</v>
          </cell>
          <cell r="J786" t="str">
            <v>RAL  7005</v>
          </cell>
          <cell r="K786">
            <v>0</v>
          </cell>
          <cell r="L786">
            <v>0</v>
          </cell>
          <cell r="M786">
            <v>0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2.06</v>
          </cell>
          <cell r="I787">
            <v>8.24</v>
          </cell>
          <cell r="J787" t="str">
            <v>RAL  7005</v>
          </cell>
          <cell r="K787">
            <v>0</v>
          </cell>
          <cell r="L787">
            <v>0</v>
          </cell>
          <cell r="M787">
            <v>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10.130000000000001</v>
          </cell>
          <cell r="I788">
            <v>10.130000000000001</v>
          </cell>
          <cell r="J788" t="str">
            <v>RAL  7005</v>
          </cell>
          <cell r="K788">
            <v>0</v>
          </cell>
          <cell r="L788">
            <v>0</v>
          </cell>
          <cell r="M788">
            <v>0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1.81</v>
          </cell>
          <cell r="I789">
            <v>3.62</v>
          </cell>
          <cell r="J789" t="str">
            <v>RAL  7005</v>
          </cell>
          <cell r="K789">
            <v>0</v>
          </cell>
          <cell r="L789">
            <v>0</v>
          </cell>
          <cell r="M789">
            <v>0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1.47</v>
          </cell>
          <cell r="I790">
            <v>5.88</v>
          </cell>
          <cell r="J790" t="str">
            <v>RAL  7005</v>
          </cell>
          <cell r="K790">
            <v>0</v>
          </cell>
          <cell r="L790">
            <v>0</v>
          </cell>
          <cell r="M790">
            <v>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4.01</v>
          </cell>
          <cell r="I791">
            <v>4.01</v>
          </cell>
          <cell r="J791" t="str">
            <v>RAL  7005</v>
          </cell>
          <cell r="K791">
            <v>0</v>
          </cell>
          <cell r="L791">
            <v>0</v>
          </cell>
          <cell r="M791">
            <v>0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2.67</v>
          </cell>
          <cell r="I792">
            <v>2.67</v>
          </cell>
          <cell r="J792" t="str">
            <v>RAL  7005</v>
          </cell>
          <cell r="K792">
            <v>0</v>
          </cell>
          <cell r="L792">
            <v>0</v>
          </cell>
          <cell r="M792">
            <v>0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3.93</v>
          </cell>
          <cell r="I793">
            <v>7.86</v>
          </cell>
          <cell r="J793" t="str">
            <v>RAL  7005</v>
          </cell>
          <cell r="K793">
            <v>0</v>
          </cell>
          <cell r="L793">
            <v>0</v>
          </cell>
          <cell r="M793">
            <v>0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3.56</v>
          </cell>
          <cell r="I794">
            <v>7.12</v>
          </cell>
          <cell r="J794" t="str">
            <v>RAL  7005</v>
          </cell>
          <cell r="K794">
            <v>0</v>
          </cell>
          <cell r="L794">
            <v>0</v>
          </cell>
          <cell r="M794">
            <v>0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2.2599999999999998</v>
          </cell>
          <cell r="I795">
            <v>4.5199999999999996</v>
          </cell>
          <cell r="J795" t="str">
            <v>RAL  7005</v>
          </cell>
          <cell r="K795">
            <v>0</v>
          </cell>
          <cell r="L795">
            <v>0</v>
          </cell>
          <cell r="M795">
            <v>0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2.37</v>
          </cell>
          <cell r="I796">
            <v>4.74</v>
          </cell>
          <cell r="J796" t="str">
            <v>RAL  7005</v>
          </cell>
          <cell r="K796">
            <v>0</v>
          </cell>
          <cell r="L796">
            <v>0</v>
          </cell>
          <cell r="M796">
            <v>0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0.64</v>
          </cell>
          <cell r="I797">
            <v>0.64</v>
          </cell>
          <cell r="J797" t="str">
            <v>RAL  7005</v>
          </cell>
          <cell r="K797">
            <v>0</v>
          </cell>
          <cell r="L797">
            <v>0</v>
          </cell>
          <cell r="M797">
            <v>0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2.29</v>
          </cell>
          <cell r="I798">
            <v>4.58</v>
          </cell>
          <cell r="J798" t="str">
            <v>RAL  7005</v>
          </cell>
          <cell r="K798">
            <v>0</v>
          </cell>
          <cell r="L798">
            <v>0</v>
          </cell>
          <cell r="M798">
            <v>0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2.37</v>
          </cell>
          <cell r="I799">
            <v>4.74</v>
          </cell>
          <cell r="J799" t="str">
            <v>RAL  7005</v>
          </cell>
          <cell r="K799">
            <v>0</v>
          </cell>
          <cell r="L799">
            <v>0</v>
          </cell>
          <cell r="M799">
            <v>0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2.09</v>
          </cell>
          <cell r="I800">
            <v>4.18</v>
          </cell>
          <cell r="J800" t="str">
            <v>RAL  7005</v>
          </cell>
          <cell r="K800">
            <v>0</v>
          </cell>
          <cell r="L800">
            <v>0</v>
          </cell>
          <cell r="M800">
            <v>0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4.01</v>
          </cell>
          <cell r="I801">
            <v>8.02</v>
          </cell>
          <cell r="J801" t="str">
            <v>RAL  7005</v>
          </cell>
          <cell r="K801">
            <v>0</v>
          </cell>
          <cell r="L801">
            <v>0</v>
          </cell>
          <cell r="M801">
            <v>0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2.64</v>
          </cell>
          <cell r="I802">
            <v>5.28</v>
          </cell>
          <cell r="J802" t="str">
            <v>RAL  7005</v>
          </cell>
          <cell r="K802">
            <v>0</v>
          </cell>
          <cell r="L802">
            <v>0</v>
          </cell>
          <cell r="M802">
            <v>0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3.9</v>
          </cell>
          <cell r="I803">
            <v>7.8</v>
          </cell>
          <cell r="J803" t="str">
            <v>RAL  7005</v>
          </cell>
          <cell r="K803">
            <v>0</v>
          </cell>
          <cell r="L803">
            <v>0</v>
          </cell>
          <cell r="M803">
            <v>0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3.6</v>
          </cell>
          <cell r="I804">
            <v>7.2</v>
          </cell>
          <cell r="J804" t="str">
            <v>RAL  7005</v>
          </cell>
          <cell r="K804">
            <v>0</v>
          </cell>
          <cell r="L804">
            <v>0</v>
          </cell>
          <cell r="M804">
            <v>0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1.79</v>
          </cell>
          <cell r="I805">
            <v>3.58</v>
          </cell>
          <cell r="J805" t="str">
            <v>RAL  7005</v>
          </cell>
          <cell r="K805">
            <v>0</v>
          </cell>
          <cell r="L805">
            <v>0</v>
          </cell>
          <cell r="M805">
            <v>0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10.130000000000001</v>
          </cell>
          <cell r="I806">
            <v>20.260000000000002</v>
          </cell>
          <cell r="J806" t="str">
            <v>RAL  7005</v>
          </cell>
          <cell r="K806">
            <v>0</v>
          </cell>
          <cell r="L806">
            <v>0</v>
          </cell>
          <cell r="M806">
            <v>0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3.4</v>
          </cell>
          <cell r="I807">
            <v>6.8</v>
          </cell>
          <cell r="J807" t="str">
            <v>RAL  7005</v>
          </cell>
          <cell r="K807">
            <v>0</v>
          </cell>
          <cell r="L807">
            <v>0</v>
          </cell>
          <cell r="M807">
            <v>0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2.0299999999999998</v>
          </cell>
          <cell r="I808">
            <v>4.0599999999999996</v>
          </cell>
          <cell r="J808" t="str">
            <v>RAL  7005</v>
          </cell>
          <cell r="K808">
            <v>0</v>
          </cell>
          <cell r="L808">
            <v>0</v>
          </cell>
          <cell r="M808">
            <v>0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3.13</v>
          </cell>
          <cell r="I809">
            <v>6.26</v>
          </cell>
          <cell r="J809" t="str">
            <v>RAL  7005</v>
          </cell>
          <cell r="K809">
            <v>0</v>
          </cell>
          <cell r="L809">
            <v>0</v>
          </cell>
          <cell r="M809">
            <v>0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3.25</v>
          </cell>
          <cell r="I810">
            <v>6.5</v>
          </cell>
          <cell r="J810" t="str">
            <v>RAL  7005</v>
          </cell>
          <cell r="K810">
            <v>0</v>
          </cell>
          <cell r="L810">
            <v>0</v>
          </cell>
          <cell r="M810">
            <v>0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1.63</v>
          </cell>
          <cell r="I811">
            <v>3.26</v>
          </cell>
          <cell r="J811" t="str">
            <v>RAL  7005</v>
          </cell>
          <cell r="K811">
            <v>0</v>
          </cell>
          <cell r="L811">
            <v>0</v>
          </cell>
          <cell r="M811">
            <v>0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2.41</v>
          </cell>
          <cell r="I812">
            <v>4.82</v>
          </cell>
          <cell r="J812" t="str">
            <v>RAL  7005</v>
          </cell>
          <cell r="K812">
            <v>0</v>
          </cell>
          <cell r="L812">
            <v>0</v>
          </cell>
          <cell r="M812">
            <v>0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2.23</v>
          </cell>
          <cell r="I813">
            <v>4.46</v>
          </cell>
          <cell r="J813" t="str">
            <v>RAL  7005</v>
          </cell>
          <cell r="K813">
            <v>0</v>
          </cell>
          <cell r="L813">
            <v>0</v>
          </cell>
          <cell r="M813">
            <v>0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2.2000000000000002</v>
          </cell>
          <cell r="I814">
            <v>2.2000000000000002</v>
          </cell>
          <cell r="J814" t="str">
            <v>RAL  7005</v>
          </cell>
          <cell r="K814">
            <v>0</v>
          </cell>
          <cell r="L814">
            <v>0</v>
          </cell>
          <cell r="M814">
            <v>0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  <cell r="H815">
            <v>14.89</v>
          </cell>
          <cell r="I815">
            <v>3424.7000000000003</v>
          </cell>
          <cell r="J815" t="str">
            <v>RAL  7005</v>
          </cell>
          <cell r="K815">
            <v>0</v>
          </cell>
          <cell r="L815">
            <v>0</v>
          </cell>
          <cell r="M815">
            <v>0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  <cell r="H816">
            <v>14.26</v>
          </cell>
          <cell r="I816">
            <v>3279.7999999999997</v>
          </cell>
          <cell r="J816" t="str">
            <v>RAL  7005</v>
          </cell>
          <cell r="K816">
            <v>0</v>
          </cell>
          <cell r="L816">
            <v>0</v>
          </cell>
          <cell r="M816">
            <v>0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  <cell r="H817">
            <v>8.14</v>
          </cell>
          <cell r="I817">
            <v>1408.22</v>
          </cell>
          <cell r="J817" t="str">
            <v>RAL Design 110 60 65</v>
          </cell>
          <cell r="K817">
            <v>0</v>
          </cell>
          <cell r="L817">
            <v>0</v>
          </cell>
          <cell r="M817">
            <v>0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  <cell r="H818">
            <v>7.89</v>
          </cell>
          <cell r="I818">
            <v>1364.97</v>
          </cell>
          <cell r="J818" t="str">
            <v>RAL Design 110 60 65</v>
          </cell>
          <cell r="K818">
            <v>0</v>
          </cell>
          <cell r="L818">
            <v>0</v>
          </cell>
          <cell r="M818">
            <v>0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  <cell r="H819">
            <v>24.34</v>
          </cell>
          <cell r="I819">
            <v>4186.4799999999996</v>
          </cell>
          <cell r="J819" t="str">
            <v>RAL Design 110 60 65</v>
          </cell>
          <cell r="K819">
            <v>0</v>
          </cell>
          <cell r="L819">
            <v>0</v>
          </cell>
          <cell r="M819">
            <v>0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  <cell r="H820">
            <v>3.57</v>
          </cell>
          <cell r="I820">
            <v>21.419999999999998</v>
          </cell>
          <cell r="J820" t="str">
            <v>RAL Design 110 60 65</v>
          </cell>
          <cell r="K820">
            <v>0</v>
          </cell>
          <cell r="L820">
            <v>0</v>
          </cell>
          <cell r="M820">
            <v>0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  <cell r="H821">
            <v>6.11</v>
          </cell>
          <cell r="I821">
            <v>36.660000000000004</v>
          </cell>
          <cell r="J821" t="str">
            <v>RAL Design 110 60 65</v>
          </cell>
          <cell r="K821">
            <v>0</v>
          </cell>
          <cell r="L821">
            <v>0</v>
          </cell>
          <cell r="M821">
            <v>0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  <cell r="H822">
            <v>7.51</v>
          </cell>
          <cell r="I822">
            <v>67.59</v>
          </cell>
          <cell r="J822" t="str">
            <v>RAL Design 110 60 65</v>
          </cell>
          <cell r="K822">
            <v>0</v>
          </cell>
          <cell r="L822">
            <v>0</v>
          </cell>
          <cell r="M822">
            <v>0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  <cell r="H823">
            <v>5.81</v>
          </cell>
          <cell r="I823">
            <v>5.81</v>
          </cell>
          <cell r="J823" t="str">
            <v>RAL Design 110 60 65</v>
          </cell>
          <cell r="K823">
            <v>0</v>
          </cell>
          <cell r="L823">
            <v>0</v>
          </cell>
          <cell r="M823">
            <v>0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  <cell r="H824">
            <v>2.2200000000000002</v>
          </cell>
          <cell r="I824">
            <v>6.66</v>
          </cell>
          <cell r="J824" t="str">
            <v>RAL Design 110 60 65</v>
          </cell>
          <cell r="K824">
            <v>0</v>
          </cell>
          <cell r="L824">
            <v>0</v>
          </cell>
          <cell r="M824">
            <v>0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1.81</v>
          </cell>
          <cell r="I825">
            <v>1.81</v>
          </cell>
          <cell r="J825" t="str">
            <v>RAL  7005</v>
          </cell>
          <cell r="K825">
            <v>0</v>
          </cell>
          <cell r="L825">
            <v>0</v>
          </cell>
          <cell r="M825">
            <v>0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2.58</v>
          </cell>
          <cell r="I826">
            <v>5.16</v>
          </cell>
          <cell r="J826" t="str">
            <v>RAL  7005</v>
          </cell>
          <cell r="K826">
            <v>0</v>
          </cell>
          <cell r="L826">
            <v>0</v>
          </cell>
          <cell r="M826">
            <v>0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2</v>
          </cell>
          <cell r="I827">
            <v>6</v>
          </cell>
          <cell r="J827" t="str">
            <v>RAL  7005</v>
          </cell>
          <cell r="K827">
            <v>0</v>
          </cell>
          <cell r="L827">
            <v>0</v>
          </cell>
          <cell r="M827">
            <v>0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2.35</v>
          </cell>
          <cell r="I828">
            <v>7.0500000000000007</v>
          </cell>
          <cell r="J828" t="str">
            <v>RAL  7005</v>
          </cell>
          <cell r="K828">
            <v>0</v>
          </cell>
          <cell r="L828">
            <v>0</v>
          </cell>
          <cell r="M828">
            <v>0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1.73</v>
          </cell>
          <cell r="I829">
            <v>6.92</v>
          </cell>
          <cell r="J829" t="str">
            <v>RAL  7005</v>
          </cell>
          <cell r="K829">
            <v>0</v>
          </cell>
          <cell r="L829">
            <v>0</v>
          </cell>
          <cell r="M829">
            <v>0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0.51</v>
          </cell>
          <cell r="I830">
            <v>2.04</v>
          </cell>
          <cell r="J830" t="str">
            <v>RAL  7005</v>
          </cell>
          <cell r="K830">
            <v>0</v>
          </cell>
          <cell r="L830">
            <v>0</v>
          </cell>
          <cell r="M830">
            <v>0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2.0299999999999998</v>
          </cell>
          <cell r="I831">
            <v>8.1199999999999992</v>
          </cell>
          <cell r="J831" t="str">
            <v>RAL  7005</v>
          </cell>
          <cell r="K831">
            <v>0</v>
          </cell>
          <cell r="L831">
            <v>0</v>
          </cell>
          <cell r="M831">
            <v>0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1.02</v>
          </cell>
          <cell r="I832">
            <v>6.12</v>
          </cell>
          <cell r="J832" t="str">
            <v>RAL  7005</v>
          </cell>
          <cell r="K832">
            <v>0</v>
          </cell>
          <cell r="L832">
            <v>0</v>
          </cell>
          <cell r="M832">
            <v>0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0.95</v>
          </cell>
          <cell r="I833">
            <v>2.8499999999999996</v>
          </cell>
          <cell r="J833" t="str">
            <v>RAL  7005</v>
          </cell>
          <cell r="K833">
            <v>0</v>
          </cell>
          <cell r="L833">
            <v>0</v>
          </cell>
          <cell r="M833">
            <v>0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2.97</v>
          </cell>
          <cell r="I834">
            <v>2.97</v>
          </cell>
          <cell r="J834" t="str">
            <v>RAL  7005</v>
          </cell>
          <cell r="K834">
            <v>0</v>
          </cell>
          <cell r="L834">
            <v>0</v>
          </cell>
          <cell r="M834">
            <v>0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1.75</v>
          </cell>
          <cell r="I835">
            <v>7</v>
          </cell>
          <cell r="J835" t="str">
            <v>RAL  7005</v>
          </cell>
          <cell r="K835">
            <v>0</v>
          </cell>
          <cell r="L835">
            <v>0</v>
          </cell>
          <cell r="M835">
            <v>0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2.4700000000000002</v>
          </cell>
          <cell r="I836">
            <v>9.8800000000000008</v>
          </cell>
          <cell r="J836" t="str">
            <v>RAL  7005</v>
          </cell>
          <cell r="K836">
            <v>0</v>
          </cell>
          <cell r="L836">
            <v>0</v>
          </cell>
          <cell r="M836">
            <v>0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4.09</v>
          </cell>
          <cell r="I837">
            <v>8.18</v>
          </cell>
          <cell r="J837" t="str">
            <v>RAL  7005</v>
          </cell>
          <cell r="K837">
            <v>0</v>
          </cell>
          <cell r="L837">
            <v>0</v>
          </cell>
          <cell r="M837">
            <v>0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3.63</v>
          </cell>
          <cell r="I838">
            <v>14.52</v>
          </cell>
          <cell r="J838" t="str">
            <v>RAL  7005</v>
          </cell>
          <cell r="K838">
            <v>0</v>
          </cell>
          <cell r="L838">
            <v>0</v>
          </cell>
          <cell r="M838">
            <v>0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3.09</v>
          </cell>
          <cell r="I839">
            <v>12.36</v>
          </cell>
          <cell r="J839" t="str">
            <v>RAL  7005</v>
          </cell>
          <cell r="K839">
            <v>0</v>
          </cell>
          <cell r="L839">
            <v>0</v>
          </cell>
          <cell r="M839">
            <v>0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3.19</v>
          </cell>
          <cell r="I840">
            <v>6.38</v>
          </cell>
          <cell r="J840" t="str">
            <v>RAL  7005</v>
          </cell>
          <cell r="K840">
            <v>0</v>
          </cell>
          <cell r="L840">
            <v>0</v>
          </cell>
          <cell r="M840">
            <v>0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2.14</v>
          </cell>
          <cell r="I841">
            <v>4.28</v>
          </cell>
          <cell r="J841" t="str">
            <v>RAL  7005</v>
          </cell>
          <cell r="K841">
            <v>0</v>
          </cell>
          <cell r="L841">
            <v>0</v>
          </cell>
          <cell r="M841">
            <v>0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2.04</v>
          </cell>
          <cell r="I842">
            <v>4.08</v>
          </cell>
          <cell r="J842" t="str">
            <v>RAL  7005</v>
          </cell>
          <cell r="K842">
            <v>0</v>
          </cell>
          <cell r="L842">
            <v>0</v>
          </cell>
          <cell r="M842">
            <v>0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2.2799999999999998</v>
          </cell>
          <cell r="I843">
            <v>9.1199999999999992</v>
          </cell>
          <cell r="J843" t="str">
            <v>RAL  7005</v>
          </cell>
          <cell r="K843">
            <v>0</v>
          </cell>
          <cell r="L843">
            <v>0</v>
          </cell>
          <cell r="M843">
            <v>0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1.72</v>
          </cell>
          <cell r="I844">
            <v>3.44</v>
          </cell>
          <cell r="J844" t="str">
            <v>RAL  7005</v>
          </cell>
          <cell r="K844">
            <v>0</v>
          </cell>
          <cell r="L844">
            <v>0</v>
          </cell>
          <cell r="M844">
            <v>0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3.97</v>
          </cell>
          <cell r="I845">
            <v>7.94</v>
          </cell>
          <cell r="J845" t="str">
            <v>RAL  7005</v>
          </cell>
          <cell r="K845">
            <v>0</v>
          </cell>
          <cell r="L845">
            <v>0</v>
          </cell>
          <cell r="M845">
            <v>0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3.3</v>
          </cell>
          <cell r="I846">
            <v>6.6</v>
          </cell>
          <cell r="J846" t="str">
            <v>RAL  7005</v>
          </cell>
          <cell r="K846">
            <v>0</v>
          </cell>
          <cell r="L846">
            <v>0</v>
          </cell>
          <cell r="M846">
            <v>0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2.5</v>
          </cell>
          <cell r="I847">
            <v>15</v>
          </cell>
          <cell r="J847" t="str">
            <v>RAL  7005</v>
          </cell>
          <cell r="K847">
            <v>0</v>
          </cell>
          <cell r="L847">
            <v>0</v>
          </cell>
          <cell r="M847">
            <v>0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2.95</v>
          </cell>
          <cell r="I848">
            <v>17.700000000000003</v>
          </cell>
          <cell r="J848" t="str">
            <v>RAL  7005</v>
          </cell>
          <cell r="K848">
            <v>0</v>
          </cell>
          <cell r="L848">
            <v>0</v>
          </cell>
          <cell r="M848">
            <v>0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2.04</v>
          </cell>
          <cell r="I849">
            <v>4.08</v>
          </cell>
          <cell r="J849" t="str">
            <v>RAL  7005</v>
          </cell>
          <cell r="K849">
            <v>0</v>
          </cell>
          <cell r="L849">
            <v>0</v>
          </cell>
          <cell r="M849">
            <v>0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2.46</v>
          </cell>
          <cell r="I850">
            <v>4.92</v>
          </cell>
          <cell r="J850" t="str">
            <v>RAL  7005</v>
          </cell>
          <cell r="K850">
            <v>0</v>
          </cell>
          <cell r="L850">
            <v>0</v>
          </cell>
          <cell r="M850">
            <v>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1.1200000000000001</v>
          </cell>
          <cell r="I851">
            <v>1.1200000000000001</v>
          </cell>
          <cell r="J851" t="str">
            <v>RAL  7005</v>
          </cell>
          <cell r="K851">
            <v>0</v>
          </cell>
          <cell r="L851">
            <v>0</v>
          </cell>
          <cell r="M851">
            <v>0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3</v>
          </cell>
          <cell r="I852">
            <v>3</v>
          </cell>
          <cell r="J852" t="str">
            <v>RAL  7005</v>
          </cell>
          <cell r="K852">
            <v>0</v>
          </cell>
          <cell r="L852">
            <v>0</v>
          </cell>
          <cell r="M852">
            <v>0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0.99</v>
          </cell>
          <cell r="I853">
            <v>8.91</v>
          </cell>
          <cell r="J853" t="str">
            <v>RAL  7005</v>
          </cell>
          <cell r="K853">
            <v>0</v>
          </cell>
          <cell r="L853">
            <v>0</v>
          </cell>
          <cell r="M853">
            <v>0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0.99</v>
          </cell>
          <cell r="I854">
            <v>8.91</v>
          </cell>
          <cell r="J854" t="str">
            <v>RAL  7005</v>
          </cell>
          <cell r="K854">
            <v>0</v>
          </cell>
          <cell r="L854">
            <v>0</v>
          </cell>
          <cell r="M854">
            <v>0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1.41</v>
          </cell>
          <cell r="I855">
            <v>5.64</v>
          </cell>
          <cell r="J855" t="str">
            <v>RAL  7005</v>
          </cell>
          <cell r="K855">
            <v>0</v>
          </cell>
          <cell r="L855">
            <v>0</v>
          </cell>
          <cell r="M855">
            <v>0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0.73</v>
          </cell>
          <cell r="I856">
            <v>0.73</v>
          </cell>
          <cell r="J856" t="str">
            <v>RAL  7005</v>
          </cell>
          <cell r="K856">
            <v>0</v>
          </cell>
          <cell r="L856">
            <v>0</v>
          </cell>
          <cell r="M856">
            <v>0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0.89</v>
          </cell>
          <cell r="I857">
            <v>3.56</v>
          </cell>
          <cell r="J857" t="str">
            <v>RAL  7005</v>
          </cell>
          <cell r="K857">
            <v>0</v>
          </cell>
          <cell r="L857">
            <v>0</v>
          </cell>
          <cell r="M857">
            <v>0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0.89</v>
          </cell>
          <cell r="I858">
            <v>3.56</v>
          </cell>
          <cell r="J858" t="str">
            <v>RAL  7005</v>
          </cell>
          <cell r="K858">
            <v>0</v>
          </cell>
          <cell r="L858">
            <v>0</v>
          </cell>
          <cell r="M858">
            <v>0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2.37</v>
          </cell>
          <cell r="I859">
            <v>2.37</v>
          </cell>
          <cell r="J859" t="str">
            <v>RAL  7005</v>
          </cell>
          <cell r="K859">
            <v>0</v>
          </cell>
          <cell r="L859">
            <v>0</v>
          </cell>
          <cell r="M859">
            <v>0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1.52</v>
          </cell>
          <cell r="I860">
            <v>4.5600000000000005</v>
          </cell>
          <cell r="J860" t="str">
            <v>RAL  7005</v>
          </cell>
          <cell r="K860">
            <v>0</v>
          </cell>
          <cell r="L860">
            <v>0</v>
          </cell>
          <cell r="M860">
            <v>0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0.26</v>
          </cell>
          <cell r="I861">
            <v>1.56</v>
          </cell>
          <cell r="J861" t="str">
            <v>RAL  7005</v>
          </cell>
          <cell r="K861">
            <v>0</v>
          </cell>
          <cell r="L861">
            <v>0</v>
          </cell>
          <cell r="M861">
            <v>0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1.37</v>
          </cell>
          <cell r="I862">
            <v>1.37</v>
          </cell>
          <cell r="J862" t="str">
            <v>RAL  7005</v>
          </cell>
          <cell r="K862">
            <v>0</v>
          </cell>
          <cell r="L862">
            <v>0</v>
          </cell>
          <cell r="M862">
            <v>0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0.74</v>
          </cell>
          <cell r="I863">
            <v>0.74</v>
          </cell>
          <cell r="J863" t="str">
            <v>RAL  7005</v>
          </cell>
          <cell r="K863">
            <v>0</v>
          </cell>
          <cell r="L863">
            <v>0</v>
          </cell>
          <cell r="M863">
            <v>0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1.64</v>
          </cell>
          <cell r="I864">
            <v>9.84</v>
          </cell>
          <cell r="J864" t="str">
            <v>RAL  7005</v>
          </cell>
          <cell r="K864">
            <v>0</v>
          </cell>
          <cell r="L864">
            <v>0</v>
          </cell>
          <cell r="M864">
            <v>0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0.73</v>
          </cell>
          <cell r="I865">
            <v>2.19</v>
          </cell>
          <cell r="J865" t="str">
            <v>RAL  7005</v>
          </cell>
          <cell r="K865">
            <v>0</v>
          </cell>
          <cell r="L865">
            <v>0</v>
          </cell>
          <cell r="M865">
            <v>0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3.99</v>
          </cell>
          <cell r="I866">
            <v>3.99</v>
          </cell>
          <cell r="J866" t="str">
            <v>RAL  7005</v>
          </cell>
          <cell r="K866">
            <v>0</v>
          </cell>
          <cell r="L866">
            <v>0</v>
          </cell>
          <cell r="M866">
            <v>0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2.2000000000000002</v>
          </cell>
          <cell r="I867">
            <v>4.4000000000000004</v>
          </cell>
          <cell r="J867" t="str">
            <v>RAL  7005</v>
          </cell>
          <cell r="K867">
            <v>0</v>
          </cell>
          <cell r="L867">
            <v>0</v>
          </cell>
          <cell r="M867">
            <v>0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0.88</v>
          </cell>
          <cell r="I868">
            <v>2.64</v>
          </cell>
          <cell r="J868" t="str">
            <v>RAL  7005</v>
          </cell>
          <cell r="K868">
            <v>0</v>
          </cell>
          <cell r="L868">
            <v>0</v>
          </cell>
          <cell r="M868">
            <v>0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1</v>
          </cell>
          <cell r="I869">
            <v>2</v>
          </cell>
          <cell r="J869" t="str">
            <v>RAL  7005</v>
          </cell>
          <cell r="K869">
            <v>0</v>
          </cell>
          <cell r="L869">
            <v>0</v>
          </cell>
          <cell r="M869">
            <v>0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1.1599999999999999</v>
          </cell>
          <cell r="I870">
            <v>1.1599999999999999</v>
          </cell>
          <cell r="J870" t="str">
            <v>RAL  7005</v>
          </cell>
          <cell r="K870">
            <v>0</v>
          </cell>
          <cell r="L870">
            <v>0</v>
          </cell>
          <cell r="M870">
            <v>0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0.57999999999999996</v>
          </cell>
          <cell r="I871">
            <v>0.57999999999999996</v>
          </cell>
          <cell r="J871" t="str">
            <v>RAL  7005</v>
          </cell>
          <cell r="K871">
            <v>0</v>
          </cell>
          <cell r="L871">
            <v>0</v>
          </cell>
          <cell r="M871">
            <v>0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1.71</v>
          </cell>
          <cell r="I872">
            <v>10.26</v>
          </cell>
          <cell r="J872" t="str">
            <v>RAL  7005</v>
          </cell>
          <cell r="K872">
            <v>0</v>
          </cell>
          <cell r="L872">
            <v>0</v>
          </cell>
          <cell r="M872">
            <v>0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1</v>
          </cell>
          <cell r="I873">
            <v>2</v>
          </cell>
          <cell r="J873" t="str">
            <v>RAL  7005</v>
          </cell>
          <cell r="K873">
            <v>0</v>
          </cell>
          <cell r="L873">
            <v>0</v>
          </cell>
          <cell r="M873">
            <v>0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0.82</v>
          </cell>
          <cell r="I874">
            <v>1.64</v>
          </cell>
          <cell r="J874" t="str">
            <v>RAL  7005</v>
          </cell>
          <cell r="K874">
            <v>0</v>
          </cell>
          <cell r="L874">
            <v>0</v>
          </cell>
          <cell r="M874">
            <v>0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1.18</v>
          </cell>
          <cell r="I875">
            <v>2.36</v>
          </cell>
          <cell r="J875" t="str">
            <v>RAL  7005</v>
          </cell>
          <cell r="K875">
            <v>0</v>
          </cell>
          <cell r="L875">
            <v>0</v>
          </cell>
          <cell r="M875">
            <v>0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2.15</v>
          </cell>
          <cell r="I876">
            <v>4.3</v>
          </cell>
          <cell r="J876" t="str">
            <v>RAL  7005</v>
          </cell>
          <cell r="K876">
            <v>0</v>
          </cell>
          <cell r="L876">
            <v>0</v>
          </cell>
          <cell r="M876">
            <v>0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0.82</v>
          </cell>
          <cell r="I877">
            <v>1.64</v>
          </cell>
          <cell r="J877" t="str">
            <v>RAL  7005</v>
          </cell>
          <cell r="K877">
            <v>0</v>
          </cell>
          <cell r="L877">
            <v>0</v>
          </cell>
          <cell r="M877">
            <v>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0.82</v>
          </cell>
          <cell r="I878">
            <v>1.64</v>
          </cell>
          <cell r="J878" t="str">
            <v>RAL  7005</v>
          </cell>
          <cell r="K878">
            <v>0</v>
          </cell>
          <cell r="L878">
            <v>0</v>
          </cell>
          <cell r="M878">
            <v>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0.88</v>
          </cell>
          <cell r="I879">
            <v>0.88</v>
          </cell>
          <cell r="J879" t="str">
            <v>RAL  7005</v>
          </cell>
          <cell r="K879">
            <v>0</v>
          </cell>
          <cell r="L879">
            <v>0</v>
          </cell>
          <cell r="M879">
            <v>0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1.1200000000000001</v>
          </cell>
          <cell r="I880">
            <v>1.1200000000000001</v>
          </cell>
          <cell r="J880" t="str">
            <v>RAL  7005</v>
          </cell>
          <cell r="K880">
            <v>0</v>
          </cell>
          <cell r="L880">
            <v>0</v>
          </cell>
          <cell r="M880">
            <v>0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0.98</v>
          </cell>
          <cell r="I881">
            <v>0.98</v>
          </cell>
          <cell r="J881" t="str">
            <v>RAL  7005</v>
          </cell>
          <cell r="K881">
            <v>0</v>
          </cell>
          <cell r="L881">
            <v>0</v>
          </cell>
          <cell r="M881">
            <v>0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2.52</v>
          </cell>
          <cell r="I882">
            <v>2.52</v>
          </cell>
          <cell r="J882" t="str">
            <v>RAL  7005</v>
          </cell>
          <cell r="K882">
            <v>0</v>
          </cell>
          <cell r="L882">
            <v>0</v>
          </cell>
          <cell r="M882">
            <v>0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1.54</v>
          </cell>
          <cell r="I883">
            <v>9.24</v>
          </cell>
          <cell r="J883" t="str">
            <v>RAL  7005</v>
          </cell>
          <cell r="K883">
            <v>0</v>
          </cell>
          <cell r="L883">
            <v>0</v>
          </cell>
          <cell r="M883">
            <v>0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0.95</v>
          </cell>
          <cell r="I884">
            <v>0.95</v>
          </cell>
          <cell r="J884" t="str">
            <v>RAL  7005</v>
          </cell>
          <cell r="K884">
            <v>0</v>
          </cell>
          <cell r="L884">
            <v>0</v>
          </cell>
          <cell r="M884">
            <v>0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1.54</v>
          </cell>
          <cell r="I885">
            <v>9.24</v>
          </cell>
          <cell r="J885" t="str">
            <v>RAL  7005</v>
          </cell>
          <cell r="K885">
            <v>0</v>
          </cell>
          <cell r="L885">
            <v>0</v>
          </cell>
          <cell r="M885">
            <v>0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0.95</v>
          </cell>
          <cell r="I886">
            <v>0.95</v>
          </cell>
          <cell r="J886" t="str">
            <v>RAL  7005</v>
          </cell>
          <cell r="K886">
            <v>0</v>
          </cell>
          <cell r="L886">
            <v>0</v>
          </cell>
          <cell r="M886">
            <v>0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0.84</v>
          </cell>
          <cell r="I887">
            <v>0.84</v>
          </cell>
          <cell r="J887" t="str">
            <v>RAL  7005</v>
          </cell>
          <cell r="K887">
            <v>0</v>
          </cell>
          <cell r="L887">
            <v>0</v>
          </cell>
          <cell r="M887">
            <v>0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0.84</v>
          </cell>
          <cell r="I888">
            <v>0.84</v>
          </cell>
          <cell r="J888" t="str">
            <v>RAL  7005</v>
          </cell>
          <cell r="K888">
            <v>0</v>
          </cell>
          <cell r="L888">
            <v>0</v>
          </cell>
          <cell r="M888">
            <v>0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1.38</v>
          </cell>
          <cell r="I889">
            <v>8.2799999999999994</v>
          </cell>
          <cell r="J889" t="str">
            <v>RAL  7005</v>
          </cell>
          <cell r="K889">
            <v>0</v>
          </cell>
          <cell r="L889">
            <v>0</v>
          </cell>
          <cell r="M889">
            <v>0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1.24</v>
          </cell>
          <cell r="I890">
            <v>2.48</v>
          </cell>
          <cell r="J890" t="str">
            <v>RAL  7005</v>
          </cell>
          <cell r="K890">
            <v>0</v>
          </cell>
          <cell r="L890">
            <v>0</v>
          </cell>
          <cell r="M890">
            <v>0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1.1299999999999999</v>
          </cell>
          <cell r="I891">
            <v>4.5199999999999996</v>
          </cell>
          <cell r="J891" t="str">
            <v>RAL  7005</v>
          </cell>
          <cell r="K891">
            <v>0</v>
          </cell>
          <cell r="L891">
            <v>0</v>
          </cell>
          <cell r="M891">
            <v>0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1.1299999999999999</v>
          </cell>
          <cell r="I892">
            <v>4.5199999999999996</v>
          </cell>
          <cell r="J892" t="str">
            <v>RAL  7005</v>
          </cell>
          <cell r="K892">
            <v>0</v>
          </cell>
          <cell r="L892">
            <v>0</v>
          </cell>
          <cell r="M892">
            <v>0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0.82</v>
          </cell>
          <cell r="I893">
            <v>3.28</v>
          </cell>
          <cell r="J893" t="str">
            <v>RAL  7005</v>
          </cell>
          <cell r="K893">
            <v>0</v>
          </cell>
          <cell r="L893">
            <v>0</v>
          </cell>
          <cell r="M893">
            <v>0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0.82</v>
          </cell>
          <cell r="I894">
            <v>1.64</v>
          </cell>
          <cell r="J894" t="str">
            <v>RAL  7005</v>
          </cell>
          <cell r="K894">
            <v>0</v>
          </cell>
          <cell r="L894">
            <v>0</v>
          </cell>
          <cell r="M894">
            <v>0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0.31</v>
          </cell>
          <cell r="I895">
            <v>0.62</v>
          </cell>
          <cell r="J895" t="str">
            <v>RAL  7005</v>
          </cell>
          <cell r="K895">
            <v>0</v>
          </cell>
          <cell r="L895">
            <v>0</v>
          </cell>
          <cell r="M895">
            <v>0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0.31</v>
          </cell>
          <cell r="I896">
            <v>0.62</v>
          </cell>
          <cell r="J896" t="str">
            <v>RAL  7005</v>
          </cell>
          <cell r="K896">
            <v>0</v>
          </cell>
          <cell r="L896">
            <v>0</v>
          </cell>
          <cell r="M896">
            <v>0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0.83</v>
          </cell>
          <cell r="I897">
            <v>1.66</v>
          </cell>
          <cell r="J897" t="str">
            <v>RAL  7005</v>
          </cell>
          <cell r="K897">
            <v>0</v>
          </cell>
          <cell r="L897">
            <v>0</v>
          </cell>
          <cell r="M897">
            <v>0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1.25</v>
          </cell>
          <cell r="I898">
            <v>2.5</v>
          </cell>
          <cell r="J898" t="str">
            <v>RAL  7005</v>
          </cell>
          <cell r="K898">
            <v>0</v>
          </cell>
          <cell r="L898">
            <v>0</v>
          </cell>
          <cell r="M898">
            <v>0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1.25</v>
          </cell>
          <cell r="I899">
            <v>2.5</v>
          </cell>
          <cell r="J899" t="str">
            <v>RAL  7005</v>
          </cell>
          <cell r="K899">
            <v>0</v>
          </cell>
          <cell r="L899">
            <v>0</v>
          </cell>
          <cell r="M899">
            <v>0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1.24</v>
          </cell>
          <cell r="I900">
            <v>2.48</v>
          </cell>
          <cell r="J900" t="str">
            <v>RAL  7005</v>
          </cell>
          <cell r="K900">
            <v>0</v>
          </cell>
          <cell r="L900">
            <v>0</v>
          </cell>
          <cell r="M900">
            <v>0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0.96</v>
          </cell>
          <cell r="I901">
            <v>0.96</v>
          </cell>
          <cell r="J901" t="str">
            <v>RAL  7005</v>
          </cell>
          <cell r="K901">
            <v>0</v>
          </cell>
          <cell r="L901">
            <v>0</v>
          </cell>
          <cell r="M901">
            <v>0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0.96</v>
          </cell>
          <cell r="I902">
            <v>0.96</v>
          </cell>
          <cell r="J902" t="str">
            <v>RAL  7005</v>
          </cell>
          <cell r="K902">
            <v>0</v>
          </cell>
          <cell r="L902">
            <v>0</v>
          </cell>
          <cell r="M902">
            <v>0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0.52</v>
          </cell>
          <cell r="I903">
            <v>2.08</v>
          </cell>
          <cell r="J903" t="str">
            <v>RAL  7005</v>
          </cell>
          <cell r="K903">
            <v>0</v>
          </cell>
          <cell r="L903">
            <v>0</v>
          </cell>
          <cell r="M903">
            <v>0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0.52</v>
          </cell>
          <cell r="I904">
            <v>2.08</v>
          </cell>
          <cell r="J904" t="str">
            <v>RAL  7005</v>
          </cell>
          <cell r="K904">
            <v>0</v>
          </cell>
          <cell r="L904">
            <v>0</v>
          </cell>
          <cell r="M904">
            <v>0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0.94</v>
          </cell>
          <cell r="I905">
            <v>107.16</v>
          </cell>
          <cell r="J905" t="str">
            <v>RAL  7005</v>
          </cell>
          <cell r="K905">
            <v>0</v>
          </cell>
          <cell r="L905">
            <v>0</v>
          </cell>
          <cell r="M905">
            <v>0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0.04</v>
          </cell>
          <cell r="I906">
            <v>0.16</v>
          </cell>
          <cell r="J906" t="str">
            <v>RAL  7005</v>
          </cell>
          <cell r="K906">
            <v>0</v>
          </cell>
          <cell r="L906">
            <v>0</v>
          </cell>
          <cell r="M906">
            <v>0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0.77</v>
          </cell>
          <cell r="I907">
            <v>9.24</v>
          </cell>
          <cell r="J907" t="str">
            <v>RAL  7005</v>
          </cell>
          <cell r="K907">
            <v>0</v>
          </cell>
          <cell r="L907">
            <v>0</v>
          </cell>
          <cell r="M907">
            <v>0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0.77</v>
          </cell>
          <cell r="I908">
            <v>9.24</v>
          </cell>
          <cell r="J908" t="str">
            <v>RAL  7005</v>
          </cell>
          <cell r="K908">
            <v>0</v>
          </cell>
          <cell r="L908">
            <v>0</v>
          </cell>
          <cell r="M908">
            <v>0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0.78</v>
          </cell>
          <cell r="I909">
            <v>1.56</v>
          </cell>
          <cell r="J909" t="str">
            <v>RAL  7005</v>
          </cell>
          <cell r="K909">
            <v>0</v>
          </cell>
          <cell r="L909">
            <v>0</v>
          </cell>
          <cell r="M909">
            <v>0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4.05</v>
          </cell>
          <cell r="I910">
            <v>48.599999999999994</v>
          </cell>
          <cell r="J910" t="str">
            <v>RAL  7005</v>
          </cell>
          <cell r="K910">
            <v>0</v>
          </cell>
          <cell r="L910">
            <v>0</v>
          </cell>
          <cell r="M910">
            <v>0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4.05</v>
          </cell>
          <cell r="I911">
            <v>48.599999999999994</v>
          </cell>
          <cell r="J911" t="str">
            <v>RAL  7005</v>
          </cell>
          <cell r="K911">
            <v>0</v>
          </cell>
          <cell r="L911">
            <v>0</v>
          </cell>
          <cell r="M911">
            <v>0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4.07</v>
          </cell>
          <cell r="I912">
            <v>113.96000000000001</v>
          </cell>
          <cell r="J912" t="str">
            <v>RAL  7005</v>
          </cell>
          <cell r="K912">
            <v>0</v>
          </cell>
          <cell r="L912">
            <v>0</v>
          </cell>
          <cell r="M912">
            <v>0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4.05</v>
          </cell>
          <cell r="I913">
            <v>583.19999999999993</v>
          </cell>
          <cell r="J913" t="str">
            <v>RAL  7005</v>
          </cell>
          <cell r="K913">
            <v>0</v>
          </cell>
          <cell r="L913">
            <v>0</v>
          </cell>
          <cell r="M913">
            <v>0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0.78</v>
          </cell>
          <cell r="I914">
            <v>1.56</v>
          </cell>
          <cell r="J914" t="str">
            <v>RAL  7005</v>
          </cell>
          <cell r="K914">
            <v>0</v>
          </cell>
          <cell r="L914">
            <v>0</v>
          </cell>
          <cell r="M914">
            <v>0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1.29</v>
          </cell>
          <cell r="I915">
            <v>2.58</v>
          </cell>
          <cell r="J915" t="str">
            <v>RAL  7005</v>
          </cell>
          <cell r="K915">
            <v>0</v>
          </cell>
          <cell r="L915">
            <v>0</v>
          </cell>
          <cell r="M915">
            <v>0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0.05</v>
          </cell>
          <cell r="I916">
            <v>2.8000000000000003</v>
          </cell>
          <cell r="J916" t="str">
            <v>RAL  7005</v>
          </cell>
          <cell r="K916">
            <v>0</v>
          </cell>
          <cell r="L916">
            <v>0</v>
          </cell>
          <cell r="M916">
            <v>0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0.22</v>
          </cell>
          <cell r="I917">
            <v>11.44</v>
          </cell>
          <cell r="J917" t="str">
            <v>RAL  7005</v>
          </cell>
          <cell r="K917">
            <v>0</v>
          </cell>
          <cell r="L917">
            <v>0</v>
          </cell>
          <cell r="M917">
            <v>0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0.02</v>
          </cell>
          <cell r="I918">
            <v>0.96</v>
          </cell>
          <cell r="J918" t="str">
            <v>RAL  7005</v>
          </cell>
          <cell r="K918">
            <v>0</v>
          </cell>
          <cell r="L918">
            <v>0</v>
          </cell>
          <cell r="M918">
            <v>0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6.71</v>
          </cell>
          <cell r="I919">
            <v>369.05</v>
          </cell>
          <cell r="J919" t="str">
            <v>ОГЗ до R45</v>
          </cell>
          <cell r="K919">
            <v>0</v>
          </cell>
          <cell r="L919">
            <v>0</v>
          </cell>
          <cell r="M919">
            <v>0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6.71</v>
          </cell>
          <cell r="I920">
            <v>6.71</v>
          </cell>
          <cell r="J920" t="str">
            <v>ОГЗ до R45</v>
          </cell>
          <cell r="K920">
            <v>0</v>
          </cell>
          <cell r="L920">
            <v>0</v>
          </cell>
          <cell r="M920">
            <v>0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8.65</v>
          </cell>
          <cell r="I921">
            <v>207.60000000000002</v>
          </cell>
          <cell r="J921" t="str">
            <v>ОГЗ до R45</v>
          </cell>
          <cell r="K921">
            <v>0</v>
          </cell>
          <cell r="L921">
            <v>0</v>
          </cell>
          <cell r="M921">
            <v>0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12.39</v>
          </cell>
          <cell r="I922">
            <v>24.78</v>
          </cell>
          <cell r="J922" t="str">
            <v>ОГЗ до R45</v>
          </cell>
          <cell r="K922">
            <v>0</v>
          </cell>
          <cell r="L922">
            <v>0</v>
          </cell>
          <cell r="M922">
            <v>0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11.42</v>
          </cell>
          <cell r="I923">
            <v>182.72</v>
          </cell>
          <cell r="J923" t="str">
            <v>ОГЗ до R45</v>
          </cell>
          <cell r="K923">
            <v>0</v>
          </cell>
          <cell r="L923">
            <v>0</v>
          </cell>
          <cell r="M923">
            <v>0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13.32</v>
          </cell>
          <cell r="I924">
            <v>26.64</v>
          </cell>
          <cell r="J924" t="str">
            <v>ОГЗ до R45</v>
          </cell>
          <cell r="K924">
            <v>0</v>
          </cell>
          <cell r="L924">
            <v>0</v>
          </cell>
          <cell r="M924">
            <v>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9.94</v>
          </cell>
          <cell r="I925">
            <v>248.5</v>
          </cell>
          <cell r="J925" t="str">
            <v>ОГЗ до R45</v>
          </cell>
          <cell r="K925">
            <v>0</v>
          </cell>
          <cell r="L925">
            <v>0</v>
          </cell>
          <cell r="M925">
            <v>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9.94</v>
          </cell>
          <cell r="I926">
            <v>9.94</v>
          </cell>
          <cell r="J926" t="str">
            <v>ОГЗ до R45</v>
          </cell>
          <cell r="K926">
            <v>0</v>
          </cell>
          <cell r="L926">
            <v>0</v>
          </cell>
          <cell r="M926">
            <v>0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10.35</v>
          </cell>
          <cell r="I927">
            <v>20.7</v>
          </cell>
          <cell r="J927" t="str">
            <v>ОГЗ до R45</v>
          </cell>
          <cell r="K927">
            <v>0</v>
          </cell>
          <cell r="L927">
            <v>0</v>
          </cell>
          <cell r="M927">
            <v>0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>
            <v>8.56</v>
          </cell>
          <cell r="I928">
            <v>8.56</v>
          </cell>
          <cell r="J928" t="str">
            <v>RAL  7005</v>
          </cell>
          <cell r="K928">
            <v>0</v>
          </cell>
          <cell r="L928">
            <v>0</v>
          </cell>
          <cell r="M928">
            <v>0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>
            <v>7.25</v>
          </cell>
          <cell r="I929">
            <v>7.25</v>
          </cell>
          <cell r="J929" t="str">
            <v>RAL  7005</v>
          </cell>
          <cell r="K929">
            <v>0</v>
          </cell>
          <cell r="L929">
            <v>0</v>
          </cell>
          <cell r="M929">
            <v>0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>
            <v>7.25</v>
          </cell>
          <cell r="I930">
            <v>7.25</v>
          </cell>
          <cell r="J930" t="str">
            <v>RAL  7005</v>
          </cell>
          <cell r="K930">
            <v>0</v>
          </cell>
          <cell r="L930">
            <v>0</v>
          </cell>
          <cell r="M930">
            <v>0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>
            <v>7.25</v>
          </cell>
          <cell r="I931">
            <v>7.25</v>
          </cell>
          <cell r="J931" t="str">
            <v>RAL  7005</v>
          </cell>
          <cell r="K931">
            <v>0</v>
          </cell>
          <cell r="L931">
            <v>0</v>
          </cell>
          <cell r="M931">
            <v>0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>
            <v>7.25</v>
          </cell>
          <cell r="I932">
            <v>7.25</v>
          </cell>
          <cell r="J932" t="str">
            <v>RAL  7005</v>
          </cell>
          <cell r="K932">
            <v>0</v>
          </cell>
          <cell r="L932">
            <v>0</v>
          </cell>
          <cell r="M932">
            <v>0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>
            <v>7.26</v>
          </cell>
          <cell r="I933">
            <v>7.26</v>
          </cell>
          <cell r="J933" t="str">
            <v>RAL  7005</v>
          </cell>
          <cell r="K933">
            <v>0</v>
          </cell>
          <cell r="L933">
            <v>0</v>
          </cell>
          <cell r="M933">
            <v>0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>
            <v>7.21</v>
          </cell>
          <cell r="I934">
            <v>7.21</v>
          </cell>
          <cell r="J934" t="str">
            <v>RAL  7005</v>
          </cell>
          <cell r="K934">
            <v>0</v>
          </cell>
          <cell r="L934">
            <v>0</v>
          </cell>
          <cell r="M934">
            <v>0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>
            <v>7.21</v>
          </cell>
          <cell r="I935">
            <v>7.21</v>
          </cell>
          <cell r="J935" t="str">
            <v>RAL  7005</v>
          </cell>
          <cell r="K935">
            <v>0</v>
          </cell>
          <cell r="L935">
            <v>0</v>
          </cell>
          <cell r="M935">
            <v>0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>
            <v>7.25</v>
          </cell>
          <cell r="I936">
            <v>7.25</v>
          </cell>
          <cell r="J936" t="str">
            <v>RAL  7005</v>
          </cell>
          <cell r="K936">
            <v>0</v>
          </cell>
          <cell r="L936">
            <v>0</v>
          </cell>
          <cell r="M936">
            <v>0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>
            <v>7.25</v>
          </cell>
          <cell r="I937">
            <v>7.25</v>
          </cell>
          <cell r="J937" t="str">
            <v>RAL  7005</v>
          </cell>
          <cell r="K937">
            <v>0</v>
          </cell>
          <cell r="L937">
            <v>0</v>
          </cell>
          <cell r="M937">
            <v>0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>
            <v>7.25</v>
          </cell>
          <cell r="I938">
            <v>7.25</v>
          </cell>
          <cell r="J938" t="str">
            <v>RAL  7005</v>
          </cell>
          <cell r="K938">
            <v>0</v>
          </cell>
          <cell r="L938">
            <v>0</v>
          </cell>
          <cell r="M938">
            <v>0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>
            <v>7.25</v>
          </cell>
          <cell r="I939">
            <v>7.25</v>
          </cell>
          <cell r="J939" t="str">
            <v>RAL  7005</v>
          </cell>
          <cell r="K939">
            <v>0</v>
          </cell>
          <cell r="L939">
            <v>0</v>
          </cell>
          <cell r="M939">
            <v>0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>
            <v>7.25</v>
          </cell>
          <cell r="I940">
            <v>7.25</v>
          </cell>
          <cell r="J940" t="str">
            <v>RAL  7005</v>
          </cell>
          <cell r="K940">
            <v>0</v>
          </cell>
          <cell r="L940">
            <v>0</v>
          </cell>
          <cell r="M940">
            <v>0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>
            <v>8.56</v>
          </cell>
          <cell r="I941">
            <v>8.56</v>
          </cell>
          <cell r="J941" t="str">
            <v>RAL  7005</v>
          </cell>
          <cell r="K941">
            <v>0</v>
          </cell>
          <cell r="L941">
            <v>0</v>
          </cell>
          <cell r="M941">
            <v>0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>
            <v>8.56</v>
          </cell>
          <cell r="I942">
            <v>8.56</v>
          </cell>
          <cell r="J942" t="str">
            <v>RAL  7005</v>
          </cell>
          <cell r="K942">
            <v>0</v>
          </cell>
          <cell r="L942">
            <v>0</v>
          </cell>
          <cell r="M942">
            <v>0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>
            <v>7.25</v>
          </cell>
          <cell r="I943">
            <v>7.25</v>
          </cell>
          <cell r="J943" t="str">
            <v>RAL  7005</v>
          </cell>
          <cell r="K943">
            <v>0</v>
          </cell>
          <cell r="L943">
            <v>0</v>
          </cell>
          <cell r="M943">
            <v>0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>
            <v>7.25</v>
          </cell>
          <cell r="I944">
            <v>7.25</v>
          </cell>
          <cell r="J944" t="str">
            <v>RAL  7005</v>
          </cell>
          <cell r="K944">
            <v>0</v>
          </cell>
          <cell r="L944">
            <v>0</v>
          </cell>
          <cell r="M944">
            <v>0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>
            <v>7.25</v>
          </cell>
          <cell r="I945">
            <v>7.25</v>
          </cell>
          <cell r="J945" t="str">
            <v>RAL  7005</v>
          </cell>
          <cell r="K945">
            <v>0</v>
          </cell>
          <cell r="L945">
            <v>0</v>
          </cell>
          <cell r="M945">
            <v>0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>
            <v>7.25</v>
          </cell>
          <cell r="I946">
            <v>7.25</v>
          </cell>
          <cell r="J946" t="str">
            <v>RAL  7005</v>
          </cell>
          <cell r="K946">
            <v>0</v>
          </cell>
          <cell r="L946">
            <v>0</v>
          </cell>
          <cell r="M946">
            <v>0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>
            <v>7.25</v>
          </cell>
          <cell r="I947">
            <v>7.25</v>
          </cell>
          <cell r="J947" t="str">
            <v>RAL  7005</v>
          </cell>
          <cell r="K947">
            <v>0</v>
          </cell>
          <cell r="L947">
            <v>0</v>
          </cell>
          <cell r="M947">
            <v>0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>
            <v>7.21</v>
          </cell>
          <cell r="I948">
            <v>7.21</v>
          </cell>
          <cell r="J948" t="str">
            <v>RAL  7005</v>
          </cell>
          <cell r="K948">
            <v>0</v>
          </cell>
          <cell r="L948">
            <v>0</v>
          </cell>
          <cell r="M948">
            <v>0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>
            <v>7.21</v>
          </cell>
          <cell r="I949">
            <v>7.21</v>
          </cell>
          <cell r="J949" t="str">
            <v>RAL  7005</v>
          </cell>
          <cell r="K949">
            <v>0</v>
          </cell>
          <cell r="L949">
            <v>0</v>
          </cell>
          <cell r="M949">
            <v>0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>
            <v>7.26</v>
          </cell>
          <cell r="I950">
            <v>7.26</v>
          </cell>
          <cell r="J950" t="str">
            <v>RAL  7005</v>
          </cell>
          <cell r="K950">
            <v>0</v>
          </cell>
          <cell r="L950">
            <v>0</v>
          </cell>
          <cell r="M950">
            <v>0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>
            <v>7.25</v>
          </cell>
          <cell r="I951">
            <v>7.25</v>
          </cell>
          <cell r="J951" t="str">
            <v>RAL  7005</v>
          </cell>
          <cell r="K951">
            <v>0</v>
          </cell>
          <cell r="L951">
            <v>0</v>
          </cell>
          <cell r="M951">
            <v>0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>
            <v>7.25</v>
          </cell>
          <cell r="I952">
            <v>7.25</v>
          </cell>
          <cell r="J952" t="str">
            <v>RAL  7005</v>
          </cell>
          <cell r="K952">
            <v>0</v>
          </cell>
          <cell r="L952">
            <v>0</v>
          </cell>
          <cell r="M952">
            <v>0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>
            <v>7.25</v>
          </cell>
          <cell r="I953">
            <v>7.25</v>
          </cell>
          <cell r="J953" t="str">
            <v>RAL  7005</v>
          </cell>
          <cell r="K953">
            <v>0</v>
          </cell>
          <cell r="L953">
            <v>0</v>
          </cell>
          <cell r="M953">
            <v>0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>
            <v>7.25</v>
          </cell>
          <cell r="I954">
            <v>7.25</v>
          </cell>
          <cell r="J954" t="str">
            <v>RAL  7005</v>
          </cell>
          <cell r="K954">
            <v>0</v>
          </cell>
          <cell r="L954">
            <v>0</v>
          </cell>
          <cell r="M954">
            <v>0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>
            <v>8.56</v>
          </cell>
          <cell r="I955">
            <v>8.56</v>
          </cell>
          <cell r="J955" t="str">
            <v>RAL  7005</v>
          </cell>
          <cell r="K955">
            <v>0</v>
          </cell>
          <cell r="L955">
            <v>0</v>
          </cell>
          <cell r="M955">
            <v>0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9.91</v>
          </cell>
          <cell r="I956">
            <v>19.82</v>
          </cell>
          <cell r="J956" t="str">
            <v>RAL  7005</v>
          </cell>
          <cell r="K956">
            <v>0</v>
          </cell>
          <cell r="L956">
            <v>0</v>
          </cell>
          <cell r="M956">
            <v>0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8.1</v>
          </cell>
          <cell r="I957">
            <v>194.39999999999998</v>
          </cell>
          <cell r="J957" t="str">
            <v>RAL  7005</v>
          </cell>
          <cell r="K957">
            <v>0</v>
          </cell>
          <cell r="L957">
            <v>0</v>
          </cell>
          <cell r="M957">
            <v>0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9.91</v>
          </cell>
          <cell r="I958">
            <v>19.82</v>
          </cell>
          <cell r="J958" t="str">
            <v>RAL  7005</v>
          </cell>
          <cell r="K958">
            <v>0</v>
          </cell>
          <cell r="L958">
            <v>0</v>
          </cell>
          <cell r="M958">
            <v>0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>
            <v>6.14</v>
          </cell>
          <cell r="I959">
            <v>12.28</v>
          </cell>
          <cell r="J959" t="str">
            <v>RAL  7005</v>
          </cell>
          <cell r="K959">
            <v>0</v>
          </cell>
          <cell r="L959">
            <v>0</v>
          </cell>
          <cell r="M959">
            <v>0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>
            <v>5.01</v>
          </cell>
          <cell r="I960">
            <v>120.24</v>
          </cell>
          <cell r="J960" t="str">
            <v>RAL  7005</v>
          </cell>
          <cell r="K960">
            <v>0</v>
          </cell>
          <cell r="L960">
            <v>0</v>
          </cell>
          <cell r="M960">
            <v>0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>
            <v>6.14</v>
          </cell>
          <cell r="I961">
            <v>12.28</v>
          </cell>
          <cell r="J961" t="str">
            <v>RAL  7005</v>
          </cell>
          <cell r="K961">
            <v>0</v>
          </cell>
          <cell r="L961">
            <v>0</v>
          </cell>
          <cell r="M961">
            <v>0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>
            <v>0.53</v>
          </cell>
          <cell r="I962">
            <v>2.12</v>
          </cell>
          <cell r="J962" t="str">
            <v>RAL  7005</v>
          </cell>
          <cell r="K962">
            <v>0</v>
          </cell>
          <cell r="L962">
            <v>0</v>
          </cell>
          <cell r="M962">
            <v>0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0.57999999999999996</v>
          </cell>
          <cell r="I963">
            <v>4.6399999999999997</v>
          </cell>
          <cell r="J963" t="str">
            <v>RAL  7005</v>
          </cell>
          <cell r="K963">
            <v>0</v>
          </cell>
          <cell r="L963">
            <v>0</v>
          </cell>
          <cell r="M963">
            <v>0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0.69</v>
          </cell>
          <cell r="I964">
            <v>1.38</v>
          </cell>
          <cell r="J964" t="str">
            <v>RAL  7005</v>
          </cell>
          <cell r="K964">
            <v>0</v>
          </cell>
          <cell r="L964">
            <v>0</v>
          </cell>
          <cell r="M964">
            <v>0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3.11</v>
          </cell>
          <cell r="I965">
            <v>43.54</v>
          </cell>
          <cell r="J965" t="str">
            <v>RAL  7005</v>
          </cell>
          <cell r="K965">
            <v>0</v>
          </cell>
          <cell r="L965">
            <v>0</v>
          </cell>
          <cell r="M965">
            <v>0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>
            <v>3.16</v>
          </cell>
          <cell r="I966">
            <v>170.64000000000001</v>
          </cell>
          <cell r="J966" t="str">
            <v>RAL  7005</v>
          </cell>
          <cell r="K966">
            <v>0</v>
          </cell>
          <cell r="L966">
            <v>0</v>
          </cell>
          <cell r="M966">
            <v>0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>
            <v>3.25</v>
          </cell>
          <cell r="I967">
            <v>182</v>
          </cell>
          <cell r="J967" t="str">
            <v>RAL  7005</v>
          </cell>
          <cell r="K967">
            <v>0</v>
          </cell>
          <cell r="L967">
            <v>0</v>
          </cell>
          <cell r="M967">
            <v>0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>
            <v>3.16</v>
          </cell>
          <cell r="I968">
            <v>88.48</v>
          </cell>
          <cell r="J968" t="str">
            <v>RAL  7005</v>
          </cell>
          <cell r="K968">
            <v>0</v>
          </cell>
          <cell r="L968">
            <v>0</v>
          </cell>
          <cell r="M968">
            <v>0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3.11</v>
          </cell>
          <cell r="I969">
            <v>43.54</v>
          </cell>
          <cell r="J969" t="str">
            <v>RAL  7005</v>
          </cell>
          <cell r="K969">
            <v>0</v>
          </cell>
          <cell r="L969">
            <v>0</v>
          </cell>
          <cell r="M969">
            <v>0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>
            <v>3.29</v>
          </cell>
          <cell r="I970">
            <v>6.58</v>
          </cell>
          <cell r="J970" t="str">
            <v>RAL  7005</v>
          </cell>
          <cell r="K970">
            <v>0</v>
          </cell>
          <cell r="L970">
            <v>0</v>
          </cell>
          <cell r="M970">
            <v>0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>
            <v>3.22</v>
          </cell>
          <cell r="I971">
            <v>6.44</v>
          </cell>
          <cell r="J971" t="str">
            <v>RAL  7005</v>
          </cell>
          <cell r="K971">
            <v>0</v>
          </cell>
          <cell r="L971">
            <v>0</v>
          </cell>
          <cell r="M971">
            <v>0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>
            <v>0.69</v>
          </cell>
          <cell r="I972">
            <v>1.38</v>
          </cell>
          <cell r="J972" t="str">
            <v>RAL  7005</v>
          </cell>
          <cell r="K972">
            <v>0</v>
          </cell>
          <cell r="L972">
            <v>0</v>
          </cell>
          <cell r="M972">
            <v>0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0.57999999999999996</v>
          </cell>
          <cell r="I973">
            <v>4.6399999999999997</v>
          </cell>
          <cell r="J973" t="str">
            <v>RAL  7005</v>
          </cell>
          <cell r="K973">
            <v>0</v>
          </cell>
          <cell r="L973">
            <v>0</v>
          </cell>
          <cell r="M973">
            <v>0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>
            <v>0.43</v>
          </cell>
          <cell r="I974">
            <v>6.45</v>
          </cell>
          <cell r="J974" t="str">
            <v>RAL  7005</v>
          </cell>
          <cell r="K974">
            <v>0</v>
          </cell>
          <cell r="L974">
            <v>0</v>
          </cell>
          <cell r="M974">
            <v>0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>
            <v>0.25</v>
          </cell>
          <cell r="I975">
            <v>9</v>
          </cell>
          <cell r="J975" t="str">
            <v>RAL  7005</v>
          </cell>
          <cell r="K975">
            <v>0</v>
          </cell>
          <cell r="L975">
            <v>0</v>
          </cell>
          <cell r="M975">
            <v>0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6.19</v>
          </cell>
          <cell r="I976">
            <v>198.08</v>
          </cell>
          <cell r="J976" t="str">
            <v>ОГЗ до R45</v>
          </cell>
          <cell r="K976">
            <v>0</v>
          </cell>
          <cell r="L976">
            <v>0</v>
          </cell>
          <cell r="M976">
            <v>0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6.11</v>
          </cell>
          <cell r="I977">
            <v>195.52</v>
          </cell>
          <cell r="J977" t="str">
            <v>ОГЗ до R45</v>
          </cell>
          <cell r="K977">
            <v>0</v>
          </cell>
          <cell r="L977">
            <v>0</v>
          </cell>
          <cell r="M977">
            <v>0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>
            <v>6.44</v>
          </cell>
          <cell r="I978">
            <v>51.52</v>
          </cell>
          <cell r="J978" t="str">
            <v>ОГЗ до R45</v>
          </cell>
          <cell r="K978">
            <v>0</v>
          </cell>
          <cell r="L978">
            <v>0</v>
          </cell>
          <cell r="M978">
            <v>0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>
            <v>6.18</v>
          </cell>
          <cell r="I979">
            <v>24.72</v>
          </cell>
          <cell r="J979" t="str">
            <v>ОГЗ до R45</v>
          </cell>
          <cell r="K979">
            <v>0</v>
          </cell>
          <cell r="L979">
            <v>0</v>
          </cell>
          <cell r="M979">
            <v>0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8.3800000000000008</v>
          </cell>
          <cell r="I980">
            <v>33.520000000000003</v>
          </cell>
          <cell r="J980" t="str">
            <v>ОГЗ до R45</v>
          </cell>
          <cell r="K980">
            <v>0</v>
          </cell>
          <cell r="L980">
            <v>0</v>
          </cell>
          <cell r="M980">
            <v>0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>
            <v>4.96</v>
          </cell>
          <cell r="I981">
            <v>9.92</v>
          </cell>
          <cell r="J981" t="str">
            <v>ОГЗ до R45</v>
          </cell>
          <cell r="K981">
            <v>0</v>
          </cell>
          <cell r="L981">
            <v>0</v>
          </cell>
          <cell r="M981">
            <v>0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>
            <v>4.96</v>
          </cell>
          <cell r="I982">
            <v>9.92</v>
          </cell>
          <cell r="J982" t="str">
            <v>ОГЗ до R45</v>
          </cell>
          <cell r="K982">
            <v>0</v>
          </cell>
          <cell r="L982">
            <v>0</v>
          </cell>
          <cell r="M982">
            <v>0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>
            <v>5.01</v>
          </cell>
          <cell r="I983">
            <v>20.04</v>
          </cell>
          <cell r="J983" t="str">
            <v>ОГЗ до R45</v>
          </cell>
          <cell r="K983">
            <v>0</v>
          </cell>
          <cell r="L983">
            <v>0</v>
          </cell>
          <cell r="M983">
            <v>0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>
            <v>2.96</v>
          </cell>
          <cell r="I984">
            <v>11.84</v>
          </cell>
          <cell r="J984" t="str">
            <v>ОГЗ до R45</v>
          </cell>
          <cell r="K984">
            <v>0</v>
          </cell>
          <cell r="L984">
            <v>0</v>
          </cell>
          <cell r="M984">
            <v>0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>
            <v>3.04</v>
          </cell>
          <cell r="I985">
            <v>12.16</v>
          </cell>
          <cell r="J985" t="str">
            <v>ОГЗ до R45</v>
          </cell>
          <cell r="K985">
            <v>0</v>
          </cell>
          <cell r="L985">
            <v>0</v>
          </cell>
          <cell r="M985">
            <v>0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>
            <v>1.78</v>
          </cell>
          <cell r="I986">
            <v>99.68</v>
          </cell>
          <cell r="J986" t="str">
            <v>ОГЗ до R45</v>
          </cell>
          <cell r="K986">
            <v>0</v>
          </cell>
          <cell r="L986">
            <v>0</v>
          </cell>
          <cell r="M986">
            <v>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>
            <v>1.56</v>
          </cell>
          <cell r="I987">
            <v>3.12</v>
          </cell>
          <cell r="J987" t="str">
            <v>ОГЗ до R45</v>
          </cell>
          <cell r="K987">
            <v>0</v>
          </cell>
          <cell r="L987">
            <v>0</v>
          </cell>
          <cell r="M987">
            <v>0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>
            <v>1.65</v>
          </cell>
          <cell r="I988">
            <v>3.3</v>
          </cell>
          <cell r="J988" t="str">
            <v>ОГЗ до R45</v>
          </cell>
          <cell r="K988">
            <v>0</v>
          </cell>
          <cell r="L988">
            <v>0</v>
          </cell>
          <cell r="M988">
            <v>0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>
            <v>1.76</v>
          </cell>
          <cell r="I989">
            <v>3.52</v>
          </cell>
          <cell r="J989" t="str">
            <v>ОГЗ до R45</v>
          </cell>
          <cell r="K989">
            <v>0</v>
          </cell>
          <cell r="L989">
            <v>0</v>
          </cell>
          <cell r="M989">
            <v>0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>
            <v>1.79</v>
          </cell>
          <cell r="I990">
            <v>3.58</v>
          </cell>
          <cell r="J990" t="str">
            <v>ОГЗ до R45</v>
          </cell>
          <cell r="K990">
            <v>0</v>
          </cell>
          <cell r="L990">
            <v>0</v>
          </cell>
          <cell r="M990">
            <v>0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>
            <v>1.21</v>
          </cell>
          <cell r="I991">
            <v>2.42</v>
          </cell>
          <cell r="J991" t="str">
            <v>ОГЗ до R45</v>
          </cell>
          <cell r="K991">
            <v>0</v>
          </cell>
          <cell r="L991">
            <v>0</v>
          </cell>
          <cell r="M991">
            <v>0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>
            <v>1.1599999999999999</v>
          </cell>
          <cell r="I992">
            <v>4.6399999999999997</v>
          </cell>
          <cell r="J992" t="str">
            <v>ОГЗ до R45</v>
          </cell>
          <cell r="K992">
            <v>0</v>
          </cell>
          <cell r="L992">
            <v>0</v>
          </cell>
          <cell r="M992">
            <v>0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>
            <v>0.96</v>
          </cell>
          <cell r="I993">
            <v>1.92</v>
          </cell>
          <cell r="J993" t="str">
            <v>ОГЗ до R45</v>
          </cell>
          <cell r="K993">
            <v>0</v>
          </cell>
          <cell r="L993">
            <v>0</v>
          </cell>
          <cell r="M993">
            <v>0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>
            <v>0.8</v>
          </cell>
          <cell r="I994">
            <v>1.6</v>
          </cell>
          <cell r="J994" t="str">
            <v>ОГЗ до R45</v>
          </cell>
          <cell r="K994">
            <v>0</v>
          </cell>
          <cell r="L994">
            <v>0</v>
          </cell>
          <cell r="M994">
            <v>0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>
            <v>5.07</v>
          </cell>
          <cell r="I995">
            <v>20.28</v>
          </cell>
          <cell r="J995" t="str">
            <v>ОГЗ до R45</v>
          </cell>
          <cell r="K995">
            <v>0</v>
          </cell>
          <cell r="L995">
            <v>0</v>
          </cell>
          <cell r="M995">
            <v>0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>
            <v>5.13</v>
          </cell>
          <cell r="I996">
            <v>10.26</v>
          </cell>
          <cell r="J996" t="str">
            <v>ОГЗ до R45</v>
          </cell>
          <cell r="K996">
            <v>0</v>
          </cell>
          <cell r="L996">
            <v>0</v>
          </cell>
          <cell r="M996">
            <v>0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>
            <v>5.13</v>
          </cell>
          <cell r="I997">
            <v>10.26</v>
          </cell>
          <cell r="J997" t="str">
            <v>ОГЗ до R45</v>
          </cell>
          <cell r="K997">
            <v>0</v>
          </cell>
          <cell r="L997">
            <v>0</v>
          </cell>
          <cell r="M997">
            <v>0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5.46</v>
          </cell>
          <cell r="I998">
            <v>5.46</v>
          </cell>
          <cell r="J998" t="str">
            <v>RAL  7005</v>
          </cell>
          <cell r="K998">
            <v>0</v>
          </cell>
          <cell r="L998">
            <v>0</v>
          </cell>
          <cell r="M998">
            <v>0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8.8000000000000007</v>
          </cell>
          <cell r="I999">
            <v>8.8000000000000007</v>
          </cell>
          <cell r="J999" t="str">
            <v>RAL  7005</v>
          </cell>
          <cell r="K999">
            <v>0</v>
          </cell>
          <cell r="L999">
            <v>0</v>
          </cell>
          <cell r="M999">
            <v>0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6.46</v>
          </cell>
          <cell r="I1000">
            <v>12.92</v>
          </cell>
          <cell r="J1000" t="str">
            <v>RAL  7005</v>
          </cell>
          <cell r="K1000">
            <v>0</v>
          </cell>
          <cell r="L1000">
            <v>0</v>
          </cell>
          <cell r="M1000">
            <v>0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9.8000000000000007</v>
          </cell>
          <cell r="I1001">
            <v>19.600000000000001</v>
          </cell>
          <cell r="J1001" t="str">
            <v>RAL  7005</v>
          </cell>
          <cell r="K1001">
            <v>0</v>
          </cell>
          <cell r="L1001">
            <v>0</v>
          </cell>
          <cell r="M1001">
            <v>0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1.68</v>
          </cell>
          <cell r="I1002">
            <v>3.36</v>
          </cell>
          <cell r="J1002" t="str">
            <v>RAL  7005</v>
          </cell>
          <cell r="K1002">
            <v>0</v>
          </cell>
          <cell r="L1002">
            <v>0</v>
          </cell>
          <cell r="M1002">
            <v>0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1.68</v>
          </cell>
          <cell r="I1003">
            <v>3.36</v>
          </cell>
          <cell r="J1003" t="str">
            <v>RAL  7005</v>
          </cell>
          <cell r="K1003">
            <v>0</v>
          </cell>
          <cell r="L1003">
            <v>0</v>
          </cell>
          <cell r="M1003">
            <v>0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>
            <v>0.82</v>
          </cell>
          <cell r="I1004">
            <v>19.68</v>
          </cell>
          <cell r="J1004" t="str">
            <v>RAL  7005</v>
          </cell>
          <cell r="K1004">
            <v>0</v>
          </cell>
          <cell r="L1004">
            <v>0</v>
          </cell>
          <cell r="M1004">
            <v>0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1.25</v>
          </cell>
          <cell r="I1005">
            <v>3.75</v>
          </cell>
          <cell r="J1005" t="str">
            <v>RAL  7005</v>
          </cell>
          <cell r="K1005">
            <v>0</v>
          </cell>
          <cell r="L1005">
            <v>0</v>
          </cell>
          <cell r="M1005">
            <v>0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0.98</v>
          </cell>
          <cell r="I1006">
            <v>2.94</v>
          </cell>
          <cell r="J1006" t="str">
            <v>RAL  7005</v>
          </cell>
          <cell r="K1006">
            <v>0</v>
          </cell>
          <cell r="L1006">
            <v>0</v>
          </cell>
          <cell r="M1006">
            <v>0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0.5</v>
          </cell>
          <cell r="I1007">
            <v>2</v>
          </cell>
          <cell r="J1007" t="str">
            <v>RAL  7005</v>
          </cell>
          <cell r="K1007">
            <v>0</v>
          </cell>
          <cell r="L1007">
            <v>0</v>
          </cell>
          <cell r="M1007">
            <v>0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0.46</v>
          </cell>
          <cell r="I1008">
            <v>1.84</v>
          </cell>
          <cell r="J1008" t="str">
            <v>RAL  7005</v>
          </cell>
          <cell r="K1008">
            <v>0</v>
          </cell>
          <cell r="L1008">
            <v>0</v>
          </cell>
          <cell r="M1008">
            <v>0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>
            <v>0.56999999999999995</v>
          </cell>
          <cell r="I1009">
            <v>15.959999999999999</v>
          </cell>
          <cell r="J1009" t="str">
            <v>RAL  7005</v>
          </cell>
          <cell r="K1009">
            <v>0</v>
          </cell>
          <cell r="L1009">
            <v>0</v>
          </cell>
          <cell r="M1009">
            <v>0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>
            <v>0.55000000000000004</v>
          </cell>
          <cell r="I1010">
            <v>2.2000000000000002</v>
          </cell>
          <cell r="J1010" t="str">
            <v>RAL  7005</v>
          </cell>
          <cell r="K1010">
            <v>0</v>
          </cell>
          <cell r="L1010">
            <v>0</v>
          </cell>
          <cell r="M1010">
            <v>0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>
            <v>0.46</v>
          </cell>
          <cell r="I1011">
            <v>11.040000000000001</v>
          </cell>
          <cell r="J1011" t="str">
            <v>RAL  7005</v>
          </cell>
          <cell r="K1011">
            <v>0</v>
          </cell>
          <cell r="L1011">
            <v>0</v>
          </cell>
          <cell r="M1011">
            <v>0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>
            <v>0.55000000000000004</v>
          </cell>
          <cell r="I1012">
            <v>13.200000000000001</v>
          </cell>
          <cell r="J1012" t="str">
            <v>RAL  7005</v>
          </cell>
          <cell r="K1012">
            <v>0</v>
          </cell>
          <cell r="L1012">
            <v>0</v>
          </cell>
          <cell r="M1012">
            <v>0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36.090000000000003</v>
          </cell>
          <cell r="I1013">
            <v>938.34000000000015</v>
          </cell>
          <cell r="J1013" t="str">
            <v>ОГЗ до R45</v>
          </cell>
          <cell r="K1013">
            <v>0</v>
          </cell>
          <cell r="L1013">
            <v>0</v>
          </cell>
          <cell r="M1013">
            <v>0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0.03</v>
          </cell>
          <cell r="I1014">
            <v>7.68</v>
          </cell>
          <cell r="J1014" t="str">
            <v>RAL  7005</v>
          </cell>
          <cell r="K1014">
            <v>0</v>
          </cell>
          <cell r="L1014">
            <v>0</v>
          </cell>
          <cell r="M1014">
            <v>0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0.02</v>
          </cell>
          <cell r="I1015">
            <v>0.48</v>
          </cell>
          <cell r="J1015" t="str">
            <v>RAL  7005</v>
          </cell>
          <cell r="K1015">
            <v>0</v>
          </cell>
          <cell r="L1015">
            <v>0</v>
          </cell>
          <cell r="M1015">
            <v>0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2.83</v>
          </cell>
          <cell r="I1016">
            <v>45.28</v>
          </cell>
          <cell r="J1016" t="str">
            <v>RAL  7005</v>
          </cell>
          <cell r="K1016">
            <v>0</v>
          </cell>
          <cell r="L1016">
            <v>0</v>
          </cell>
          <cell r="M1016">
            <v>0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1.28</v>
          </cell>
          <cell r="I1017">
            <v>19.2</v>
          </cell>
          <cell r="J1017" t="str">
            <v>ОГЗ до R45</v>
          </cell>
          <cell r="K1017">
            <v>0</v>
          </cell>
          <cell r="L1017">
            <v>0</v>
          </cell>
          <cell r="M1017">
            <v>0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1.38</v>
          </cell>
          <cell r="I1018">
            <v>1.38</v>
          </cell>
          <cell r="J1018" t="str">
            <v>RAL  7005</v>
          </cell>
          <cell r="K1018">
            <v>0</v>
          </cell>
          <cell r="L1018">
            <v>0</v>
          </cell>
          <cell r="M1018">
            <v>0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>
            <v>1.94</v>
          </cell>
          <cell r="I1019">
            <v>1.94</v>
          </cell>
          <cell r="J1019" t="str">
            <v>ОГЗ до R45</v>
          </cell>
          <cell r="K1019">
            <v>0</v>
          </cell>
          <cell r="L1019">
            <v>0</v>
          </cell>
          <cell r="M1019">
            <v>0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60.65</v>
          </cell>
          <cell r="I1020">
            <v>60.65</v>
          </cell>
          <cell r="J1020" t="str">
            <v>ОГЗ до R45</v>
          </cell>
          <cell r="K1020">
            <v>0</v>
          </cell>
          <cell r="L1020">
            <v>0</v>
          </cell>
          <cell r="M1020">
            <v>0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57.72</v>
          </cell>
          <cell r="I1021">
            <v>115.44</v>
          </cell>
          <cell r="J1021" t="str">
            <v>ОГЗ до R45</v>
          </cell>
          <cell r="K1021">
            <v>0</v>
          </cell>
          <cell r="L1021">
            <v>0</v>
          </cell>
          <cell r="M1021">
            <v>0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>
            <v>57.32</v>
          </cell>
          <cell r="I1022">
            <v>57.32</v>
          </cell>
          <cell r="J1022" t="str">
            <v>ОГЗ до R45</v>
          </cell>
          <cell r="K1022">
            <v>0</v>
          </cell>
          <cell r="L1022">
            <v>0</v>
          </cell>
          <cell r="M1022">
            <v>0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>
            <v>57.32</v>
          </cell>
          <cell r="I1023">
            <v>57.32</v>
          </cell>
          <cell r="J1023" t="str">
            <v>ОГЗ до R45</v>
          </cell>
          <cell r="K1023">
            <v>0</v>
          </cell>
          <cell r="L1023">
            <v>0</v>
          </cell>
          <cell r="M1023">
            <v>0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>
            <v>57.72</v>
          </cell>
          <cell r="I1024">
            <v>57.72</v>
          </cell>
          <cell r="J1024" t="str">
            <v>ОГЗ до R45</v>
          </cell>
          <cell r="K1024">
            <v>1</v>
          </cell>
          <cell r="L1024">
            <v>4551.2</v>
          </cell>
          <cell r="M1024">
            <v>57.72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57.32</v>
          </cell>
          <cell r="I1025">
            <v>57.32</v>
          </cell>
          <cell r="J1025" t="str">
            <v>ОГЗ до R45</v>
          </cell>
          <cell r="K1025">
            <v>0</v>
          </cell>
          <cell r="L1025">
            <v>0</v>
          </cell>
          <cell r="M1025">
            <v>0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>
            <v>57.72</v>
          </cell>
          <cell r="I1026">
            <v>173.16</v>
          </cell>
          <cell r="J1026" t="str">
            <v>ОГЗ до R45</v>
          </cell>
          <cell r="K1026">
            <v>0</v>
          </cell>
          <cell r="L1026">
            <v>0</v>
          </cell>
          <cell r="M1026">
            <v>0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57.32</v>
          </cell>
          <cell r="I1027">
            <v>114.64</v>
          </cell>
          <cell r="J1027" t="str">
            <v>ОГЗ до R45</v>
          </cell>
          <cell r="K1027">
            <v>0</v>
          </cell>
          <cell r="L1027">
            <v>0</v>
          </cell>
          <cell r="M1027">
            <v>0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57.15</v>
          </cell>
          <cell r="I1028">
            <v>57.15</v>
          </cell>
          <cell r="J1028" t="str">
            <v>ОГЗ до R45</v>
          </cell>
          <cell r="K1028">
            <v>0</v>
          </cell>
          <cell r="L1028">
            <v>0</v>
          </cell>
          <cell r="M1028">
            <v>0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>
            <v>54.7</v>
          </cell>
          <cell r="I1029">
            <v>54.7</v>
          </cell>
          <cell r="J1029" t="str">
            <v>ОГЗ до R45</v>
          </cell>
          <cell r="K1029">
            <v>1</v>
          </cell>
          <cell r="L1029">
            <v>4386.3999999999996</v>
          </cell>
          <cell r="M1029">
            <v>54.7</v>
          </cell>
          <cell r="N1029">
            <v>1</v>
          </cell>
          <cell r="O1029">
            <v>4386.3999999999996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>
            <v>55.46</v>
          </cell>
          <cell r="I1030">
            <v>55.46</v>
          </cell>
          <cell r="J1030" t="str">
            <v>ОГЗ до R45</v>
          </cell>
          <cell r="K1030">
            <v>1</v>
          </cell>
          <cell r="L1030">
            <v>4425.1000000000004</v>
          </cell>
          <cell r="M1030">
            <v>55.46</v>
          </cell>
          <cell r="N1030">
            <v>1</v>
          </cell>
          <cell r="O1030">
            <v>4425.1000000000004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4.71</v>
          </cell>
          <cell r="I1031">
            <v>4.71</v>
          </cell>
          <cell r="J1031" t="str">
            <v>ОГЗ до R45</v>
          </cell>
          <cell r="K1031">
            <v>0</v>
          </cell>
          <cell r="L1031">
            <v>0</v>
          </cell>
          <cell r="M1031">
            <v>0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4.71</v>
          </cell>
          <cell r="I1032">
            <v>14.129999999999999</v>
          </cell>
          <cell r="J1032" t="str">
            <v>ОГЗ до R45</v>
          </cell>
          <cell r="K1032">
            <v>0</v>
          </cell>
          <cell r="L1032">
            <v>0</v>
          </cell>
          <cell r="M1032">
            <v>0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13.14</v>
          </cell>
          <cell r="I1033">
            <v>13.14</v>
          </cell>
          <cell r="J1033" t="str">
            <v>ОГЗ до R45</v>
          </cell>
          <cell r="K1033">
            <v>0</v>
          </cell>
          <cell r="L1033">
            <v>0</v>
          </cell>
          <cell r="M1033">
            <v>0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13.45</v>
          </cell>
          <cell r="I1034">
            <v>13.45</v>
          </cell>
          <cell r="J1034" t="str">
            <v>ОГЗ до R45</v>
          </cell>
          <cell r="K1034">
            <v>0</v>
          </cell>
          <cell r="L1034">
            <v>0</v>
          </cell>
          <cell r="M1034">
            <v>0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12.75</v>
          </cell>
          <cell r="I1035">
            <v>25.5</v>
          </cell>
          <cell r="J1035" t="str">
            <v>ОГЗ до R45</v>
          </cell>
          <cell r="K1035">
            <v>0</v>
          </cell>
          <cell r="L1035">
            <v>0</v>
          </cell>
          <cell r="M1035">
            <v>0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12.75</v>
          </cell>
          <cell r="I1036">
            <v>12.75</v>
          </cell>
          <cell r="J1036" t="str">
            <v>ОГЗ до R45</v>
          </cell>
          <cell r="K1036">
            <v>0</v>
          </cell>
          <cell r="L1036">
            <v>0</v>
          </cell>
          <cell r="M1036">
            <v>0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13.06</v>
          </cell>
          <cell r="I1037">
            <v>13.06</v>
          </cell>
          <cell r="J1037" t="str">
            <v>ОГЗ до R45</v>
          </cell>
          <cell r="K1037">
            <v>0</v>
          </cell>
          <cell r="L1037">
            <v>0</v>
          </cell>
          <cell r="M1037">
            <v>0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12.75</v>
          </cell>
          <cell r="I1038">
            <v>25.5</v>
          </cell>
          <cell r="J1038" t="str">
            <v>ОГЗ до R45</v>
          </cell>
          <cell r="K1038">
            <v>0</v>
          </cell>
          <cell r="L1038">
            <v>0</v>
          </cell>
          <cell r="M1038">
            <v>0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12.75</v>
          </cell>
          <cell r="I1039">
            <v>12.75</v>
          </cell>
          <cell r="J1039" t="str">
            <v>ОГЗ до R45</v>
          </cell>
          <cell r="K1039">
            <v>0</v>
          </cell>
          <cell r="L1039">
            <v>0</v>
          </cell>
          <cell r="M1039">
            <v>0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13.06</v>
          </cell>
          <cell r="I1040">
            <v>13.06</v>
          </cell>
          <cell r="J1040" t="str">
            <v>ОГЗ до R45</v>
          </cell>
          <cell r="K1040">
            <v>0</v>
          </cell>
          <cell r="L1040">
            <v>0</v>
          </cell>
          <cell r="M1040">
            <v>0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13.14</v>
          </cell>
          <cell r="I1041">
            <v>26.28</v>
          </cell>
          <cell r="J1041" t="str">
            <v>ОГЗ до R45</v>
          </cell>
          <cell r="K1041">
            <v>0</v>
          </cell>
          <cell r="L1041">
            <v>0</v>
          </cell>
          <cell r="M1041">
            <v>0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13.14</v>
          </cell>
          <cell r="I1042">
            <v>13.14</v>
          </cell>
          <cell r="J1042" t="str">
            <v>ОГЗ до R45</v>
          </cell>
          <cell r="K1042">
            <v>0</v>
          </cell>
          <cell r="L1042">
            <v>0</v>
          </cell>
          <cell r="M1042">
            <v>0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13.45</v>
          </cell>
          <cell r="I1043">
            <v>13.45</v>
          </cell>
          <cell r="J1043" t="str">
            <v>ОГЗ до R45</v>
          </cell>
          <cell r="K1043">
            <v>0</v>
          </cell>
          <cell r="L1043">
            <v>0</v>
          </cell>
          <cell r="M1043">
            <v>0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12.75</v>
          </cell>
          <cell r="I1044">
            <v>25.5</v>
          </cell>
          <cell r="J1044" t="str">
            <v>ОГЗ до R45</v>
          </cell>
          <cell r="K1044">
            <v>0</v>
          </cell>
          <cell r="L1044">
            <v>0</v>
          </cell>
          <cell r="M1044">
            <v>0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12.35</v>
          </cell>
          <cell r="I1045">
            <v>12.35</v>
          </cell>
          <cell r="J1045" t="str">
            <v>ОГЗ до R45</v>
          </cell>
          <cell r="K1045">
            <v>0</v>
          </cell>
          <cell r="L1045">
            <v>0</v>
          </cell>
          <cell r="M1045">
            <v>0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12.67</v>
          </cell>
          <cell r="I1046">
            <v>12.67</v>
          </cell>
          <cell r="J1046" t="str">
            <v>ОГЗ до R45</v>
          </cell>
          <cell r="K1046">
            <v>0</v>
          </cell>
          <cell r="L1046">
            <v>0</v>
          </cell>
          <cell r="M1046">
            <v>0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12.35</v>
          </cell>
          <cell r="I1047">
            <v>24.7</v>
          </cell>
          <cell r="J1047" t="str">
            <v>ОГЗ до R45</v>
          </cell>
          <cell r="K1047">
            <v>0</v>
          </cell>
          <cell r="L1047">
            <v>0</v>
          </cell>
          <cell r="M1047">
            <v>0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12.71</v>
          </cell>
          <cell r="I1048">
            <v>12.71</v>
          </cell>
          <cell r="J1048" t="str">
            <v>ОГЗ до R45</v>
          </cell>
          <cell r="K1048">
            <v>0</v>
          </cell>
          <cell r="L1048">
            <v>0</v>
          </cell>
          <cell r="M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13.57</v>
          </cell>
          <cell r="I1049">
            <v>13.57</v>
          </cell>
          <cell r="J1049" t="str">
            <v>ОГЗ до R45</v>
          </cell>
          <cell r="K1049">
            <v>0</v>
          </cell>
          <cell r="L1049">
            <v>0</v>
          </cell>
          <cell r="M1049">
            <v>0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13.29</v>
          </cell>
          <cell r="I1050">
            <v>13.29</v>
          </cell>
          <cell r="J1050" t="str">
            <v>ОГЗ до R45</v>
          </cell>
          <cell r="K1050">
            <v>0</v>
          </cell>
          <cell r="L1050">
            <v>0</v>
          </cell>
          <cell r="M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13.31</v>
          </cell>
          <cell r="I1051">
            <v>13.31</v>
          </cell>
          <cell r="J1051" t="str">
            <v>ОГЗ до R45</v>
          </cell>
          <cell r="K1051">
            <v>0</v>
          </cell>
          <cell r="L1051">
            <v>0</v>
          </cell>
          <cell r="M1051">
            <v>0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13.19</v>
          </cell>
          <cell r="I1052">
            <v>13.19</v>
          </cell>
          <cell r="J1052" t="str">
            <v>ОГЗ до R45</v>
          </cell>
          <cell r="K1052">
            <v>0</v>
          </cell>
          <cell r="L1052">
            <v>0</v>
          </cell>
          <cell r="M1052">
            <v>0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13.51</v>
          </cell>
          <cell r="I1053">
            <v>13.51</v>
          </cell>
          <cell r="J1053" t="str">
            <v>ОГЗ до R45</v>
          </cell>
          <cell r="K1053">
            <v>0</v>
          </cell>
          <cell r="L1053">
            <v>0</v>
          </cell>
          <cell r="M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12.8</v>
          </cell>
          <cell r="I1054">
            <v>12.8</v>
          </cell>
          <cell r="J1054" t="str">
            <v>ОГЗ до R45</v>
          </cell>
          <cell r="K1054">
            <v>0</v>
          </cell>
          <cell r="L1054">
            <v>0</v>
          </cell>
          <cell r="M1054">
            <v>0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12.8</v>
          </cell>
          <cell r="I1055">
            <v>12.8</v>
          </cell>
          <cell r="J1055" t="str">
            <v>ОГЗ до R45</v>
          </cell>
          <cell r="K1055">
            <v>0</v>
          </cell>
          <cell r="L1055">
            <v>0</v>
          </cell>
          <cell r="M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12.47</v>
          </cell>
          <cell r="I1056">
            <v>12.47</v>
          </cell>
          <cell r="J1056" t="str">
            <v>ОГЗ до R45</v>
          </cell>
          <cell r="K1056">
            <v>0</v>
          </cell>
          <cell r="L1056">
            <v>0</v>
          </cell>
          <cell r="M1056">
            <v>0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12.7</v>
          </cell>
          <cell r="I1057">
            <v>12.7</v>
          </cell>
          <cell r="J1057" t="str">
            <v>ОГЗ до R45</v>
          </cell>
          <cell r="K1057">
            <v>0</v>
          </cell>
          <cell r="L1057">
            <v>0</v>
          </cell>
          <cell r="M1057">
            <v>0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12.86</v>
          </cell>
          <cell r="I1058">
            <v>12.86</v>
          </cell>
          <cell r="J1058" t="str">
            <v>ОГЗ до R45</v>
          </cell>
          <cell r="K1058">
            <v>0</v>
          </cell>
          <cell r="L1058">
            <v>0</v>
          </cell>
          <cell r="M1058">
            <v>0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13.16</v>
          </cell>
          <cell r="I1059">
            <v>13.16</v>
          </cell>
          <cell r="J1059" t="str">
            <v>ОГЗ до R45</v>
          </cell>
          <cell r="K1059">
            <v>0</v>
          </cell>
          <cell r="L1059">
            <v>0</v>
          </cell>
          <cell r="M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12.62</v>
          </cell>
          <cell r="I1060">
            <v>25.24</v>
          </cell>
          <cell r="J1060" t="str">
            <v>ОГЗ до R45</v>
          </cell>
          <cell r="K1060">
            <v>0</v>
          </cell>
          <cell r="L1060">
            <v>0</v>
          </cell>
          <cell r="M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12.95</v>
          </cell>
          <cell r="I1061">
            <v>25.9</v>
          </cell>
          <cell r="J1061" t="str">
            <v>ОГЗ до R45</v>
          </cell>
          <cell r="K1061">
            <v>0</v>
          </cell>
          <cell r="L1061">
            <v>0</v>
          </cell>
          <cell r="M1061">
            <v>0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12.24</v>
          </cell>
          <cell r="I1062">
            <v>48.96</v>
          </cell>
          <cell r="J1062" t="str">
            <v>ОГЗ до R45</v>
          </cell>
          <cell r="K1062">
            <v>0</v>
          </cell>
          <cell r="L1062">
            <v>0</v>
          </cell>
          <cell r="M1062">
            <v>0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12.24</v>
          </cell>
          <cell r="I1063">
            <v>12.24</v>
          </cell>
          <cell r="J1063" t="str">
            <v>ОГЗ до R45</v>
          </cell>
          <cell r="K1063">
            <v>0</v>
          </cell>
          <cell r="L1063">
            <v>0</v>
          </cell>
          <cell r="M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12.56</v>
          </cell>
          <cell r="I1064">
            <v>12.56</v>
          </cell>
          <cell r="J1064" t="str">
            <v>ОГЗ до R45</v>
          </cell>
          <cell r="K1064">
            <v>0</v>
          </cell>
          <cell r="L1064">
            <v>0</v>
          </cell>
          <cell r="M1064">
            <v>0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12.24</v>
          </cell>
          <cell r="I1065">
            <v>24.48</v>
          </cell>
          <cell r="J1065" t="str">
            <v>ОГЗ до R45</v>
          </cell>
          <cell r="K1065">
            <v>0</v>
          </cell>
          <cell r="L1065">
            <v>0</v>
          </cell>
          <cell r="M1065">
            <v>0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12.3</v>
          </cell>
          <cell r="I1066">
            <v>12.3</v>
          </cell>
          <cell r="J1066" t="str">
            <v>ОГЗ до R45</v>
          </cell>
          <cell r="K1066">
            <v>0</v>
          </cell>
          <cell r="L1066">
            <v>0</v>
          </cell>
          <cell r="M1066">
            <v>0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12.63</v>
          </cell>
          <cell r="I1067">
            <v>12.63</v>
          </cell>
          <cell r="J1067" t="str">
            <v>ОГЗ до R45</v>
          </cell>
          <cell r="K1067">
            <v>0</v>
          </cell>
          <cell r="L1067">
            <v>0</v>
          </cell>
          <cell r="M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12.62</v>
          </cell>
          <cell r="I1068">
            <v>25.24</v>
          </cell>
          <cell r="J1068" t="str">
            <v>ОГЗ до R45</v>
          </cell>
          <cell r="K1068">
            <v>0</v>
          </cell>
          <cell r="L1068">
            <v>0</v>
          </cell>
          <cell r="M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12.62</v>
          </cell>
          <cell r="I1069">
            <v>12.62</v>
          </cell>
          <cell r="J1069" t="str">
            <v>ОГЗ до R45</v>
          </cell>
          <cell r="K1069">
            <v>0</v>
          </cell>
          <cell r="L1069">
            <v>0</v>
          </cell>
          <cell r="M1069">
            <v>0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12.95</v>
          </cell>
          <cell r="I1070">
            <v>12.95</v>
          </cell>
          <cell r="J1070" t="str">
            <v>ОГЗ до R45</v>
          </cell>
          <cell r="K1070">
            <v>0</v>
          </cell>
          <cell r="L1070">
            <v>0</v>
          </cell>
          <cell r="M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12.24</v>
          </cell>
          <cell r="I1071">
            <v>24.48</v>
          </cell>
          <cell r="J1071" t="str">
            <v>ОГЗ до R45</v>
          </cell>
          <cell r="K1071">
            <v>0</v>
          </cell>
          <cell r="L1071">
            <v>0</v>
          </cell>
          <cell r="M1071">
            <v>0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12.24</v>
          </cell>
          <cell r="I1072">
            <v>12.24</v>
          </cell>
          <cell r="J1072" t="str">
            <v>ОГЗ до R45</v>
          </cell>
          <cell r="K1072">
            <v>0</v>
          </cell>
          <cell r="L1072">
            <v>0</v>
          </cell>
          <cell r="M1072">
            <v>0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12.42</v>
          </cell>
          <cell r="I1073">
            <v>12.42</v>
          </cell>
          <cell r="J1073" t="str">
            <v>ОГЗ до R45</v>
          </cell>
          <cell r="K1073">
            <v>0</v>
          </cell>
          <cell r="L1073">
            <v>0</v>
          </cell>
          <cell r="M1073">
            <v>0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12.62</v>
          </cell>
          <cell r="I1074">
            <v>25.24</v>
          </cell>
          <cell r="J1074" t="str">
            <v>ОГЗ до R45</v>
          </cell>
          <cell r="K1074">
            <v>0</v>
          </cell>
          <cell r="L1074">
            <v>0</v>
          </cell>
          <cell r="M1074">
            <v>0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15.92</v>
          </cell>
          <cell r="I1075">
            <v>15.92</v>
          </cell>
          <cell r="J1075" t="str">
            <v>ОГЗ до R45</v>
          </cell>
          <cell r="K1075">
            <v>0</v>
          </cell>
          <cell r="L1075">
            <v>0</v>
          </cell>
          <cell r="M1075">
            <v>0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1.47</v>
          </cell>
          <cell r="I1076">
            <v>1.47</v>
          </cell>
          <cell r="J1076" t="str">
            <v>ОГЗ до R45</v>
          </cell>
          <cell r="K1076">
            <v>0</v>
          </cell>
          <cell r="L1076">
            <v>0</v>
          </cell>
          <cell r="M1076">
            <v>0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1.54</v>
          </cell>
          <cell r="I1077">
            <v>10.780000000000001</v>
          </cell>
          <cell r="J1077" t="str">
            <v>ОГЗ до R45</v>
          </cell>
          <cell r="K1077">
            <v>0</v>
          </cell>
          <cell r="L1077">
            <v>0</v>
          </cell>
          <cell r="M1077">
            <v>0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4.41</v>
          </cell>
          <cell r="I1078">
            <v>123.48</v>
          </cell>
          <cell r="J1078" t="str">
            <v>ОГЗ до R45</v>
          </cell>
          <cell r="K1078">
            <v>0</v>
          </cell>
          <cell r="L1078">
            <v>0</v>
          </cell>
          <cell r="M1078">
            <v>0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4.2699999999999996</v>
          </cell>
          <cell r="I1079">
            <v>46.97</v>
          </cell>
          <cell r="J1079" t="str">
            <v>ОГЗ до R45</v>
          </cell>
          <cell r="K1079">
            <v>0</v>
          </cell>
          <cell r="L1079">
            <v>0</v>
          </cell>
          <cell r="M1079">
            <v>0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0.84</v>
          </cell>
          <cell r="I1080">
            <v>0.84</v>
          </cell>
          <cell r="J1080" t="str">
            <v>ОГЗ до R45</v>
          </cell>
          <cell r="K1080">
            <v>0</v>
          </cell>
          <cell r="L1080">
            <v>0</v>
          </cell>
          <cell r="M1080">
            <v>0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1.29</v>
          </cell>
          <cell r="I1081">
            <v>1.29</v>
          </cell>
          <cell r="J1081" t="str">
            <v>ОГЗ до R45</v>
          </cell>
          <cell r="K1081">
            <v>0</v>
          </cell>
          <cell r="L1081">
            <v>0</v>
          </cell>
          <cell r="M1081">
            <v>0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1.63</v>
          </cell>
          <cell r="I1082">
            <v>3.26</v>
          </cell>
          <cell r="J1082" t="str">
            <v>ОГЗ до R45</v>
          </cell>
          <cell r="K1082">
            <v>0</v>
          </cell>
          <cell r="L1082">
            <v>0</v>
          </cell>
          <cell r="M1082">
            <v>0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1.43</v>
          </cell>
          <cell r="I1083">
            <v>2.86</v>
          </cell>
          <cell r="J1083" t="str">
            <v>ОГЗ до R45</v>
          </cell>
          <cell r="K1083">
            <v>0</v>
          </cell>
          <cell r="L1083">
            <v>0</v>
          </cell>
          <cell r="M1083">
            <v>0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1.82</v>
          </cell>
          <cell r="I1084">
            <v>16.38</v>
          </cell>
          <cell r="J1084" t="str">
            <v>ОГЗ до R45</v>
          </cell>
          <cell r="K1084">
            <v>0</v>
          </cell>
          <cell r="L1084">
            <v>0</v>
          </cell>
          <cell r="M1084">
            <v>0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4.3899999999999997</v>
          </cell>
          <cell r="I1085">
            <v>4.3899999999999997</v>
          </cell>
          <cell r="J1085" t="str">
            <v>ОГЗ до R45</v>
          </cell>
          <cell r="K1085">
            <v>0</v>
          </cell>
          <cell r="L1085">
            <v>0</v>
          </cell>
          <cell r="M1085">
            <v>0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1.63</v>
          </cell>
          <cell r="I1086">
            <v>3.26</v>
          </cell>
          <cell r="J1086" t="str">
            <v>ОГЗ до R45</v>
          </cell>
          <cell r="K1086">
            <v>0</v>
          </cell>
          <cell r="L1086">
            <v>0</v>
          </cell>
          <cell r="M1086">
            <v>0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1.43</v>
          </cell>
          <cell r="I1087">
            <v>2.86</v>
          </cell>
          <cell r="J1087" t="str">
            <v>ОГЗ до R45</v>
          </cell>
          <cell r="K1087">
            <v>0</v>
          </cell>
          <cell r="L1087">
            <v>0</v>
          </cell>
          <cell r="M1087">
            <v>0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1.53</v>
          </cell>
          <cell r="I1088">
            <v>1.53</v>
          </cell>
          <cell r="J1088" t="str">
            <v>ОГЗ до R45</v>
          </cell>
          <cell r="K1088">
            <v>0</v>
          </cell>
          <cell r="L1088">
            <v>0</v>
          </cell>
          <cell r="M1088">
            <v>0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1.08</v>
          </cell>
          <cell r="I1089">
            <v>1.08</v>
          </cell>
          <cell r="J1089" t="str">
            <v>ОГЗ до R45</v>
          </cell>
          <cell r="K1089">
            <v>0</v>
          </cell>
          <cell r="L1089">
            <v>0</v>
          </cell>
          <cell r="M1089">
            <v>0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1.08</v>
          </cell>
          <cell r="I1090">
            <v>1.08</v>
          </cell>
          <cell r="J1090" t="str">
            <v>ОГЗ до R45</v>
          </cell>
          <cell r="K1090">
            <v>0</v>
          </cell>
          <cell r="L1090">
            <v>0</v>
          </cell>
          <cell r="M1090">
            <v>0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1.53</v>
          </cell>
          <cell r="I1091">
            <v>3.06</v>
          </cell>
          <cell r="J1091" t="str">
            <v>ОГЗ до R45</v>
          </cell>
          <cell r="K1091">
            <v>0</v>
          </cell>
          <cell r="L1091">
            <v>0</v>
          </cell>
          <cell r="M1091">
            <v>0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1.35</v>
          </cell>
          <cell r="I1092">
            <v>1.35</v>
          </cell>
          <cell r="J1092" t="str">
            <v>ОГЗ до R45</v>
          </cell>
          <cell r="K1092">
            <v>0</v>
          </cell>
          <cell r="L1092">
            <v>0</v>
          </cell>
          <cell r="M1092">
            <v>0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4.3499999999999996</v>
          </cell>
          <cell r="I1093">
            <v>4.3499999999999996</v>
          </cell>
          <cell r="J1093" t="str">
            <v>ОГЗ до R45</v>
          </cell>
          <cell r="K1093">
            <v>0</v>
          </cell>
          <cell r="L1093">
            <v>0</v>
          </cell>
          <cell r="M1093">
            <v>0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4.2300000000000004</v>
          </cell>
          <cell r="I1094">
            <v>211.50000000000003</v>
          </cell>
          <cell r="J1094" t="str">
            <v>ОГЗ до R45</v>
          </cell>
          <cell r="K1094">
            <v>0</v>
          </cell>
          <cell r="L1094">
            <v>0</v>
          </cell>
          <cell r="M1094">
            <v>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4.3499999999999996</v>
          </cell>
          <cell r="I1095">
            <v>4.3499999999999996</v>
          </cell>
          <cell r="J1095" t="str">
            <v>ОГЗ до R45</v>
          </cell>
          <cell r="K1095">
            <v>0</v>
          </cell>
          <cell r="L1095">
            <v>0</v>
          </cell>
          <cell r="M1095">
            <v>0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1.35</v>
          </cell>
          <cell r="I1096">
            <v>1.35</v>
          </cell>
          <cell r="J1096" t="str">
            <v>ОГЗ до R45</v>
          </cell>
          <cell r="K1096">
            <v>0</v>
          </cell>
          <cell r="L1096">
            <v>0</v>
          </cell>
          <cell r="M1096">
            <v>0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1.25</v>
          </cell>
          <cell r="I1097">
            <v>1.25</v>
          </cell>
          <cell r="J1097" t="str">
            <v>ОГЗ до R45</v>
          </cell>
          <cell r="K1097">
            <v>0</v>
          </cell>
          <cell r="L1097">
            <v>0</v>
          </cell>
          <cell r="M1097">
            <v>0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0.8</v>
          </cell>
          <cell r="I1098">
            <v>1.6</v>
          </cell>
          <cell r="J1098" t="str">
            <v>ОГЗ до R45</v>
          </cell>
          <cell r="K1098">
            <v>0</v>
          </cell>
          <cell r="L1098">
            <v>0</v>
          </cell>
          <cell r="M1098">
            <v>0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0.62</v>
          </cell>
          <cell r="I1099">
            <v>0.62</v>
          </cell>
          <cell r="J1099" t="str">
            <v>ОГЗ до R45</v>
          </cell>
          <cell r="K1099">
            <v>0</v>
          </cell>
          <cell r="L1099">
            <v>0</v>
          </cell>
          <cell r="M1099">
            <v>0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4.3899999999999997</v>
          </cell>
          <cell r="I1100">
            <v>4.3899999999999997</v>
          </cell>
          <cell r="J1100" t="str">
            <v>ОГЗ до R45</v>
          </cell>
          <cell r="K1100">
            <v>0</v>
          </cell>
          <cell r="L1100">
            <v>0</v>
          </cell>
          <cell r="M1100">
            <v>0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45.14</v>
          </cell>
          <cell r="I1101">
            <v>45.14</v>
          </cell>
          <cell r="J1101" t="str">
            <v>ОГЗ до R45</v>
          </cell>
          <cell r="K1101">
            <v>0</v>
          </cell>
          <cell r="L1101">
            <v>0</v>
          </cell>
          <cell r="M1101">
            <v>0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45.26</v>
          </cell>
          <cell r="I1102">
            <v>407.34</v>
          </cell>
          <cell r="J1102" t="str">
            <v>ОГЗ до R45</v>
          </cell>
          <cell r="K1102">
            <v>0</v>
          </cell>
          <cell r="L1102">
            <v>0</v>
          </cell>
          <cell r="M1102">
            <v>0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45.49</v>
          </cell>
          <cell r="I1103">
            <v>45.49</v>
          </cell>
          <cell r="J1103" t="str">
            <v>ОГЗ до R45</v>
          </cell>
          <cell r="K1103">
            <v>0</v>
          </cell>
          <cell r="L1103">
            <v>0</v>
          </cell>
          <cell r="M1103">
            <v>0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46.04</v>
          </cell>
          <cell r="I1104">
            <v>46.04</v>
          </cell>
          <cell r="J1104" t="str">
            <v>ОГЗ до R45</v>
          </cell>
          <cell r="K1104">
            <v>0</v>
          </cell>
          <cell r="L1104">
            <v>0</v>
          </cell>
          <cell r="M1104">
            <v>0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45.84</v>
          </cell>
          <cell r="I1105">
            <v>45.84</v>
          </cell>
          <cell r="J1105" t="str">
            <v>ОГЗ до R45</v>
          </cell>
          <cell r="K1105">
            <v>0</v>
          </cell>
          <cell r="L1105">
            <v>0</v>
          </cell>
          <cell r="M1105">
            <v>0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46.04</v>
          </cell>
          <cell r="I1106">
            <v>46.04</v>
          </cell>
          <cell r="J1106" t="str">
            <v>ОГЗ до R45</v>
          </cell>
          <cell r="K1106">
            <v>0</v>
          </cell>
          <cell r="L1106">
            <v>0</v>
          </cell>
          <cell r="M1106">
            <v>0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45.14</v>
          </cell>
          <cell r="I1107">
            <v>45.14</v>
          </cell>
          <cell r="J1107" t="str">
            <v>ОГЗ до R45</v>
          </cell>
          <cell r="K1107">
            <v>0</v>
          </cell>
          <cell r="L1107">
            <v>0</v>
          </cell>
          <cell r="M1107">
            <v>0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17.14</v>
          </cell>
          <cell r="I1108">
            <v>17.14</v>
          </cell>
          <cell r="J1108" t="str">
            <v>ОГЗ до R45</v>
          </cell>
          <cell r="K1108">
            <v>0</v>
          </cell>
          <cell r="L1108">
            <v>0</v>
          </cell>
          <cell r="M1108">
            <v>0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1.48</v>
          </cell>
          <cell r="I1109">
            <v>4.4399999999999995</v>
          </cell>
          <cell r="J1109" t="str">
            <v>ОГЗ до R45</v>
          </cell>
          <cell r="K1109">
            <v>0</v>
          </cell>
          <cell r="L1109">
            <v>0</v>
          </cell>
          <cell r="M1109">
            <v>0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2.39</v>
          </cell>
          <cell r="I1110">
            <v>4.78</v>
          </cell>
          <cell r="J1110" t="str">
            <v>ОГЗ до R45</v>
          </cell>
          <cell r="K1110">
            <v>0</v>
          </cell>
          <cell r="L1110">
            <v>0</v>
          </cell>
          <cell r="M1110">
            <v>0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1.57</v>
          </cell>
          <cell r="I1111">
            <v>4.71</v>
          </cell>
          <cell r="J1111" t="str">
            <v>ОГЗ до R45</v>
          </cell>
          <cell r="K1111">
            <v>0</v>
          </cell>
          <cell r="L1111">
            <v>0</v>
          </cell>
          <cell r="M1111">
            <v>0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1.45</v>
          </cell>
          <cell r="I1112">
            <v>4.3499999999999996</v>
          </cell>
          <cell r="J1112" t="str">
            <v>ОГЗ до R45</v>
          </cell>
          <cell r="K1112">
            <v>0</v>
          </cell>
          <cell r="L1112">
            <v>0</v>
          </cell>
          <cell r="M1112">
            <v>0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2.2200000000000002</v>
          </cell>
          <cell r="I1113">
            <v>2.2200000000000002</v>
          </cell>
          <cell r="J1113" t="str">
            <v>ОГЗ до R45</v>
          </cell>
          <cell r="K1113">
            <v>0</v>
          </cell>
          <cell r="L1113">
            <v>0</v>
          </cell>
          <cell r="M1113">
            <v>0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2.25</v>
          </cell>
          <cell r="I1114">
            <v>2.25</v>
          </cell>
          <cell r="J1114" t="str">
            <v>ОГЗ до R45</v>
          </cell>
          <cell r="K1114">
            <v>0</v>
          </cell>
          <cell r="L1114">
            <v>0</v>
          </cell>
          <cell r="M1114">
            <v>0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1.48</v>
          </cell>
          <cell r="I1115">
            <v>1.48</v>
          </cell>
          <cell r="J1115" t="str">
            <v>ОГЗ до R45</v>
          </cell>
          <cell r="K1115">
            <v>0</v>
          </cell>
          <cell r="L1115">
            <v>0</v>
          </cell>
          <cell r="M1115">
            <v>0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0.48</v>
          </cell>
          <cell r="I1116">
            <v>0.48</v>
          </cell>
          <cell r="J1116" t="str">
            <v>ОГЗ до R45</v>
          </cell>
          <cell r="K1116">
            <v>0</v>
          </cell>
          <cell r="L1116">
            <v>0</v>
          </cell>
          <cell r="M1116">
            <v>0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0.64</v>
          </cell>
          <cell r="I1117">
            <v>1.92</v>
          </cell>
          <cell r="J1117" t="str">
            <v>ОГЗ до R45</v>
          </cell>
          <cell r="K1117">
            <v>0</v>
          </cell>
          <cell r="L1117">
            <v>0</v>
          </cell>
          <cell r="M1117">
            <v>0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0.55000000000000004</v>
          </cell>
          <cell r="I1118">
            <v>7.7000000000000011</v>
          </cell>
          <cell r="J1118" t="str">
            <v>ОГЗ до R45</v>
          </cell>
          <cell r="K1118">
            <v>0</v>
          </cell>
          <cell r="L1118">
            <v>0</v>
          </cell>
          <cell r="M1118">
            <v>0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0.7</v>
          </cell>
          <cell r="I1119">
            <v>0.7</v>
          </cell>
          <cell r="J1119" t="str">
            <v>ОГЗ до R45</v>
          </cell>
          <cell r="K1119">
            <v>0</v>
          </cell>
          <cell r="L1119">
            <v>0</v>
          </cell>
          <cell r="M1119">
            <v>0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0.42</v>
          </cell>
          <cell r="I1120">
            <v>0.42</v>
          </cell>
          <cell r="J1120" t="str">
            <v>ОГЗ до R45</v>
          </cell>
          <cell r="K1120">
            <v>0</v>
          </cell>
          <cell r="L1120">
            <v>0</v>
          </cell>
          <cell r="M1120">
            <v>0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0.5</v>
          </cell>
          <cell r="I1121">
            <v>0.5</v>
          </cell>
          <cell r="J1121" t="str">
            <v>ОГЗ до R45</v>
          </cell>
          <cell r="K1121">
            <v>0</v>
          </cell>
          <cell r="L1121">
            <v>0</v>
          </cell>
          <cell r="M1121">
            <v>0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1.85</v>
          </cell>
          <cell r="I1122">
            <v>5.5500000000000007</v>
          </cell>
          <cell r="J1122" t="str">
            <v>ОГЗ до R45</v>
          </cell>
          <cell r="K1122">
            <v>0</v>
          </cell>
          <cell r="L1122">
            <v>0</v>
          </cell>
          <cell r="M1122">
            <v>0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1.72</v>
          </cell>
          <cell r="I1123">
            <v>5.16</v>
          </cell>
          <cell r="J1123" t="str">
            <v>ОГЗ до R45</v>
          </cell>
          <cell r="K1123">
            <v>0</v>
          </cell>
          <cell r="L1123">
            <v>0</v>
          </cell>
          <cell r="M1123">
            <v>0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11.14</v>
          </cell>
          <cell r="I1124">
            <v>11.14</v>
          </cell>
          <cell r="J1124" t="str">
            <v>RAL  7005</v>
          </cell>
          <cell r="K1124">
            <v>0</v>
          </cell>
          <cell r="L1124">
            <v>0</v>
          </cell>
          <cell r="M1124">
            <v>0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10.7</v>
          </cell>
          <cell r="I1125">
            <v>10.7</v>
          </cell>
          <cell r="J1125" t="str">
            <v>RAL  7005</v>
          </cell>
          <cell r="K1125">
            <v>0</v>
          </cell>
          <cell r="L1125">
            <v>0</v>
          </cell>
          <cell r="M1125">
            <v>0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1.6</v>
          </cell>
          <cell r="I1126">
            <v>1.6</v>
          </cell>
          <cell r="J1126" t="str">
            <v>RAL  7005</v>
          </cell>
          <cell r="K1126">
            <v>0</v>
          </cell>
          <cell r="L1126">
            <v>0</v>
          </cell>
          <cell r="M1126">
            <v>0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10.77</v>
          </cell>
          <cell r="I1127">
            <v>10.77</v>
          </cell>
          <cell r="J1127" t="str">
            <v>RAL  7005</v>
          </cell>
          <cell r="K1127">
            <v>0</v>
          </cell>
          <cell r="L1127">
            <v>0</v>
          </cell>
          <cell r="M1127">
            <v>0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11.3</v>
          </cell>
          <cell r="I1128">
            <v>11.3</v>
          </cell>
          <cell r="J1128" t="str">
            <v>RAL  7005</v>
          </cell>
          <cell r="K1128">
            <v>0</v>
          </cell>
          <cell r="L1128">
            <v>0</v>
          </cell>
          <cell r="M1128">
            <v>0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0.13</v>
          </cell>
          <cell r="I1129">
            <v>0.13</v>
          </cell>
          <cell r="J1129" t="str">
            <v>RAL  7005</v>
          </cell>
          <cell r="K1129">
            <v>0</v>
          </cell>
          <cell r="L1129">
            <v>0</v>
          </cell>
          <cell r="M1129">
            <v>0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0.53</v>
          </cell>
          <cell r="I1130">
            <v>0.53</v>
          </cell>
          <cell r="J1130" t="str">
            <v>RAL  7005</v>
          </cell>
          <cell r="K1130">
            <v>0</v>
          </cell>
          <cell r="L1130">
            <v>0</v>
          </cell>
          <cell r="M1130">
            <v>0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0.05</v>
          </cell>
          <cell r="I1131">
            <v>0.05</v>
          </cell>
          <cell r="J1131" t="str">
            <v>RAL  7005</v>
          </cell>
          <cell r="K1131">
            <v>0</v>
          </cell>
          <cell r="L1131">
            <v>0</v>
          </cell>
          <cell r="M1131">
            <v>0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0.22</v>
          </cell>
          <cell r="I1132">
            <v>0.22</v>
          </cell>
          <cell r="J1132" t="str">
            <v>RAL  7005</v>
          </cell>
          <cell r="K1132">
            <v>0</v>
          </cell>
          <cell r="L1132">
            <v>0</v>
          </cell>
          <cell r="M1132">
            <v>0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0.1</v>
          </cell>
          <cell r="I1133">
            <v>0.1</v>
          </cell>
          <cell r="J1133" t="str">
            <v>RAL  7005</v>
          </cell>
          <cell r="K1133">
            <v>0</v>
          </cell>
          <cell r="L1133">
            <v>0</v>
          </cell>
          <cell r="M1133">
            <v>0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0.19</v>
          </cell>
          <cell r="I1134">
            <v>0.19</v>
          </cell>
          <cell r="J1134" t="str">
            <v>RAL  7005</v>
          </cell>
          <cell r="K1134">
            <v>0</v>
          </cell>
          <cell r="L1134">
            <v>0</v>
          </cell>
          <cell r="M1134">
            <v>0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0.31</v>
          </cell>
          <cell r="I1135">
            <v>0.31</v>
          </cell>
          <cell r="J1135" t="str">
            <v>RAL  7005</v>
          </cell>
          <cell r="K1135">
            <v>0</v>
          </cell>
          <cell r="L1135">
            <v>0</v>
          </cell>
          <cell r="M1135">
            <v>0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0.37</v>
          </cell>
          <cell r="I1136">
            <v>0.37</v>
          </cell>
          <cell r="J1136" t="str">
            <v>RAL  7005</v>
          </cell>
          <cell r="K1136">
            <v>0</v>
          </cell>
          <cell r="L1136">
            <v>0</v>
          </cell>
          <cell r="M1136">
            <v>0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1.31</v>
          </cell>
          <cell r="I1137">
            <v>1.31</v>
          </cell>
          <cell r="J1137" t="str">
            <v>RAL  7005</v>
          </cell>
          <cell r="K1137">
            <v>0</v>
          </cell>
          <cell r="L1137">
            <v>0</v>
          </cell>
          <cell r="M1137">
            <v>0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0.96</v>
          </cell>
          <cell r="I1138">
            <v>0.96</v>
          </cell>
          <cell r="J1138" t="str">
            <v>RAL  7005</v>
          </cell>
          <cell r="K1138">
            <v>0</v>
          </cell>
          <cell r="L1138">
            <v>0</v>
          </cell>
          <cell r="M1138">
            <v>0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0.13</v>
          </cell>
          <cell r="I1139">
            <v>13.26</v>
          </cell>
          <cell r="J1139" t="str">
            <v>RAL  7005</v>
          </cell>
          <cell r="K1139">
            <v>0</v>
          </cell>
          <cell r="L1139">
            <v>0</v>
          </cell>
          <cell r="M1139">
            <v>0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0.12</v>
          </cell>
          <cell r="I1140">
            <v>12.24</v>
          </cell>
          <cell r="J1140" t="str">
            <v>RAL  7005</v>
          </cell>
          <cell r="K1140">
            <v>0</v>
          </cell>
          <cell r="L1140">
            <v>0</v>
          </cell>
          <cell r="M1140">
            <v>0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25.1</v>
          </cell>
          <cell r="I1141">
            <v>50.2</v>
          </cell>
          <cell r="J1141" t="str">
            <v>ОГЗ до R45</v>
          </cell>
          <cell r="K1141">
            <v>0</v>
          </cell>
          <cell r="L1141">
            <v>0</v>
          </cell>
          <cell r="M1141">
            <v>0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4.42</v>
          </cell>
          <cell r="I1142">
            <v>8.84</v>
          </cell>
          <cell r="J1142" t="str">
            <v>ОГЗ до R45</v>
          </cell>
          <cell r="K1142">
            <v>0</v>
          </cell>
          <cell r="L1142">
            <v>0</v>
          </cell>
          <cell r="M1142">
            <v>0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25.1</v>
          </cell>
          <cell r="I1143">
            <v>50.2</v>
          </cell>
          <cell r="J1143" t="str">
            <v>ОГЗ до R45</v>
          </cell>
          <cell r="K1143">
            <v>0</v>
          </cell>
          <cell r="L1143">
            <v>0</v>
          </cell>
          <cell r="M1143">
            <v>0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4.42</v>
          </cell>
          <cell r="I1144">
            <v>13.26</v>
          </cell>
          <cell r="J1144" t="str">
            <v>ОГЗ до R45</v>
          </cell>
          <cell r="K1144">
            <v>0</v>
          </cell>
          <cell r="L1144">
            <v>0</v>
          </cell>
          <cell r="M1144">
            <v>0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25.37</v>
          </cell>
          <cell r="I1145">
            <v>25.37</v>
          </cell>
          <cell r="J1145" t="str">
            <v>ОГЗ до R45</v>
          </cell>
          <cell r="K1145">
            <v>0</v>
          </cell>
          <cell r="L1145">
            <v>0</v>
          </cell>
          <cell r="M1145">
            <v>0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4.5999999999999996</v>
          </cell>
          <cell r="I1146">
            <v>36.799999999999997</v>
          </cell>
          <cell r="J1146" t="str">
            <v>ОГЗ до R45</v>
          </cell>
          <cell r="K1146">
            <v>0</v>
          </cell>
          <cell r="L1146">
            <v>0</v>
          </cell>
          <cell r="M1146">
            <v>0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25.3</v>
          </cell>
          <cell r="I1147">
            <v>151.80000000000001</v>
          </cell>
          <cell r="J1147" t="str">
            <v>ОГЗ до R45</v>
          </cell>
          <cell r="K1147">
            <v>0</v>
          </cell>
          <cell r="L1147">
            <v>0</v>
          </cell>
          <cell r="M1147">
            <v>0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25.37</v>
          </cell>
          <cell r="I1148">
            <v>25.37</v>
          </cell>
          <cell r="J1148" t="str">
            <v>ОГЗ до R45</v>
          </cell>
          <cell r="K1148">
            <v>0</v>
          </cell>
          <cell r="L1148">
            <v>0</v>
          </cell>
          <cell r="M1148">
            <v>0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25.87</v>
          </cell>
          <cell r="I1149">
            <v>25.87</v>
          </cell>
          <cell r="J1149" t="str">
            <v>ОГЗ до R45</v>
          </cell>
          <cell r="K1149">
            <v>0</v>
          </cell>
          <cell r="L1149">
            <v>0</v>
          </cell>
          <cell r="M1149">
            <v>0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4.8499999999999996</v>
          </cell>
          <cell r="I1150">
            <v>4.8499999999999996</v>
          </cell>
          <cell r="J1150" t="str">
            <v>ОГЗ до R45</v>
          </cell>
          <cell r="K1150">
            <v>0</v>
          </cell>
          <cell r="L1150">
            <v>0</v>
          </cell>
          <cell r="M1150">
            <v>0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25.74</v>
          </cell>
          <cell r="I1151">
            <v>25.74</v>
          </cell>
          <cell r="J1151" t="str">
            <v>ОГЗ до R45</v>
          </cell>
          <cell r="K1151">
            <v>0</v>
          </cell>
          <cell r="L1151">
            <v>0</v>
          </cell>
          <cell r="M1151">
            <v>0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6.38</v>
          </cell>
          <cell r="I1152">
            <v>6.38</v>
          </cell>
          <cell r="J1152" t="str">
            <v>ОГЗ до R45</v>
          </cell>
          <cell r="K1152">
            <v>0</v>
          </cell>
          <cell r="L1152">
            <v>0</v>
          </cell>
          <cell r="M1152">
            <v>0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25.46</v>
          </cell>
          <cell r="I1153">
            <v>25.46</v>
          </cell>
          <cell r="J1153" t="str">
            <v>ОГЗ до R45</v>
          </cell>
          <cell r="K1153">
            <v>0</v>
          </cell>
          <cell r="L1153">
            <v>0</v>
          </cell>
          <cell r="M1153">
            <v>0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4.8499999999999996</v>
          </cell>
          <cell r="I1154">
            <v>4.8499999999999996</v>
          </cell>
          <cell r="J1154" t="str">
            <v>ОГЗ до R45</v>
          </cell>
          <cell r="K1154">
            <v>0</v>
          </cell>
          <cell r="L1154">
            <v>0</v>
          </cell>
          <cell r="M1154">
            <v>0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26.01</v>
          </cell>
          <cell r="I1155">
            <v>26.01</v>
          </cell>
          <cell r="J1155" t="str">
            <v>ОГЗ до R45</v>
          </cell>
          <cell r="K1155">
            <v>0</v>
          </cell>
          <cell r="L1155">
            <v>0</v>
          </cell>
          <cell r="M1155">
            <v>0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>
            <v>21.53</v>
          </cell>
          <cell r="I1156">
            <v>21.53</v>
          </cell>
          <cell r="J1156" t="str">
            <v>ОГЗ до R45</v>
          </cell>
          <cell r="K1156">
            <v>1</v>
          </cell>
          <cell r="L1156">
            <v>1753.2</v>
          </cell>
          <cell r="M1156">
            <v>21.53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21.81</v>
          </cell>
          <cell r="I1157">
            <v>218.1</v>
          </cell>
          <cell r="J1157" t="str">
            <v>ОГЗ до R45</v>
          </cell>
          <cell r="K1157">
            <v>6</v>
          </cell>
          <cell r="L1157">
            <v>10588.2</v>
          </cell>
          <cell r="M1157">
            <v>130.85999999999999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>
            <v>22.08</v>
          </cell>
          <cell r="I1158">
            <v>22.08</v>
          </cell>
          <cell r="J1158" t="str">
            <v>ОГЗ до R45</v>
          </cell>
          <cell r="K1158">
            <v>0</v>
          </cell>
          <cell r="L1158">
            <v>0</v>
          </cell>
          <cell r="M1158">
            <v>0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>
            <v>22.08</v>
          </cell>
          <cell r="I1159">
            <v>22.08</v>
          </cell>
          <cell r="J1159" t="str">
            <v>ОГЗ до R45</v>
          </cell>
          <cell r="K1159">
            <v>0</v>
          </cell>
          <cell r="L1159">
            <v>0</v>
          </cell>
          <cell r="M1159">
            <v>0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>
            <v>22.29</v>
          </cell>
          <cell r="I1160">
            <v>22.29</v>
          </cell>
          <cell r="J1160" t="str">
            <v>ОГЗ до R45</v>
          </cell>
          <cell r="K1160">
            <v>1</v>
          </cell>
          <cell r="L1160">
            <v>1786.1</v>
          </cell>
          <cell r="M1160">
            <v>22.29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>
            <v>21.53</v>
          </cell>
          <cell r="I1161">
            <v>21.53</v>
          </cell>
          <cell r="J1161" t="str">
            <v>ОГЗ до R45</v>
          </cell>
          <cell r="K1161">
            <v>0</v>
          </cell>
          <cell r="L1161">
            <v>0</v>
          </cell>
          <cell r="M1161">
            <v>0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4.83</v>
          </cell>
          <cell r="I1162">
            <v>9.66</v>
          </cell>
          <cell r="J1162" t="str">
            <v>ОГЗ до R45</v>
          </cell>
          <cell r="K1162">
            <v>0</v>
          </cell>
          <cell r="L1162">
            <v>0</v>
          </cell>
          <cell r="M1162">
            <v>0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8.2799999999999994</v>
          </cell>
          <cell r="I1163">
            <v>8.2799999999999994</v>
          </cell>
          <cell r="J1163" t="str">
            <v>ОГЗ до R45</v>
          </cell>
          <cell r="K1163">
            <v>0</v>
          </cell>
          <cell r="L1163">
            <v>0</v>
          </cell>
          <cell r="M1163">
            <v>0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5.14</v>
          </cell>
          <cell r="I1164">
            <v>51.4</v>
          </cell>
          <cell r="J1164" t="str">
            <v>ОГЗ до R45</v>
          </cell>
          <cell r="K1164">
            <v>0</v>
          </cell>
          <cell r="L1164">
            <v>0</v>
          </cell>
          <cell r="M1164">
            <v>0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5.47</v>
          </cell>
          <cell r="I1165">
            <v>54.699999999999996</v>
          </cell>
          <cell r="J1165" t="str">
            <v>ОГЗ до R45</v>
          </cell>
          <cell r="K1165">
            <v>0</v>
          </cell>
          <cell r="L1165">
            <v>0</v>
          </cell>
          <cell r="M1165">
            <v>0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5.45</v>
          </cell>
          <cell r="I1166">
            <v>5.45</v>
          </cell>
          <cell r="J1166" t="str">
            <v>ОГЗ до R45</v>
          </cell>
          <cell r="K1166">
            <v>0</v>
          </cell>
          <cell r="L1166">
            <v>0</v>
          </cell>
          <cell r="M1166">
            <v>0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5.74</v>
          </cell>
          <cell r="I1167">
            <v>5.74</v>
          </cell>
          <cell r="J1167" t="str">
            <v>ОГЗ до R45</v>
          </cell>
          <cell r="K1167">
            <v>0</v>
          </cell>
          <cell r="L1167">
            <v>0</v>
          </cell>
          <cell r="M1167">
            <v>0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5.46</v>
          </cell>
          <cell r="I1168">
            <v>5.46</v>
          </cell>
          <cell r="J1168" t="str">
            <v>ОГЗ до R45</v>
          </cell>
          <cell r="K1168">
            <v>0</v>
          </cell>
          <cell r="L1168">
            <v>0</v>
          </cell>
          <cell r="M1168">
            <v>0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6.12</v>
          </cell>
          <cell r="I1169">
            <v>6.12</v>
          </cell>
          <cell r="J1169" t="str">
            <v>ОГЗ до R45</v>
          </cell>
          <cell r="K1169">
            <v>0</v>
          </cell>
          <cell r="L1169">
            <v>0</v>
          </cell>
          <cell r="M1169">
            <v>0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5.45</v>
          </cell>
          <cell r="I1170">
            <v>5.45</v>
          </cell>
          <cell r="J1170" t="str">
            <v>ОГЗ до R45</v>
          </cell>
          <cell r="K1170">
            <v>0</v>
          </cell>
          <cell r="L1170">
            <v>0</v>
          </cell>
          <cell r="M1170">
            <v>0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5.74</v>
          </cell>
          <cell r="I1171">
            <v>5.74</v>
          </cell>
          <cell r="J1171" t="str">
            <v>ОГЗ до R45</v>
          </cell>
          <cell r="K1171">
            <v>0</v>
          </cell>
          <cell r="L1171">
            <v>0</v>
          </cell>
          <cell r="M1171">
            <v>0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8.01</v>
          </cell>
          <cell r="I1172">
            <v>8.01</v>
          </cell>
          <cell r="J1172" t="str">
            <v>ОГЗ до R45</v>
          </cell>
          <cell r="K1172">
            <v>0</v>
          </cell>
          <cell r="L1172">
            <v>0</v>
          </cell>
          <cell r="M1172">
            <v>0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0.62</v>
          </cell>
          <cell r="I1173">
            <v>0.62</v>
          </cell>
          <cell r="J1173" t="str">
            <v>RAL  7005</v>
          </cell>
          <cell r="K1173">
            <v>0</v>
          </cell>
          <cell r="L1173">
            <v>0</v>
          </cell>
          <cell r="M1173">
            <v>0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1.71</v>
          </cell>
          <cell r="I1174">
            <v>1.71</v>
          </cell>
          <cell r="J1174" t="str">
            <v>RAL  7005</v>
          </cell>
          <cell r="K1174">
            <v>0</v>
          </cell>
          <cell r="L1174">
            <v>0</v>
          </cell>
          <cell r="M1174">
            <v>0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1.6</v>
          </cell>
          <cell r="I1175">
            <v>6.4</v>
          </cell>
          <cell r="J1175" t="str">
            <v>RAL  7005</v>
          </cell>
          <cell r="K1175">
            <v>0</v>
          </cell>
          <cell r="L1175">
            <v>0</v>
          </cell>
          <cell r="M1175">
            <v>0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0.52</v>
          </cell>
          <cell r="I1176">
            <v>2.08</v>
          </cell>
          <cell r="J1176" t="str">
            <v>RAL  7005</v>
          </cell>
          <cell r="K1176">
            <v>0</v>
          </cell>
          <cell r="L1176">
            <v>0</v>
          </cell>
          <cell r="M1176">
            <v>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17.809999999999999</v>
          </cell>
          <cell r="I1177">
            <v>35.619999999999997</v>
          </cell>
          <cell r="J1177" t="str">
            <v>RAL  7005</v>
          </cell>
          <cell r="K1177">
            <v>0</v>
          </cell>
          <cell r="L1177">
            <v>0</v>
          </cell>
          <cell r="M1177">
            <v>0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17.760000000000002</v>
          </cell>
          <cell r="I1178">
            <v>17.760000000000002</v>
          </cell>
          <cell r="J1178" t="str">
            <v>RAL  7005</v>
          </cell>
          <cell r="K1178">
            <v>0</v>
          </cell>
          <cell r="L1178">
            <v>0</v>
          </cell>
          <cell r="M1178">
            <v>0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8.68</v>
          </cell>
          <cell r="I1179">
            <v>8.68</v>
          </cell>
          <cell r="J1179" t="str">
            <v>RAL  7005</v>
          </cell>
          <cell r="K1179">
            <v>0</v>
          </cell>
          <cell r="L1179">
            <v>0</v>
          </cell>
          <cell r="M1179">
            <v>0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15.24</v>
          </cell>
          <cell r="I1180">
            <v>30.48</v>
          </cell>
          <cell r="J1180" t="str">
            <v>RAL  7005</v>
          </cell>
          <cell r="K1180">
            <v>0</v>
          </cell>
          <cell r="L1180">
            <v>0</v>
          </cell>
          <cell r="M1180">
            <v>0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13.45</v>
          </cell>
          <cell r="I1181">
            <v>13.45</v>
          </cell>
          <cell r="J1181" t="str">
            <v>RAL  7005</v>
          </cell>
          <cell r="K1181">
            <v>0</v>
          </cell>
          <cell r="L1181">
            <v>0</v>
          </cell>
          <cell r="M1181">
            <v>0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13.38</v>
          </cell>
          <cell r="I1182">
            <v>13.38</v>
          </cell>
          <cell r="J1182" t="str">
            <v>RAL  7005</v>
          </cell>
          <cell r="K1182">
            <v>0</v>
          </cell>
          <cell r="L1182">
            <v>0</v>
          </cell>
          <cell r="M1182">
            <v>0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2.8</v>
          </cell>
          <cell r="I1183">
            <v>2.8</v>
          </cell>
          <cell r="J1183" t="str">
            <v>RAL  7005</v>
          </cell>
          <cell r="K1183">
            <v>0</v>
          </cell>
          <cell r="L1183">
            <v>0</v>
          </cell>
          <cell r="M1183">
            <v>0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19.89</v>
          </cell>
          <cell r="I1184">
            <v>39.78</v>
          </cell>
          <cell r="J1184" t="str">
            <v>RAL  7005</v>
          </cell>
          <cell r="K1184">
            <v>0</v>
          </cell>
          <cell r="L1184">
            <v>0</v>
          </cell>
          <cell r="M1184">
            <v>0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14.96</v>
          </cell>
          <cell r="I1185">
            <v>14.96</v>
          </cell>
          <cell r="J1185" t="str">
            <v>RAL  7005</v>
          </cell>
          <cell r="K1185">
            <v>0</v>
          </cell>
          <cell r="L1185">
            <v>0</v>
          </cell>
          <cell r="M1185">
            <v>0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16.39</v>
          </cell>
          <cell r="I1186">
            <v>16.39</v>
          </cell>
          <cell r="J1186" t="str">
            <v>RAL  7005</v>
          </cell>
          <cell r="K1186">
            <v>0</v>
          </cell>
          <cell r="L1186">
            <v>0</v>
          </cell>
          <cell r="M1186">
            <v>0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11.27</v>
          </cell>
          <cell r="I1187">
            <v>22.54</v>
          </cell>
          <cell r="J1187" t="str">
            <v>RAL  7005</v>
          </cell>
          <cell r="K1187">
            <v>0</v>
          </cell>
          <cell r="L1187">
            <v>0</v>
          </cell>
          <cell r="M1187">
            <v>0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12.83</v>
          </cell>
          <cell r="I1188">
            <v>12.83</v>
          </cell>
          <cell r="J1188" t="str">
            <v>RAL  7005</v>
          </cell>
          <cell r="K1188">
            <v>0</v>
          </cell>
          <cell r="L1188">
            <v>0</v>
          </cell>
          <cell r="M1188">
            <v>0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11.35</v>
          </cell>
          <cell r="I1189">
            <v>11.35</v>
          </cell>
          <cell r="J1189" t="str">
            <v>RAL  7005</v>
          </cell>
          <cell r="K1189">
            <v>0</v>
          </cell>
          <cell r="L1189">
            <v>0</v>
          </cell>
          <cell r="M1189">
            <v>0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17.739999999999998</v>
          </cell>
          <cell r="I1190">
            <v>17.739999999999998</v>
          </cell>
          <cell r="J1190" t="str">
            <v>RAL  7005</v>
          </cell>
          <cell r="K1190">
            <v>0</v>
          </cell>
          <cell r="L1190">
            <v>0</v>
          </cell>
          <cell r="M1190">
            <v>0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20.170000000000002</v>
          </cell>
          <cell r="I1191">
            <v>20.170000000000002</v>
          </cell>
          <cell r="J1191" t="str">
            <v>RAL  7005</v>
          </cell>
          <cell r="K1191">
            <v>0</v>
          </cell>
          <cell r="L1191">
            <v>0</v>
          </cell>
          <cell r="M1191">
            <v>0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0.04</v>
          </cell>
          <cell r="I1192">
            <v>1.6</v>
          </cell>
          <cell r="J1192" t="str">
            <v>RAL  7005</v>
          </cell>
          <cell r="K1192">
            <v>0</v>
          </cell>
          <cell r="L1192">
            <v>0</v>
          </cell>
          <cell r="M1192">
            <v>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0.02</v>
          </cell>
          <cell r="I1193">
            <v>0.48</v>
          </cell>
          <cell r="J1193" t="str">
            <v>RAL  7005</v>
          </cell>
          <cell r="K1193">
            <v>0</v>
          </cell>
          <cell r="L1193">
            <v>0</v>
          </cell>
          <cell r="M1193">
            <v>0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0.25</v>
          </cell>
          <cell r="I1194">
            <v>2</v>
          </cell>
          <cell r="J1194" t="str">
            <v>ОГЗ до R45</v>
          </cell>
          <cell r="K1194">
            <v>0</v>
          </cell>
          <cell r="L1194">
            <v>0</v>
          </cell>
          <cell r="M1194">
            <v>0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4.07</v>
          </cell>
          <cell r="I1195">
            <v>4.07</v>
          </cell>
          <cell r="J1195" t="str">
            <v>RAL  7005</v>
          </cell>
          <cell r="K1195">
            <v>0</v>
          </cell>
          <cell r="L1195">
            <v>0</v>
          </cell>
          <cell r="M1195">
            <v>0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3.84</v>
          </cell>
          <cell r="I1196">
            <v>3.84</v>
          </cell>
          <cell r="J1196" t="str">
            <v>RAL  7005</v>
          </cell>
          <cell r="K1196">
            <v>0</v>
          </cell>
          <cell r="L1196">
            <v>0</v>
          </cell>
          <cell r="M1196">
            <v>0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3.14</v>
          </cell>
          <cell r="I1197">
            <v>3.14</v>
          </cell>
          <cell r="J1197" t="str">
            <v>RAL  7005</v>
          </cell>
          <cell r="K1197">
            <v>0</v>
          </cell>
          <cell r="L1197">
            <v>0</v>
          </cell>
          <cell r="M1197">
            <v>0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5.22</v>
          </cell>
          <cell r="I1198">
            <v>5.22</v>
          </cell>
          <cell r="J1198" t="str">
            <v>RAL  7005</v>
          </cell>
          <cell r="K1198">
            <v>0</v>
          </cell>
          <cell r="L1198">
            <v>0</v>
          </cell>
          <cell r="M1198">
            <v>0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4.8499999999999996</v>
          </cell>
          <cell r="I1199">
            <v>4.8499999999999996</v>
          </cell>
          <cell r="J1199" t="str">
            <v>RAL  7005</v>
          </cell>
          <cell r="K1199">
            <v>0</v>
          </cell>
          <cell r="L1199">
            <v>0</v>
          </cell>
          <cell r="M1199">
            <v>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4.29</v>
          </cell>
          <cell r="I1200">
            <v>4.29</v>
          </cell>
          <cell r="J1200" t="str">
            <v>RAL  7005</v>
          </cell>
          <cell r="K1200">
            <v>0</v>
          </cell>
          <cell r="L1200">
            <v>0</v>
          </cell>
          <cell r="M1200">
            <v>0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3.93</v>
          </cell>
          <cell r="I1201">
            <v>3.93</v>
          </cell>
          <cell r="J1201" t="str">
            <v>RAL  7005</v>
          </cell>
          <cell r="K1201">
            <v>0</v>
          </cell>
          <cell r="L1201">
            <v>0</v>
          </cell>
          <cell r="M1201">
            <v>0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5.23</v>
          </cell>
          <cell r="I1202">
            <v>5.23</v>
          </cell>
          <cell r="J1202" t="str">
            <v>RAL  7005</v>
          </cell>
          <cell r="K1202">
            <v>0</v>
          </cell>
          <cell r="L1202">
            <v>0</v>
          </cell>
          <cell r="M1202">
            <v>0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4.8600000000000003</v>
          </cell>
          <cell r="I1203">
            <v>4.8600000000000003</v>
          </cell>
          <cell r="J1203" t="str">
            <v>RAL  7005</v>
          </cell>
          <cell r="K1203">
            <v>0</v>
          </cell>
          <cell r="L1203">
            <v>0</v>
          </cell>
          <cell r="M1203">
            <v>0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3.66</v>
          </cell>
          <cell r="I1204">
            <v>3.66</v>
          </cell>
          <cell r="J1204" t="str">
            <v>RAL  7005</v>
          </cell>
          <cell r="K1204">
            <v>0</v>
          </cell>
          <cell r="L1204">
            <v>0</v>
          </cell>
          <cell r="M1204">
            <v>0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3.8</v>
          </cell>
          <cell r="I1205">
            <v>3.8</v>
          </cell>
          <cell r="J1205" t="str">
            <v>RAL  7005</v>
          </cell>
          <cell r="K1205">
            <v>0</v>
          </cell>
          <cell r="L1205">
            <v>0</v>
          </cell>
          <cell r="M1205">
            <v>0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11.13</v>
          </cell>
          <cell r="I1206">
            <v>44.52</v>
          </cell>
          <cell r="J1206" t="str">
            <v>RAL  7005</v>
          </cell>
          <cell r="K1206">
            <v>0</v>
          </cell>
          <cell r="L1206">
            <v>0</v>
          </cell>
          <cell r="M1206">
            <v>0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10.199999999999999</v>
          </cell>
          <cell r="I1207">
            <v>40.799999999999997</v>
          </cell>
          <cell r="J1207" t="str">
            <v>RAL  7005</v>
          </cell>
          <cell r="K1207">
            <v>0</v>
          </cell>
          <cell r="L1207">
            <v>0</v>
          </cell>
          <cell r="M1207">
            <v>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8.4</v>
          </cell>
          <cell r="I1208">
            <v>16.8</v>
          </cell>
          <cell r="J1208" t="str">
            <v>RAL  7005</v>
          </cell>
          <cell r="K1208">
            <v>0</v>
          </cell>
          <cell r="L1208">
            <v>0</v>
          </cell>
          <cell r="M1208">
            <v>0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13.95</v>
          </cell>
          <cell r="I1209">
            <v>27.9</v>
          </cell>
          <cell r="J1209" t="str">
            <v>RAL  7005</v>
          </cell>
          <cell r="K1209">
            <v>0</v>
          </cell>
          <cell r="L1209">
            <v>0</v>
          </cell>
          <cell r="M1209">
            <v>0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12.96</v>
          </cell>
          <cell r="I1210">
            <v>25.92</v>
          </cell>
          <cell r="J1210" t="str">
            <v>RAL  7005</v>
          </cell>
          <cell r="K1210">
            <v>0</v>
          </cell>
          <cell r="L1210">
            <v>0</v>
          </cell>
          <cell r="M1210">
            <v>0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11.49</v>
          </cell>
          <cell r="I1211">
            <v>22.98</v>
          </cell>
          <cell r="J1211" t="str">
            <v>RAL  7005</v>
          </cell>
          <cell r="K1211">
            <v>0</v>
          </cell>
          <cell r="L1211">
            <v>0</v>
          </cell>
          <cell r="M1211">
            <v>0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10.54</v>
          </cell>
          <cell r="I1212">
            <v>21.08</v>
          </cell>
          <cell r="J1212" t="str">
            <v>RAL  7005</v>
          </cell>
          <cell r="K1212">
            <v>0</v>
          </cell>
          <cell r="L1212">
            <v>0</v>
          </cell>
          <cell r="M1212">
            <v>0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13.99</v>
          </cell>
          <cell r="I1213">
            <v>27.98</v>
          </cell>
          <cell r="J1213" t="str">
            <v>RAL  7005</v>
          </cell>
          <cell r="K1213">
            <v>0</v>
          </cell>
          <cell r="L1213">
            <v>0</v>
          </cell>
          <cell r="M1213">
            <v>0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13</v>
          </cell>
          <cell r="I1214">
            <v>26</v>
          </cell>
          <cell r="J1214" t="str">
            <v>RAL  7005</v>
          </cell>
          <cell r="K1214">
            <v>0</v>
          </cell>
          <cell r="L1214">
            <v>0</v>
          </cell>
          <cell r="M1214">
            <v>0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9.8000000000000007</v>
          </cell>
          <cell r="I1215">
            <v>19.600000000000001</v>
          </cell>
          <cell r="J1215" t="str">
            <v>RAL  7005</v>
          </cell>
          <cell r="K1215">
            <v>0</v>
          </cell>
          <cell r="L1215">
            <v>0</v>
          </cell>
          <cell r="M1215">
            <v>0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10.19</v>
          </cell>
          <cell r="I1216">
            <v>40.76</v>
          </cell>
          <cell r="J1216" t="str">
            <v>RAL  7005</v>
          </cell>
          <cell r="K1216">
            <v>0</v>
          </cell>
          <cell r="L1216">
            <v>0</v>
          </cell>
          <cell r="M1216">
            <v>0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8.44</v>
          </cell>
          <cell r="I1217">
            <v>8.44</v>
          </cell>
          <cell r="J1217" t="str">
            <v>RAL  7005</v>
          </cell>
          <cell r="K1217">
            <v>0</v>
          </cell>
          <cell r="L1217">
            <v>0</v>
          </cell>
          <cell r="M1217">
            <v>0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13.99</v>
          </cell>
          <cell r="I1218">
            <v>13.99</v>
          </cell>
          <cell r="J1218" t="str">
            <v>RAL  7005</v>
          </cell>
          <cell r="K1218">
            <v>0</v>
          </cell>
          <cell r="L1218">
            <v>0</v>
          </cell>
          <cell r="M1218">
            <v>0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13</v>
          </cell>
          <cell r="I1219">
            <v>13</v>
          </cell>
          <cell r="J1219" t="str">
            <v>RAL  7005</v>
          </cell>
          <cell r="K1219">
            <v>0</v>
          </cell>
          <cell r="L1219">
            <v>0</v>
          </cell>
          <cell r="M1219">
            <v>0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11.53</v>
          </cell>
          <cell r="I1220">
            <v>11.53</v>
          </cell>
          <cell r="J1220" t="str">
            <v>RAL  7005</v>
          </cell>
          <cell r="K1220">
            <v>0</v>
          </cell>
          <cell r="L1220">
            <v>0</v>
          </cell>
          <cell r="M1220">
            <v>0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10.54</v>
          </cell>
          <cell r="I1221">
            <v>10.54</v>
          </cell>
          <cell r="J1221" t="str">
            <v>RAL  7005</v>
          </cell>
          <cell r="K1221">
            <v>0</v>
          </cell>
          <cell r="L1221">
            <v>0</v>
          </cell>
          <cell r="M1221">
            <v>0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13.99</v>
          </cell>
          <cell r="I1222">
            <v>13.99</v>
          </cell>
          <cell r="J1222" t="str">
            <v>RAL  7005</v>
          </cell>
          <cell r="K1222">
            <v>0</v>
          </cell>
          <cell r="L1222">
            <v>0</v>
          </cell>
          <cell r="M1222">
            <v>0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13</v>
          </cell>
          <cell r="I1223">
            <v>13</v>
          </cell>
          <cell r="J1223" t="str">
            <v>RAL  7005</v>
          </cell>
          <cell r="K1223">
            <v>0</v>
          </cell>
          <cell r="L1223">
            <v>0</v>
          </cell>
          <cell r="M1223">
            <v>0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9.8000000000000007</v>
          </cell>
          <cell r="I1224">
            <v>9.8000000000000007</v>
          </cell>
          <cell r="J1224" t="str">
            <v>RAL  7005</v>
          </cell>
          <cell r="K1224">
            <v>0</v>
          </cell>
          <cell r="L1224">
            <v>0</v>
          </cell>
          <cell r="M1224">
            <v>0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8.42</v>
          </cell>
          <cell r="I1225">
            <v>8.42</v>
          </cell>
          <cell r="J1225" t="str">
            <v>RAL  7005</v>
          </cell>
          <cell r="K1225">
            <v>0</v>
          </cell>
          <cell r="L1225">
            <v>0</v>
          </cell>
          <cell r="M1225">
            <v>0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13.97</v>
          </cell>
          <cell r="I1226">
            <v>13.97</v>
          </cell>
          <cell r="J1226" t="str">
            <v>RAL  7005</v>
          </cell>
          <cell r="K1226">
            <v>0</v>
          </cell>
          <cell r="L1226">
            <v>0</v>
          </cell>
          <cell r="M1226">
            <v>0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12.99</v>
          </cell>
          <cell r="I1227">
            <v>12.99</v>
          </cell>
          <cell r="J1227" t="str">
            <v>RAL  7005</v>
          </cell>
          <cell r="K1227">
            <v>0</v>
          </cell>
          <cell r="L1227">
            <v>0</v>
          </cell>
          <cell r="M1227">
            <v>0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11.51</v>
          </cell>
          <cell r="I1228">
            <v>11.51</v>
          </cell>
          <cell r="J1228" t="str">
            <v>RAL  7005</v>
          </cell>
          <cell r="K1228">
            <v>0</v>
          </cell>
          <cell r="L1228">
            <v>0</v>
          </cell>
          <cell r="M1228">
            <v>0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10.51</v>
          </cell>
          <cell r="I1229">
            <v>10.51</v>
          </cell>
          <cell r="J1229" t="str">
            <v>RAL  7005</v>
          </cell>
          <cell r="K1229">
            <v>0</v>
          </cell>
          <cell r="L1229">
            <v>0</v>
          </cell>
          <cell r="M1229">
            <v>0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13.96</v>
          </cell>
          <cell r="I1230">
            <v>13.96</v>
          </cell>
          <cell r="J1230" t="str">
            <v>RAL  7005</v>
          </cell>
          <cell r="K1230">
            <v>0</v>
          </cell>
          <cell r="L1230">
            <v>0</v>
          </cell>
          <cell r="M1230">
            <v>0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12.97</v>
          </cell>
          <cell r="I1231">
            <v>12.97</v>
          </cell>
          <cell r="J1231" t="str">
            <v>RAL  7005</v>
          </cell>
          <cell r="K1231">
            <v>0</v>
          </cell>
          <cell r="L1231">
            <v>0</v>
          </cell>
          <cell r="M1231">
            <v>0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9.77</v>
          </cell>
          <cell r="I1232">
            <v>9.77</v>
          </cell>
          <cell r="J1232" t="str">
            <v>RAL  7005</v>
          </cell>
          <cell r="K1232">
            <v>0</v>
          </cell>
          <cell r="L1232">
            <v>0</v>
          </cell>
          <cell r="M1232">
            <v>0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10.8</v>
          </cell>
          <cell r="I1233">
            <v>21.6</v>
          </cell>
          <cell r="J1233" t="str">
            <v>RAL  7005</v>
          </cell>
          <cell r="K1233">
            <v>0</v>
          </cell>
          <cell r="L1233">
            <v>0</v>
          </cell>
          <cell r="M1233">
            <v>0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9.89</v>
          </cell>
          <cell r="I1234">
            <v>19.78</v>
          </cell>
          <cell r="J1234" t="str">
            <v>RAL  7005</v>
          </cell>
          <cell r="K1234">
            <v>0</v>
          </cell>
          <cell r="L1234">
            <v>0</v>
          </cell>
          <cell r="M1234">
            <v>0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8.19</v>
          </cell>
          <cell r="I1235">
            <v>8.19</v>
          </cell>
          <cell r="J1235" t="str">
            <v>RAL  7005</v>
          </cell>
          <cell r="K1235">
            <v>0</v>
          </cell>
          <cell r="L1235">
            <v>0</v>
          </cell>
          <cell r="M1235">
            <v>0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13.57</v>
          </cell>
          <cell r="I1236">
            <v>13.57</v>
          </cell>
          <cell r="J1236" t="str">
            <v>RAL  7005</v>
          </cell>
          <cell r="K1236">
            <v>0</v>
          </cell>
          <cell r="L1236">
            <v>0</v>
          </cell>
          <cell r="M1236">
            <v>0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12.61</v>
          </cell>
          <cell r="I1237">
            <v>12.61</v>
          </cell>
          <cell r="J1237" t="str">
            <v>RAL  7005</v>
          </cell>
          <cell r="K1237">
            <v>0</v>
          </cell>
          <cell r="L1237">
            <v>0</v>
          </cell>
          <cell r="M1237">
            <v>0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11.18</v>
          </cell>
          <cell r="I1238">
            <v>11.18</v>
          </cell>
          <cell r="J1238" t="str">
            <v>RAL  7005</v>
          </cell>
          <cell r="K1238">
            <v>0</v>
          </cell>
          <cell r="L1238">
            <v>0</v>
          </cell>
          <cell r="M1238">
            <v>0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10.210000000000001</v>
          </cell>
          <cell r="I1239">
            <v>10.210000000000001</v>
          </cell>
          <cell r="J1239" t="str">
            <v>RAL  7005</v>
          </cell>
          <cell r="K1239">
            <v>0</v>
          </cell>
          <cell r="L1239">
            <v>0</v>
          </cell>
          <cell r="M1239">
            <v>0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13.56</v>
          </cell>
          <cell r="I1240">
            <v>13.56</v>
          </cell>
          <cell r="J1240" t="str">
            <v>RAL  7005</v>
          </cell>
          <cell r="K1240">
            <v>0</v>
          </cell>
          <cell r="L1240">
            <v>0</v>
          </cell>
          <cell r="M1240">
            <v>0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12.6</v>
          </cell>
          <cell r="I1241">
            <v>12.6</v>
          </cell>
          <cell r="J1241" t="str">
            <v>RAL  7005</v>
          </cell>
          <cell r="K1241">
            <v>0</v>
          </cell>
          <cell r="L1241">
            <v>0</v>
          </cell>
          <cell r="M1241">
            <v>0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9.49</v>
          </cell>
          <cell r="I1242">
            <v>9.49</v>
          </cell>
          <cell r="J1242" t="str">
            <v>RAL  7005</v>
          </cell>
          <cell r="K1242">
            <v>0</v>
          </cell>
          <cell r="L1242">
            <v>0</v>
          </cell>
          <cell r="M1242">
            <v>0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9.8800000000000008</v>
          </cell>
          <cell r="I1243">
            <v>9.8800000000000008</v>
          </cell>
          <cell r="J1243" t="str">
            <v>RAL  7005</v>
          </cell>
          <cell r="K1243">
            <v>0</v>
          </cell>
          <cell r="L1243">
            <v>0</v>
          </cell>
          <cell r="M1243">
            <v>0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2.0699999999999998</v>
          </cell>
          <cell r="I1244">
            <v>2.0699999999999998</v>
          </cell>
          <cell r="J1244" t="str">
            <v>RAL  7005</v>
          </cell>
          <cell r="K1244">
            <v>0</v>
          </cell>
          <cell r="L1244">
            <v>0</v>
          </cell>
          <cell r="M1244">
            <v>0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1.92</v>
          </cell>
          <cell r="I1245">
            <v>1.92</v>
          </cell>
          <cell r="J1245" t="str">
            <v>RAL  7005</v>
          </cell>
          <cell r="K1245">
            <v>0</v>
          </cell>
          <cell r="L1245">
            <v>0</v>
          </cell>
          <cell r="M1245">
            <v>0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2.81</v>
          </cell>
          <cell r="I1246">
            <v>2.81</v>
          </cell>
          <cell r="J1246" t="str">
            <v>RAL  7005</v>
          </cell>
          <cell r="K1246">
            <v>0</v>
          </cell>
          <cell r="L1246">
            <v>0</v>
          </cell>
          <cell r="M1246">
            <v>0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2.95</v>
          </cell>
          <cell r="I1247">
            <v>2.95</v>
          </cell>
          <cell r="J1247" t="str">
            <v>RAL  7005</v>
          </cell>
          <cell r="K1247">
            <v>0</v>
          </cell>
          <cell r="L1247">
            <v>0</v>
          </cell>
          <cell r="M1247">
            <v>0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2.06</v>
          </cell>
          <cell r="I1248">
            <v>4.12</v>
          </cell>
          <cell r="J1248" t="str">
            <v>RAL  7005</v>
          </cell>
          <cell r="K1248">
            <v>0</v>
          </cell>
          <cell r="L1248">
            <v>0</v>
          </cell>
          <cell r="M1248">
            <v>0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2.0299999999999998</v>
          </cell>
          <cell r="I1249">
            <v>2.0299999999999998</v>
          </cell>
          <cell r="J1249" t="str">
            <v>RAL  7005</v>
          </cell>
          <cell r="K1249">
            <v>0</v>
          </cell>
          <cell r="L1249">
            <v>0</v>
          </cell>
          <cell r="M1249">
            <v>0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8.15</v>
          </cell>
          <cell r="I1250">
            <v>8.15</v>
          </cell>
          <cell r="J1250" t="str">
            <v>RAL  7005</v>
          </cell>
          <cell r="K1250">
            <v>0</v>
          </cell>
          <cell r="L1250">
            <v>0</v>
          </cell>
          <cell r="M1250">
            <v>0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13.54</v>
          </cell>
          <cell r="I1251">
            <v>13.54</v>
          </cell>
          <cell r="J1251" t="str">
            <v>RAL  7005</v>
          </cell>
          <cell r="K1251">
            <v>0</v>
          </cell>
          <cell r="L1251">
            <v>0</v>
          </cell>
          <cell r="M1251">
            <v>0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12.58</v>
          </cell>
          <cell r="I1252">
            <v>12.58</v>
          </cell>
          <cell r="J1252" t="str">
            <v>RAL  7005</v>
          </cell>
          <cell r="K1252">
            <v>0</v>
          </cell>
          <cell r="L1252">
            <v>0</v>
          </cell>
          <cell r="M1252">
            <v>0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13.53</v>
          </cell>
          <cell r="I1253">
            <v>13.53</v>
          </cell>
          <cell r="J1253" t="str">
            <v>RAL  7005</v>
          </cell>
          <cell r="K1253">
            <v>0</v>
          </cell>
          <cell r="L1253">
            <v>0</v>
          </cell>
          <cell r="M1253">
            <v>0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12.57</v>
          </cell>
          <cell r="I1254">
            <v>12.57</v>
          </cell>
          <cell r="J1254" t="str">
            <v>RAL  7005</v>
          </cell>
          <cell r="K1254">
            <v>0</v>
          </cell>
          <cell r="L1254">
            <v>0</v>
          </cell>
          <cell r="M1254">
            <v>0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1.81</v>
          </cell>
          <cell r="I1255">
            <v>1.81</v>
          </cell>
          <cell r="J1255" t="str">
            <v>RAL  7005</v>
          </cell>
          <cell r="K1255">
            <v>0</v>
          </cell>
          <cell r="L1255">
            <v>0</v>
          </cell>
          <cell r="M1255">
            <v>0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1.47</v>
          </cell>
          <cell r="I1256">
            <v>2.94</v>
          </cell>
          <cell r="J1256" t="str">
            <v>RAL  7005</v>
          </cell>
          <cell r="K1256">
            <v>0</v>
          </cell>
          <cell r="L1256">
            <v>0</v>
          </cell>
          <cell r="M1256">
            <v>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3.9</v>
          </cell>
          <cell r="I1257">
            <v>3.9</v>
          </cell>
          <cell r="J1257" t="str">
            <v>RAL  7005</v>
          </cell>
          <cell r="K1257">
            <v>0</v>
          </cell>
          <cell r="L1257">
            <v>0</v>
          </cell>
          <cell r="M1257">
            <v>0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3.56</v>
          </cell>
          <cell r="I1258">
            <v>3.56</v>
          </cell>
          <cell r="J1258" t="str">
            <v>RAL  7005</v>
          </cell>
          <cell r="K1258">
            <v>0</v>
          </cell>
          <cell r="L1258">
            <v>0</v>
          </cell>
          <cell r="M1258">
            <v>0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2.25</v>
          </cell>
          <cell r="I1259">
            <v>2.25</v>
          </cell>
          <cell r="J1259" t="str">
            <v>RAL  7005</v>
          </cell>
          <cell r="K1259">
            <v>0</v>
          </cell>
          <cell r="L1259">
            <v>0</v>
          </cell>
          <cell r="M1259">
            <v>0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2.37</v>
          </cell>
          <cell r="I1260">
            <v>2.37</v>
          </cell>
          <cell r="J1260" t="str">
            <v>RAL  7005</v>
          </cell>
          <cell r="K1260">
            <v>0</v>
          </cell>
          <cell r="L1260">
            <v>0</v>
          </cell>
          <cell r="M1260">
            <v>0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0.69</v>
          </cell>
          <cell r="I1261">
            <v>0.69</v>
          </cell>
          <cell r="J1261" t="str">
            <v>RAL  7005</v>
          </cell>
          <cell r="K1261">
            <v>0</v>
          </cell>
          <cell r="L1261">
            <v>0</v>
          </cell>
          <cell r="M1261">
            <v>0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2.29</v>
          </cell>
          <cell r="I1262">
            <v>2.29</v>
          </cell>
          <cell r="J1262" t="str">
            <v>RAL  7005</v>
          </cell>
          <cell r="K1262">
            <v>0</v>
          </cell>
          <cell r="L1262">
            <v>0</v>
          </cell>
          <cell r="M1262">
            <v>0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2.37</v>
          </cell>
          <cell r="I1263">
            <v>2.37</v>
          </cell>
          <cell r="J1263" t="str">
            <v>RAL  7005</v>
          </cell>
          <cell r="K1263">
            <v>0</v>
          </cell>
          <cell r="L1263">
            <v>0</v>
          </cell>
          <cell r="M1263">
            <v>0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2.09</v>
          </cell>
          <cell r="I1264">
            <v>2.09</v>
          </cell>
          <cell r="J1264" t="str">
            <v>RAL  7005</v>
          </cell>
          <cell r="K1264">
            <v>0</v>
          </cell>
          <cell r="L1264">
            <v>0</v>
          </cell>
          <cell r="M1264">
            <v>0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4.01</v>
          </cell>
          <cell r="I1265">
            <v>4.01</v>
          </cell>
          <cell r="J1265" t="str">
            <v>RAL  7005</v>
          </cell>
          <cell r="K1265">
            <v>0</v>
          </cell>
          <cell r="L1265">
            <v>0</v>
          </cell>
          <cell r="M1265">
            <v>0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2.63</v>
          </cell>
          <cell r="I1266">
            <v>2.63</v>
          </cell>
          <cell r="J1266" t="str">
            <v>RAL  7005</v>
          </cell>
          <cell r="K1266">
            <v>0</v>
          </cell>
          <cell r="L1266">
            <v>0</v>
          </cell>
          <cell r="M1266">
            <v>0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3.89</v>
          </cell>
          <cell r="I1267">
            <v>3.89</v>
          </cell>
          <cell r="J1267" t="str">
            <v>RAL  7005</v>
          </cell>
          <cell r="K1267">
            <v>0</v>
          </cell>
          <cell r="L1267">
            <v>0</v>
          </cell>
          <cell r="M1267">
            <v>0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3.6</v>
          </cell>
          <cell r="I1268">
            <v>3.6</v>
          </cell>
          <cell r="J1268" t="str">
            <v>RAL  7005</v>
          </cell>
          <cell r="K1268">
            <v>0</v>
          </cell>
          <cell r="L1268">
            <v>0</v>
          </cell>
          <cell r="M1268">
            <v>0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1.79</v>
          </cell>
          <cell r="I1269">
            <v>1.79</v>
          </cell>
          <cell r="J1269" t="str">
            <v>RAL  7005</v>
          </cell>
          <cell r="K1269">
            <v>0</v>
          </cell>
          <cell r="L1269">
            <v>0</v>
          </cell>
          <cell r="M1269">
            <v>0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9.73</v>
          </cell>
          <cell r="I1270">
            <v>9.73</v>
          </cell>
          <cell r="J1270" t="str">
            <v>RAL  7005</v>
          </cell>
          <cell r="K1270">
            <v>0</v>
          </cell>
          <cell r="L1270">
            <v>0</v>
          </cell>
          <cell r="M1270">
            <v>0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13.4</v>
          </cell>
          <cell r="I1271">
            <v>26.8</v>
          </cell>
          <cell r="J1271" t="str">
            <v>RAL  7005</v>
          </cell>
          <cell r="K1271">
            <v>0</v>
          </cell>
          <cell r="L1271">
            <v>0</v>
          </cell>
          <cell r="M1271">
            <v>0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12.45</v>
          </cell>
          <cell r="I1272">
            <v>24.9</v>
          </cell>
          <cell r="J1272" t="str">
            <v>RAL  7005</v>
          </cell>
          <cell r="K1272">
            <v>0</v>
          </cell>
          <cell r="L1272">
            <v>0</v>
          </cell>
          <cell r="M1272">
            <v>0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13.43</v>
          </cell>
          <cell r="I1273">
            <v>26.86</v>
          </cell>
          <cell r="J1273" t="str">
            <v>RAL  7005</v>
          </cell>
          <cell r="K1273">
            <v>0</v>
          </cell>
          <cell r="L1273">
            <v>0</v>
          </cell>
          <cell r="M1273">
            <v>0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12.49</v>
          </cell>
          <cell r="I1274">
            <v>24.98</v>
          </cell>
          <cell r="J1274" t="str">
            <v>RAL  7005</v>
          </cell>
          <cell r="K1274">
            <v>0</v>
          </cell>
          <cell r="L1274">
            <v>0</v>
          </cell>
          <cell r="M1274">
            <v>0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3.4</v>
          </cell>
          <cell r="I1275">
            <v>3.4</v>
          </cell>
          <cell r="J1275" t="str">
            <v>RAL  7005</v>
          </cell>
          <cell r="K1275">
            <v>0</v>
          </cell>
          <cell r="L1275">
            <v>0</v>
          </cell>
          <cell r="M1275">
            <v>0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2.0299999999999998</v>
          </cell>
          <cell r="I1276">
            <v>2.0299999999999998</v>
          </cell>
          <cell r="J1276" t="str">
            <v>RAL  7005</v>
          </cell>
          <cell r="K1276">
            <v>0</v>
          </cell>
          <cell r="L1276">
            <v>0</v>
          </cell>
          <cell r="M1276">
            <v>0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2.75</v>
          </cell>
          <cell r="I1277">
            <v>2.75</v>
          </cell>
          <cell r="J1277" t="str">
            <v>RAL  7005</v>
          </cell>
          <cell r="K1277">
            <v>0</v>
          </cell>
          <cell r="L1277">
            <v>0</v>
          </cell>
          <cell r="M1277">
            <v>0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2.85</v>
          </cell>
          <cell r="I1278">
            <v>2.85</v>
          </cell>
          <cell r="J1278" t="str">
            <v>RAL  7005</v>
          </cell>
          <cell r="K1278">
            <v>0</v>
          </cell>
          <cell r="L1278">
            <v>0</v>
          </cell>
          <cell r="M1278">
            <v>0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2.0299999999999998</v>
          </cell>
          <cell r="I1279">
            <v>2.0299999999999998</v>
          </cell>
          <cell r="J1279" t="str">
            <v>RAL  7005</v>
          </cell>
          <cell r="K1279">
            <v>0</v>
          </cell>
          <cell r="L1279">
            <v>0</v>
          </cell>
          <cell r="M1279">
            <v>0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1.31</v>
          </cell>
          <cell r="I1280">
            <v>1.31</v>
          </cell>
          <cell r="J1280" t="str">
            <v>RAL  7005</v>
          </cell>
          <cell r="K1280">
            <v>0</v>
          </cell>
          <cell r="L1280">
            <v>0</v>
          </cell>
          <cell r="M1280">
            <v>0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1.95</v>
          </cell>
          <cell r="I1281">
            <v>1.95</v>
          </cell>
          <cell r="J1281" t="str">
            <v>RAL  7005</v>
          </cell>
          <cell r="K1281">
            <v>0</v>
          </cell>
          <cell r="L1281">
            <v>0</v>
          </cell>
          <cell r="M1281">
            <v>0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1.82</v>
          </cell>
          <cell r="I1282">
            <v>1.82</v>
          </cell>
          <cell r="J1282" t="str">
            <v>RAL  7005</v>
          </cell>
          <cell r="K1282">
            <v>0</v>
          </cell>
          <cell r="L1282">
            <v>0</v>
          </cell>
          <cell r="M1282">
            <v>0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10.69</v>
          </cell>
          <cell r="I1283">
            <v>74.83</v>
          </cell>
          <cell r="J1283" t="str">
            <v>RAL  7005</v>
          </cell>
          <cell r="K1283">
            <v>0</v>
          </cell>
          <cell r="L1283">
            <v>0</v>
          </cell>
          <cell r="M1283">
            <v>0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9.8000000000000007</v>
          </cell>
          <cell r="I1284">
            <v>68.600000000000009</v>
          </cell>
          <cell r="J1284" t="str">
            <v>RAL  7005</v>
          </cell>
          <cell r="K1284">
            <v>0</v>
          </cell>
          <cell r="L1284">
            <v>0</v>
          </cell>
          <cell r="M1284">
            <v>0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8.11</v>
          </cell>
          <cell r="I1285">
            <v>16.22</v>
          </cell>
          <cell r="J1285" t="str">
            <v>RAL  7005</v>
          </cell>
          <cell r="K1285">
            <v>0</v>
          </cell>
          <cell r="L1285">
            <v>0</v>
          </cell>
          <cell r="M1285">
            <v>0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13.44</v>
          </cell>
          <cell r="I1286">
            <v>26.88</v>
          </cell>
          <cell r="J1286" t="str">
            <v>RAL  7005</v>
          </cell>
          <cell r="K1286">
            <v>0</v>
          </cell>
          <cell r="L1286">
            <v>0</v>
          </cell>
          <cell r="M1286">
            <v>0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12.49</v>
          </cell>
          <cell r="I1287">
            <v>24.98</v>
          </cell>
          <cell r="J1287" t="str">
            <v>RAL  7005</v>
          </cell>
          <cell r="K1287">
            <v>0</v>
          </cell>
          <cell r="L1287">
            <v>0</v>
          </cell>
          <cell r="M1287">
            <v>0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11.07</v>
          </cell>
          <cell r="I1288">
            <v>22.14</v>
          </cell>
          <cell r="J1288" t="str">
            <v>RAL  7005</v>
          </cell>
          <cell r="K1288">
            <v>0</v>
          </cell>
          <cell r="L1288">
            <v>0</v>
          </cell>
          <cell r="M1288">
            <v>0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10.08</v>
          </cell>
          <cell r="I1289">
            <v>20.16</v>
          </cell>
          <cell r="J1289" t="str">
            <v>RAL  7005</v>
          </cell>
          <cell r="K1289">
            <v>0</v>
          </cell>
          <cell r="L1289">
            <v>0</v>
          </cell>
          <cell r="M1289">
            <v>0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13.4</v>
          </cell>
          <cell r="I1290">
            <v>26.8</v>
          </cell>
          <cell r="J1290" t="str">
            <v>RAL  7005</v>
          </cell>
          <cell r="K1290">
            <v>0</v>
          </cell>
          <cell r="L1290">
            <v>0</v>
          </cell>
          <cell r="M1290">
            <v>0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12.45</v>
          </cell>
          <cell r="I1291">
            <v>24.9</v>
          </cell>
          <cell r="J1291" t="str">
            <v>RAL  7005</v>
          </cell>
          <cell r="K1291">
            <v>0</v>
          </cell>
          <cell r="L1291">
            <v>0</v>
          </cell>
          <cell r="M1291">
            <v>0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9.3699999999999992</v>
          </cell>
          <cell r="I1292">
            <v>18.739999999999998</v>
          </cell>
          <cell r="J1292" t="str">
            <v>RAL  7005</v>
          </cell>
          <cell r="K1292">
            <v>0</v>
          </cell>
          <cell r="L1292">
            <v>0</v>
          </cell>
          <cell r="M1292">
            <v>0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9.7899999999999991</v>
          </cell>
          <cell r="I1293">
            <v>68.53</v>
          </cell>
          <cell r="J1293" t="str">
            <v>RAL  7005</v>
          </cell>
          <cell r="K1293">
            <v>0</v>
          </cell>
          <cell r="L1293">
            <v>0</v>
          </cell>
          <cell r="M1293">
            <v>0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8.07</v>
          </cell>
          <cell r="I1294">
            <v>8.07</v>
          </cell>
          <cell r="J1294" t="str">
            <v>RAL  7005</v>
          </cell>
          <cell r="K1294">
            <v>0</v>
          </cell>
          <cell r="L1294">
            <v>0</v>
          </cell>
          <cell r="M1294">
            <v>0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13.4</v>
          </cell>
          <cell r="I1295">
            <v>13.4</v>
          </cell>
          <cell r="J1295" t="str">
            <v>RAL  7005</v>
          </cell>
          <cell r="K1295">
            <v>0</v>
          </cell>
          <cell r="L1295">
            <v>0</v>
          </cell>
          <cell r="M1295">
            <v>0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12.45</v>
          </cell>
          <cell r="I1296">
            <v>12.45</v>
          </cell>
          <cell r="J1296" t="str">
            <v>RAL  7005</v>
          </cell>
          <cell r="K1296">
            <v>0</v>
          </cell>
          <cell r="L1296">
            <v>0</v>
          </cell>
          <cell r="M1296">
            <v>0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11.03</v>
          </cell>
          <cell r="I1297">
            <v>11.03</v>
          </cell>
          <cell r="J1297" t="str">
            <v>RAL  7005</v>
          </cell>
          <cell r="K1297">
            <v>0</v>
          </cell>
          <cell r="L1297">
            <v>0</v>
          </cell>
          <cell r="M1297">
            <v>0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10.1</v>
          </cell>
          <cell r="I1298">
            <v>20.2</v>
          </cell>
          <cell r="J1298" t="str">
            <v>RAL  7005</v>
          </cell>
          <cell r="K1298">
            <v>0</v>
          </cell>
          <cell r="L1298">
            <v>0</v>
          </cell>
          <cell r="M1298">
            <v>0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13.42</v>
          </cell>
          <cell r="I1299">
            <v>26.84</v>
          </cell>
          <cell r="J1299" t="str">
            <v>RAL  7005</v>
          </cell>
          <cell r="K1299">
            <v>0</v>
          </cell>
          <cell r="L1299">
            <v>0</v>
          </cell>
          <cell r="M1299">
            <v>0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12.47</v>
          </cell>
          <cell r="I1300">
            <v>24.94</v>
          </cell>
          <cell r="J1300" t="str">
            <v>RAL  7005</v>
          </cell>
          <cell r="K1300">
            <v>0</v>
          </cell>
          <cell r="L1300">
            <v>0</v>
          </cell>
          <cell r="M1300">
            <v>0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9.39</v>
          </cell>
          <cell r="I1301">
            <v>18.78</v>
          </cell>
          <cell r="J1301" t="str">
            <v>RAL  7005</v>
          </cell>
          <cell r="K1301">
            <v>0</v>
          </cell>
          <cell r="L1301">
            <v>0</v>
          </cell>
          <cell r="M1301">
            <v>0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8.11</v>
          </cell>
          <cell r="I1302">
            <v>8.11</v>
          </cell>
          <cell r="J1302" t="str">
            <v>RAL  7005</v>
          </cell>
          <cell r="K1302">
            <v>0</v>
          </cell>
          <cell r="L1302">
            <v>0</v>
          </cell>
          <cell r="M1302">
            <v>0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13.44</v>
          </cell>
          <cell r="I1303">
            <v>13.44</v>
          </cell>
          <cell r="J1303" t="str">
            <v>RAL  7005</v>
          </cell>
          <cell r="K1303">
            <v>0</v>
          </cell>
          <cell r="L1303">
            <v>0</v>
          </cell>
          <cell r="M1303">
            <v>0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12.49</v>
          </cell>
          <cell r="I1304">
            <v>12.49</v>
          </cell>
          <cell r="J1304" t="str">
            <v>RAL  7005</v>
          </cell>
          <cell r="K1304">
            <v>0</v>
          </cell>
          <cell r="L1304">
            <v>0</v>
          </cell>
          <cell r="M1304">
            <v>0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11.07</v>
          </cell>
          <cell r="I1305">
            <v>11.07</v>
          </cell>
          <cell r="J1305" t="str">
            <v>RAL  7005</v>
          </cell>
          <cell r="K1305">
            <v>0</v>
          </cell>
          <cell r="L1305">
            <v>0</v>
          </cell>
          <cell r="M1305">
            <v>0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10.119999999999999</v>
          </cell>
          <cell r="I1306">
            <v>10.119999999999999</v>
          </cell>
          <cell r="J1306" t="str">
            <v>RAL  7005</v>
          </cell>
          <cell r="K1306">
            <v>0</v>
          </cell>
          <cell r="L1306">
            <v>0</v>
          </cell>
          <cell r="M1306">
            <v>0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13.43</v>
          </cell>
          <cell r="I1307">
            <v>13.43</v>
          </cell>
          <cell r="J1307" t="str">
            <v>RAL  7005</v>
          </cell>
          <cell r="K1307">
            <v>0</v>
          </cell>
          <cell r="L1307">
            <v>0</v>
          </cell>
          <cell r="M1307">
            <v>0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12.49</v>
          </cell>
          <cell r="I1308">
            <v>12.49</v>
          </cell>
          <cell r="J1308" t="str">
            <v>RAL  7005</v>
          </cell>
          <cell r="K1308">
            <v>0</v>
          </cell>
          <cell r="L1308">
            <v>0</v>
          </cell>
          <cell r="M1308">
            <v>0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9.41</v>
          </cell>
          <cell r="I1309">
            <v>9.41</v>
          </cell>
          <cell r="J1309" t="str">
            <v>RAL  7005</v>
          </cell>
          <cell r="K1309">
            <v>0</v>
          </cell>
          <cell r="L1309">
            <v>0</v>
          </cell>
          <cell r="M1309">
            <v>0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8.08</v>
          </cell>
          <cell r="I1310">
            <v>8.08</v>
          </cell>
          <cell r="J1310" t="str">
            <v>RAL  7005</v>
          </cell>
          <cell r="K1310">
            <v>0</v>
          </cell>
          <cell r="L1310">
            <v>0</v>
          </cell>
          <cell r="M1310">
            <v>0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13.41</v>
          </cell>
          <cell r="I1311">
            <v>13.41</v>
          </cell>
          <cell r="J1311" t="str">
            <v>RAL  7005</v>
          </cell>
          <cell r="K1311">
            <v>0</v>
          </cell>
          <cell r="L1311">
            <v>0</v>
          </cell>
          <cell r="M1311">
            <v>0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12.46</v>
          </cell>
          <cell r="I1312">
            <v>12.46</v>
          </cell>
          <cell r="J1312" t="str">
            <v>RAL  7005</v>
          </cell>
          <cell r="K1312">
            <v>0</v>
          </cell>
          <cell r="L1312">
            <v>0</v>
          </cell>
          <cell r="M1312">
            <v>0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11.04</v>
          </cell>
          <cell r="I1313">
            <v>11.04</v>
          </cell>
          <cell r="J1313" t="str">
            <v>RAL  7005</v>
          </cell>
          <cell r="K1313">
            <v>0</v>
          </cell>
          <cell r="L1313">
            <v>0</v>
          </cell>
          <cell r="M1313">
            <v>0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10.08</v>
          </cell>
          <cell r="I1314">
            <v>10.08</v>
          </cell>
          <cell r="J1314" t="str">
            <v>RAL  7005</v>
          </cell>
          <cell r="K1314">
            <v>0</v>
          </cell>
          <cell r="L1314">
            <v>0</v>
          </cell>
          <cell r="M1314">
            <v>0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13.4</v>
          </cell>
          <cell r="I1315">
            <v>13.4</v>
          </cell>
          <cell r="J1315" t="str">
            <v>RAL  7005</v>
          </cell>
          <cell r="K1315">
            <v>0</v>
          </cell>
          <cell r="L1315">
            <v>0</v>
          </cell>
          <cell r="M1315">
            <v>0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12.45</v>
          </cell>
          <cell r="I1316">
            <v>12.45</v>
          </cell>
          <cell r="J1316" t="str">
            <v>RAL  7005</v>
          </cell>
          <cell r="K1316">
            <v>0</v>
          </cell>
          <cell r="L1316">
            <v>0</v>
          </cell>
          <cell r="M1316">
            <v>0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9.3699999999999992</v>
          </cell>
          <cell r="I1317">
            <v>9.3699999999999992</v>
          </cell>
          <cell r="J1317" t="str">
            <v>RAL  7005</v>
          </cell>
          <cell r="K1317">
            <v>0</v>
          </cell>
          <cell r="L1317">
            <v>0</v>
          </cell>
          <cell r="M1317">
            <v>0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8.07</v>
          </cell>
          <cell r="I1318">
            <v>8.07</v>
          </cell>
          <cell r="J1318" t="str">
            <v>RAL  7005</v>
          </cell>
          <cell r="K1318">
            <v>0</v>
          </cell>
          <cell r="L1318">
            <v>0</v>
          </cell>
          <cell r="M1318">
            <v>0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11.03</v>
          </cell>
          <cell r="I1319">
            <v>11.03</v>
          </cell>
          <cell r="J1319" t="str">
            <v>RAL  7005</v>
          </cell>
          <cell r="K1319">
            <v>0</v>
          </cell>
          <cell r="L1319">
            <v>0</v>
          </cell>
          <cell r="M1319">
            <v>0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10.119999999999999</v>
          </cell>
          <cell r="I1320">
            <v>10.119999999999999</v>
          </cell>
          <cell r="J1320" t="str">
            <v>RAL  7005</v>
          </cell>
          <cell r="K1320">
            <v>0</v>
          </cell>
          <cell r="L1320">
            <v>0</v>
          </cell>
          <cell r="M1320">
            <v>0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9.41</v>
          </cell>
          <cell r="I1321">
            <v>9.41</v>
          </cell>
          <cell r="J1321" t="str">
            <v>RAL  7005</v>
          </cell>
          <cell r="K1321">
            <v>0</v>
          </cell>
          <cell r="L1321">
            <v>0</v>
          </cell>
          <cell r="M1321">
            <v>0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8.06</v>
          </cell>
          <cell r="I1322">
            <v>8.06</v>
          </cell>
          <cell r="J1322" t="str">
            <v>RAL  7005</v>
          </cell>
          <cell r="K1322">
            <v>0</v>
          </cell>
          <cell r="L1322">
            <v>0</v>
          </cell>
          <cell r="M1322">
            <v>0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13.39</v>
          </cell>
          <cell r="I1323">
            <v>13.39</v>
          </cell>
          <cell r="J1323" t="str">
            <v>RAL  7005</v>
          </cell>
          <cell r="K1323">
            <v>0</v>
          </cell>
          <cell r="L1323">
            <v>0</v>
          </cell>
          <cell r="M1323">
            <v>0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12.44</v>
          </cell>
          <cell r="I1324">
            <v>12.44</v>
          </cell>
          <cell r="J1324" t="str">
            <v>RAL  7005</v>
          </cell>
          <cell r="K1324">
            <v>0</v>
          </cell>
          <cell r="L1324">
            <v>0</v>
          </cell>
          <cell r="M1324">
            <v>0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11.02</v>
          </cell>
          <cell r="I1325">
            <v>11.02</v>
          </cell>
          <cell r="J1325" t="str">
            <v>RAL  7005</v>
          </cell>
          <cell r="K1325">
            <v>0</v>
          </cell>
          <cell r="L1325">
            <v>0</v>
          </cell>
          <cell r="M1325">
            <v>0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  <cell r="H1326">
            <v>14.89</v>
          </cell>
          <cell r="I1326">
            <v>1667.68</v>
          </cell>
          <cell r="J1326" t="str">
            <v>RAL  7005</v>
          </cell>
          <cell r="K1326">
            <v>0</v>
          </cell>
          <cell r="L1326">
            <v>0</v>
          </cell>
          <cell r="M1326">
            <v>0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  <cell r="H1327">
            <v>14.26</v>
          </cell>
          <cell r="I1327">
            <v>1597.12</v>
          </cell>
          <cell r="J1327" t="str">
            <v>RAL  7005</v>
          </cell>
          <cell r="K1327">
            <v>0</v>
          </cell>
          <cell r="L1327">
            <v>0</v>
          </cell>
          <cell r="M1327">
            <v>0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  <cell r="H1328">
            <v>24.34</v>
          </cell>
          <cell r="I1328">
            <v>2044.56</v>
          </cell>
          <cell r="J1328" t="str">
            <v>RAL Design 110 60 65</v>
          </cell>
          <cell r="K1328">
            <v>0</v>
          </cell>
          <cell r="L1328">
            <v>0</v>
          </cell>
          <cell r="M1328">
            <v>0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  <cell r="H1329">
            <v>8.14</v>
          </cell>
          <cell r="I1329">
            <v>683.76</v>
          </cell>
          <cell r="J1329" t="str">
            <v>RAL Design 110 60 65</v>
          </cell>
          <cell r="K1329">
            <v>0</v>
          </cell>
          <cell r="L1329">
            <v>0</v>
          </cell>
          <cell r="M1329">
            <v>0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  <cell r="H1330">
            <v>7.89</v>
          </cell>
          <cell r="I1330">
            <v>662.76</v>
          </cell>
          <cell r="J1330" t="str">
            <v>RAL Design 110 60 65</v>
          </cell>
          <cell r="K1330">
            <v>0</v>
          </cell>
          <cell r="L1330">
            <v>0</v>
          </cell>
          <cell r="M1330">
            <v>0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  <cell r="H1331">
            <v>5.81</v>
          </cell>
          <cell r="I1331">
            <v>5.81</v>
          </cell>
          <cell r="J1331" t="str">
            <v>RAL Design 110 60 65</v>
          </cell>
          <cell r="K1331">
            <v>0</v>
          </cell>
          <cell r="L1331">
            <v>0</v>
          </cell>
          <cell r="M1331">
            <v>0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  <cell r="H1332">
            <v>7.51</v>
          </cell>
          <cell r="I1332">
            <v>22.53</v>
          </cell>
          <cell r="J1332" t="str">
            <v>RAL Design 110 60 65</v>
          </cell>
          <cell r="K1332">
            <v>0</v>
          </cell>
          <cell r="L1332">
            <v>0</v>
          </cell>
          <cell r="M1332">
            <v>0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  <cell r="H1333">
            <v>2.2200000000000002</v>
          </cell>
          <cell r="I1333">
            <v>2.2200000000000002</v>
          </cell>
          <cell r="J1333" t="str">
            <v>RAL Design 110 60 65</v>
          </cell>
          <cell r="K1333">
            <v>0</v>
          </cell>
          <cell r="L1333">
            <v>0</v>
          </cell>
          <cell r="M1333">
            <v>0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  <cell r="H1334">
            <v>6.11</v>
          </cell>
          <cell r="I1334">
            <v>12.22</v>
          </cell>
          <cell r="J1334" t="str">
            <v>RAL Design 110 60 65</v>
          </cell>
          <cell r="K1334">
            <v>0</v>
          </cell>
          <cell r="L1334">
            <v>0</v>
          </cell>
          <cell r="M1334">
            <v>0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  <cell r="H1335">
            <v>3.57</v>
          </cell>
          <cell r="I1335">
            <v>7.14</v>
          </cell>
          <cell r="J1335" t="str">
            <v>RAL Design 110 60 65</v>
          </cell>
          <cell r="K1335">
            <v>0</v>
          </cell>
          <cell r="L1335">
            <v>0</v>
          </cell>
          <cell r="M1335">
            <v>0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1.81</v>
          </cell>
          <cell r="I1336">
            <v>1.81</v>
          </cell>
          <cell r="J1336" t="str">
            <v>RAL  7005</v>
          </cell>
          <cell r="K1336">
            <v>0</v>
          </cell>
          <cell r="L1336">
            <v>0</v>
          </cell>
          <cell r="M1336">
            <v>0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2.58</v>
          </cell>
          <cell r="I1337">
            <v>5.16</v>
          </cell>
          <cell r="J1337" t="str">
            <v>RAL  7005</v>
          </cell>
          <cell r="K1337">
            <v>0</v>
          </cell>
          <cell r="L1337">
            <v>0</v>
          </cell>
          <cell r="M1337">
            <v>0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2</v>
          </cell>
          <cell r="I1338">
            <v>6</v>
          </cell>
          <cell r="J1338" t="str">
            <v>RAL  7005</v>
          </cell>
          <cell r="K1338">
            <v>0</v>
          </cell>
          <cell r="L1338">
            <v>0</v>
          </cell>
          <cell r="M1338">
            <v>0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2.35</v>
          </cell>
          <cell r="I1339">
            <v>7.0500000000000007</v>
          </cell>
          <cell r="J1339" t="str">
            <v>RAL  7005</v>
          </cell>
          <cell r="K1339">
            <v>0</v>
          </cell>
          <cell r="L1339">
            <v>0</v>
          </cell>
          <cell r="M1339">
            <v>0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1.73</v>
          </cell>
          <cell r="I1340">
            <v>6.92</v>
          </cell>
          <cell r="J1340" t="str">
            <v>RAL  7005</v>
          </cell>
          <cell r="K1340">
            <v>0</v>
          </cell>
          <cell r="L1340">
            <v>0</v>
          </cell>
          <cell r="M1340">
            <v>0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0.51</v>
          </cell>
          <cell r="I1341">
            <v>2.04</v>
          </cell>
          <cell r="J1341" t="str">
            <v>RAL  7005</v>
          </cell>
          <cell r="K1341">
            <v>0</v>
          </cell>
          <cell r="L1341">
            <v>0</v>
          </cell>
          <cell r="M1341">
            <v>0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2.0299999999999998</v>
          </cell>
          <cell r="I1342">
            <v>8.1199999999999992</v>
          </cell>
          <cell r="J1342" t="str">
            <v>RAL  7005</v>
          </cell>
          <cell r="K1342">
            <v>0</v>
          </cell>
          <cell r="L1342">
            <v>0</v>
          </cell>
          <cell r="M1342">
            <v>0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1.02</v>
          </cell>
          <cell r="I1343">
            <v>4.08</v>
          </cell>
          <cell r="J1343" t="str">
            <v>RAL  7005</v>
          </cell>
          <cell r="K1343">
            <v>0</v>
          </cell>
          <cell r="L1343">
            <v>0</v>
          </cell>
          <cell r="M1343">
            <v>0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0.95</v>
          </cell>
          <cell r="I1344">
            <v>1.9</v>
          </cell>
          <cell r="J1344" t="str">
            <v>RAL  7005</v>
          </cell>
          <cell r="K1344">
            <v>0</v>
          </cell>
          <cell r="L1344">
            <v>0</v>
          </cell>
          <cell r="M1344">
            <v>0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2.97</v>
          </cell>
          <cell r="I1345">
            <v>2.97</v>
          </cell>
          <cell r="J1345" t="str">
            <v>RAL  7005</v>
          </cell>
          <cell r="K1345">
            <v>0</v>
          </cell>
          <cell r="L1345">
            <v>0</v>
          </cell>
          <cell r="M1345">
            <v>0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1.75</v>
          </cell>
          <cell r="I1346">
            <v>3.5</v>
          </cell>
          <cell r="J1346" t="str">
            <v>RAL  7005</v>
          </cell>
          <cell r="K1346">
            <v>0</v>
          </cell>
          <cell r="L1346">
            <v>0</v>
          </cell>
          <cell r="M1346">
            <v>0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2.4700000000000002</v>
          </cell>
          <cell r="I1347">
            <v>4.9400000000000004</v>
          </cell>
          <cell r="J1347" t="str">
            <v>RAL  7005</v>
          </cell>
          <cell r="K1347">
            <v>0</v>
          </cell>
          <cell r="L1347">
            <v>0</v>
          </cell>
          <cell r="M1347">
            <v>0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2.46</v>
          </cell>
          <cell r="I1348">
            <v>4.92</v>
          </cell>
          <cell r="J1348" t="str">
            <v>RAL  7005</v>
          </cell>
          <cell r="K1348">
            <v>0</v>
          </cell>
          <cell r="L1348">
            <v>0</v>
          </cell>
          <cell r="M1348">
            <v>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4.09</v>
          </cell>
          <cell r="I1349">
            <v>4.09</v>
          </cell>
          <cell r="J1349" t="str">
            <v>RAL  7005</v>
          </cell>
          <cell r="K1349">
            <v>0</v>
          </cell>
          <cell r="L1349">
            <v>0</v>
          </cell>
          <cell r="M1349">
            <v>0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3.63</v>
          </cell>
          <cell r="I1350">
            <v>7.26</v>
          </cell>
          <cell r="J1350" t="str">
            <v>RAL  7005</v>
          </cell>
          <cell r="K1350">
            <v>0</v>
          </cell>
          <cell r="L1350">
            <v>0</v>
          </cell>
          <cell r="M1350">
            <v>0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3.09</v>
          </cell>
          <cell r="I1351">
            <v>6.18</v>
          </cell>
          <cell r="J1351" t="str">
            <v>RAL  7005</v>
          </cell>
          <cell r="K1351">
            <v>0</v>
          </cell>
          <cell r="L1351">
            <v>0</v>
          </cell>
          <cell r="M1351">
            <v>0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3.19</v>
          </cell>
          <cell r="I1352">
            <v>3.19</v>
          </cell>
          <cell r="J1352" t="str">
            <v>RAL  7005</v>
          </cell>
          <cell r="K1352">
            <v>0</v>
          </cell>
          <cell r="L1352">
            <v>0</v>
          </cell>
          <cell r="M1352">
            <v>0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2.14</v>
          </cell>
          <cell r="I1353">
            <v>2.14</v>
          </cell>
          <cell r="J1353" t="str">
            <v>RAL  7005</v>
          </cell>
          <cell r="K1353">
            <v>0</v>
          </cell>
          <cell r="L1353">
            <v>0</v>
          </cell>
          <cell r="M1353">
            <v>0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1.1200000000000001</v>
          </cell>
          <cell r="I1354">
            <v>1.1200000000000001</v>
          </cell>
          <cell r="J1354" t="str">
            <v>RAL  7005</v>
          </cell>
          <cell r="K1354">
            <v>0</v>
          </cell>
          <cell r="L1354">
            <v>0</v>
          </cell>
          <cell r="M1354">
            <v>0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2.04</v>
          </cell>
          <cell r="I1355">
            <v>2.04</v>
          </cell>
          <cell r="J1355" t="str">
            <v>RAL  7005</v>
          </cell>
          <cell r="K1355">
            <v>0</v>
          </cell>
          <cell r="L1355">
            <v>0</v>
          </cell>
          <cell r="M1355">
            <v>0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2.2799999999999998</v>
          </cell>
          <cell r="I1356">
            <v>4.5599999999999996</v>
          </cell>
          <cell r="J1356" t="str">
            <v>RAL  7005</v>
          </cell>
          <cell r="K1356">
            <v>0</v>
          </cell>
          <cell r="L1356">
            <v>0</v>
          </cell>
          <cell r="M1356">
            <v>0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1.72</v>
          </cell>
          <cell r="I1357">
            <v>1.72</v>
          </cell>
          <cell r="J1357" t="str">
            <v>RAL  7005</v>
          </cell>
          <cell r="K1357">
            <v>0</v>
          </cell>
          <cell r="L1357">
            <v>0</v>
          </cell>
          <cell r="M1357">
            <v>0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3.97</v>
          </cell>
          <cell r="I1358">
            <v>3.97</v>
          </cell>
          <cell r="J1358" t="str">
            <v>RAL  7005</v>
          </cell>
          <cell r="K1358">
            <v>0</v>
          </cell>
          <cell r="L1358">
            <v>0</v>
          </cell>
          <cell r="M1358">
            <v>0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3.3</v>
          </cell>
          <cell r="I1359">
            <v>3.3</v>
          </cell>
          <cell r="J1359" t="str">
            <v>RAL  7005</v>
          </cell>
          <cell r="K1359">
            <v>0</v>
          </cell>
          <cell r="L1359">
            <v>0</v>
          </cell>
          <cell r="M1359">
            <v>0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2.5</v>
          </cell>
          <cell r="I1360">
            <v>7.5</v>
          </cell>
          <cell r="J1360" t="str">
            <v>RAL  7005</v>
          </cell>
          <cell r="K1360">
            <v>0</v>
          </cell>
          <cell r="L1360">
            <v>0</v>
          </cell>
          <cell r="M1360">
            <v>0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2.95</v>
          </cell>
          <cell r="I1361">
            <v>8.8500000000000014</v>
          </cell>
          <cell r="J1361" t="str">
            <v>RAL  7005</v>
          </cell>
          <cell r="K1361">
            <v>0</v>
          </cell>
          <cell r="L1361">
            <v>0</v>
          </cell>
          <cell r="M1361">
            <v>0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2.04</v>
          </cell>
          <cell r="I1362">
            <v>2.04</v>
          </cell>
          <cell r="J1362" t="str">
            <v>RAL  7005</v>
          </cell>
          <cell r="K1362">
            <v>0</v>
          </cell>
          <cell r="L1362">
            <v>0</v>
          </cell>
          <cell r="M1362">
            <v>0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3</v>
          </cell>
          <cell r="I1363">
            <v>3</v>
          </cell>
          <cell r="J1363" t="str">
            <v>RAL  7005</v>
          </cell>
          <cell r="K1363">
            <v>0</v>
          </cell>
          <cell r="L1363">
            <v>0</v>
          </cell>
          <cell r="M1363">
            <v>0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0.99</v>
          </cell>
          <cell r="I1364">
            <v>5.9399999999999995</v>
          </cell>
          <cell r="J1364" t="str">
            <v>RAL  7005</v>
          </cell>
          <cell r="K1364">
            <v>0</v>
          </cell>
          <cell r="L1364">
            <v>0</v>
          </cell>
          <cell r="M1364">
            <v>0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0.99</v>
          </cell>
          <cell r="I1365">
            <v>5.9399999999999995</v>
          </cell>
          <cell r="J1365" t="str">
            <v>RAL  7005</v>
          </cell>
          <cell r="K1365">
            <v>0</v>
          </cell>
          <cell r="L1365">
            <v>0</v>
          </cell>
          <cell r="M1365">
            <v>0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1.41</v>
          </cell>
          <cell r="I1366">
            <v>5.64</v>
          </cell>
          <cell r="J1366" t="str">
            <v>RAL  7005</v>
          </cell>
          <cell r="K1366">
            <v>0</v>
          </cell>
          <cell r="L1366">
            <v>0</v>
          </cell>
          <cell r="M1366">
            <v>0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0.73</v>
          </cell>
          <cell r="I1367">
            <v>0.73</v>
          </cell>
          <cell r="J1367" t="str">
            <v>RAL  7005</v>
          </cell>
          <cell r="K1367">
            <v>0</v>
          </cell>
          <cell r="L1367">
            <v>0</v>
          </cell>
          <cell r="M1367">
            <v>0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0.89</v>
          </cell>
          <cell r="I1368">
            <v>3.56</v>
          </cell>
          <cell r="J1368" t="str">
            <v>RAL  7005</v>
          </cell>
          <cell r="K1368">
            <v>0</v>
          </cell>
          <cell r="L1368">
            <v>0</v>
          </cell>
          <cell r="M1368">
            <v>0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0.89</v>
          </cell>
          <cell r="I1369">
            <v>3.56</v>
          </cell>
          <cell r="J1369" t="str">
            <v>RAL  7005</v>
          </cell>
          <cell r="K1369">
            <v>0</v>
          </cell>
          <cell r="L1369">
            <v>0</v>
          </cell>
          <cell r="M1369">
            <v>0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2.37</v>
          </cell>
          <cell r="I1370">
            <v>2.37</v>
          </cell>
          <cell r="J1370" t="str">
            <v>RAL  7005</v>
          </cell>
          <cell r="K1370">
            <v>0</v>
          </cell>
          <cell r="L1370">
            <v>0</v>
          </cell>
          <cell r="M1370">
            <v>0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1.52</v>
          </cell>
          <cell r="I1371">
            <v>4.5600000000000005</v>
          </cell>
          <cell r="J1371" t="str">
            <v>RAL  7005</v>
          </cell>
          <cell r="K1371">
            <v>0</v>
          </cell>
          <cell r="L1371">
            <v>0</v>
          </cell>
          <cell r="M1371">
            <v>0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0.26</v>
          </cell>
          <cell r="I1372">
            <v>1.04</v>
          </cell>
          <cell r="J1372" t="str">
            <v>RAL  7005</v>
          </cell>
          <cell r="K1372">
            <v>0</v>
          </cell>
          <cell r="L1372">
            <v>0</v>
          </cell>
          <cell r="M1372">
            <v>0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1.37</v>
          </cell>
          <cell r="I1373">
            <v>1.37</v>
          </cell>
          <cell r="J1373" t="str">
            <v>RAL  7005</v>
          </cell>
          <cell r="K1373">
            <v>0</v>
          </cell>
          <cell r="L1373">
            <v>0</v>
          </cell>
          <cell r="M1373">
            <v>0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0.74</v>
          </cell>
          <cell r="I1374">
            <v>0.74</v>
          </cell>
          <cell r="J1374" t="str">
            <v>RAL  7005</v>
          </cell>
          <cell r="K1374">
            <v>0</v>
          </cell>
          <cell r="L1374">
            <v>0</v>
          </cell>
          <cell r="M1374">
            <v>0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3.99</v>
          </cell>
          <cell r="I1375">
            <v>3.99</v>
          </cell>
          <cell r="J1375" t="str">
            <v>RAL  7005</v>
          </cell>
          <cell r="K1375">
            <v>0</v>
          </cell>
          <cell r="L1375">
            <v>0</v>
          </cell>
          <cell r="M1375">
            <v>0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2.2000000000000002</v>
          </cell>
          <cell r="I1376">
            <v>2.2000000000000002</v>
          </cell>
          <cell r="J1376" t="str">
            <v>RAL  7005</v>
          </cell>
          <cell r="K1376">
            <v>0</v>
          </cell>
          <cell r="L1376">
            <v>0</v>
          </cell>
          <cell r="M1376">
            <v>0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0.88</v>
          </cell>
          <cell r="I1377">
            <v>0.88</v>
          </cell>
          <cell r="J1377" t="str">
            <v>RAL  7005</v>
          </cell>
          <cell r="K1377">
            <v>0</v>
          </cell>
          <cell r="L1377">
            <v>0</v>
          </cell>
          <cell r="M1377">
            <v>0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0.88</v>
          </cell>
          <cell r="I1378">
            <v>1.76</v>
          </cell>
          <cell r="J1378" t="str">
            <v>RAL  7005</v>
          </cell>
          <cell r="K1378">
            <v>0</v>
          </cell>
          <cell r="L1378">
            <v>0</v>
          </cell>
          <cell r="M1378">
            <v>0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</v>
          </cell>
          <cell r="J1379" t="str">
            <v>RAL  7005</v>
          </cell>
          <cell r="K1379">
            <v>0</v>
          </cell>
          <cell r="L1379">
            <v>0</v>
          </cell>
          <cell r="M1379">
            <v>0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1.1200000000000001</v>
          </cell>
          <cell r="I1380">
            <v>1.1200000000000001</v>
          </cell>
          <cell r="J1380" t="str">
            <v>RAL  7005</v>
          </cell>
          <cell r="K1380">
            <v>0</v>
          </cell>
          <cell r="L1380">
            <v>0</v>
          </cell>
          <cell r="M1380">
            <v>0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1.71</v>
          </cell>
          <cell r="I1381">
            <v>5.13</v>
          </cell>
          <cell r="J1381" t="str">
            <v>RAL  7005</v>
          </cell>
          <cell r="K1381">
            <v>0</v>
          </cell>
          <cell r="L1381">
            <v>0</v>
          </cell>
          <cell r="M1381">
            <v>0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</v>
          </cell>
          <cell r="J1382" t="str">
            <v>RAL  7005</v>
          </cell>
          <cell r="K1382">
            <v>0</v>
          </cell>
          <cell r="L1382">
            <v>0</v>
          </cell>
          <cell r="M1382">
            <v>0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0.98</v>
          </cell>
          <cell r="I1383">
            <v>0.98</v>
          </cell>
          <cell r="J1383" t="str">
            <v>RAL  7005</v>
          </cell>
          <cell r="K1383">
            <v>0</v>
          </cell>
          <cell r="L1383">
            <v>0</v>
          </cell>
          <cell r="M1383">
            <v>0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0.82</v>
          </cell>
          <cell r="I1384">
            <v>0.82</v>
          </cell>
          <cell r="J1384" t="str">
            <v>RAL  7005</v>
          </cell>
          <cell r="K1384">
            <v>0</v>
          </cell>
          <cell r="L1384">
            <v>0</v>
          </cell>
          <cell r="M1384">
            <v>0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1.18</v>
          </cell>
          <cell r="I1385">
            <v>1.18</v>
          </cell>
          <cell r="J1385" t="str">
            <v>RAL  7005</v>
          </cell>
          <cell r="K1385">
            <v>0</v>
          </cell>
          <cell r="L1385">
            <v>0</v>
          </cell>
          <cell r="M1385">
            <v>0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2.15</v>
          </cell>
          <cell r="I1386">
            <v>2.15</v>
          </cell>
          <cell r="J1386" t="str">
            <v>RAL  7005</v>
          </cell>
          <cell r="K1386">
            <v>0</v>
          </cell>
          <cell r="L1386">
            <v>0</v>
          </cell>
          <cell r="M1386">
            <v>0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0.82</v>
          </cell>
          <cell r="I1387">
            <v>0.82</v>
          </cell>
          <cell r="J1387" t="str">
            <v>RAL  7005</v>
          </cell>
          <cell r="K1387">
            <v>0</v>
          </cell>
          <cell r="L1387">
            <v>0</v>
          </cell>
          <cell r="M1387">
            <v>0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0.82</v>
          </cell>
          <cell r="I1388">
            <v>0.82</v>
          </cell>
          <cell r="J1388" t="str">
            <v>RAL  7005</v>
          </cell>
          <cell r="K1388">
            <v>0</v>
          </cell>
          <cell r="L1388">
            <v>0</v>
          </cell>
          <cell r="M1388">
            <v>0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0.73</v>
          </cell>
          <cell r="I1389">
            <v>0.73</v>
          </cell>
          <cell r="J1389" t="str">
            <v>RAL  7005</v>
          </cell>
          <cell r="K1389">
            <v>0</v>
          </cell>
          <cell r="L1389">
            <v>0</v>
          </cell>
          <cell r="M1389">
            <v>0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1.64</v>
          </cell>
          <cell r="I1390">
            <v>3.28</v>
          </cell>
          <cell r="J1390" t="str">
            <v>RAL  7005</v>
          </cell>
          <cell r="K1390">
            <v>0</v>
          </cell>
          <cell r="L1390">
            <v>0</v>
          </cell>
          <cell r="M1390">
            <v>0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1.54</v>
          </cell>
          <cell r="I1391">
            <v>6.16</v>
          </cell>
          <cell r="J1391" t="str">
            <v>RAL  7005</v>
          </cell>
          <cell r="K1391">
            <v>0</v>
          </cell>
          <cell r="L1391">
            <v>0</v>
          </cell>
          <cell r="M1391">
            <v>0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0.95</v>
          </cell>
          <cell r="I1392">
            <v>0.95</v>
          </cell>
          <cell r="J1392" t="str">
            <v>RAL  7005</v>
          </cell>
          <cell r="K1392">
            <v>0</v>
          </cell>
          <cell r="L1392">
            <v>0</v>
          </cell>
          <cell r="M1392">
            <v>0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1.54</v>
          </cell>
          <cell r="I1393">
            <v>6.16</v>
          </cell>
          <cell r="J1393" t="str">
            <v>RAL  7005</v>
          </cell>
          <cell r="K1393">
            <v>0</v>
          </cell>
          <cell r="L1393">
            <v>0</v>
          </cell>
          <cell r="M1393">
            <v>0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0.95</v>
          </cell>
          <cell r="I1394">
            <v>0.95</v>
          </cell>
          <cell r="J1394" t="str">
            <v>RAL  7005</v>
          </cell>
          <cell r="K1394">
            <v>0</v>
          </cell>
          <cell r="L1394">
            <v>0</v>
          </cell>
          <cell r="M1394">
            <v>0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0.84</v>
          </cell>
          <cell r="I1395">
            <v>0.84</v>
          </cell>
          <cell r="J1395" t="str">
            <v>RAL  7005</v>
          </cell>
          <cell r="K1395">
            <v>0</v>
          </cell>
          <cell r="L1395">
            <v>0</v>
          </cell>
          <cell r="M1395">
            <v>0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0.84</v>
          </cell>
          <cell r="I1396">
            <v>0.84</v>
          </cell>
          <cell r="J1396" t="str">
            <v>RAL  7005</v>
          </cell>
          <cell r="K1396">
            <v>0</v>
          </cell>
          <cell r="L1396">
            <v>0</v>
          </cell>
          <cell r="M1396">
            <v>0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1.1299999999999999</v>
          </cell>
          <cell r="I1397">
            <v>2.2599999999999998</v>
          </cell>
          <cell r="J1397" t="str">
            <v>RAL  7005</v>
          </cell>
          <cell r="K1397">
            <v>0</v>
          </cell>
          <cell r="L1397">
            <v>0</v>
          </cell>
          <cell r="M1397">
            <v>0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1.1299999999999999</v>
          </cell>
          <cell r="I1398">
            <v>2.2599999999999998</v>
          </cell>
          <cell r="J1398" t="str">
            <v>RAL  7005</v>
          </cell>
          <cell r="K1398">
            <v>0</v>
          </cell>
          <cell r="L1398">
            <v>0</v>
          </cell>
          <cell r="M1398">
            <v>0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0.82</v>
          </cell>
          <cell r="I1399">
            <v>1.64</v>
          </cell>
          <cell r="J1399" t="str">
            <v>RAL  7005</v>
          </cell>
          <cell r="K1399">
            <v>0</v>
          </cell>
          <cell r="L1399">
            <v>0</v>
          </cell>
          <cell r="M1399">
            <v>0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0.82</v>
          </cell>
          <cell r="I1400">
            <v>0.82</v>
          </cell>
          <cell r="J1400" t="str">
            <v>RAL  7005</v>
          </cell>
          <cell r="K1400">
            <v>0</v>
          </cell>
          <cell r="L1400">
            <v>0</v>
          </cell>
          <cell r="M1400">
            <v>0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0.31</v>
          </cell>
          <cell r="I1401">
            <v>0.31</v>
          </cell>
          <cell r="J1401" t="str">
            <v>RAL  7005</v>
          </cell>
          <cell r="K1401">
            <v>0</v>
          </cell>
          <cell r="L1401">
            <v>0</v>
          </cell>
          <cell r="M1401">
            <v>0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0.31</v>
          </cell>
          <cell r="I1402">
            <v>0.31</v>
          </cell>
          <cell r="J1402" t="str">
            <v>RAL  7005</v>
          </cell>
          <cell r="K1402">
            <v>0</v>
          </cell>
          <cell r="L1402">
            <v>0</v>
          </cell>
          <cell r="M1402">
            <v>0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0.83</v>
          </cell>
          <cell r="I1403">
            <v>0.83</v>
          </cell>
          <cell r="J1403" t="str">
            <v>RAL  7005</v>
          </cell>
          <cell r="K1403">
            <v>0</v>
          </cell>
          <cell r="L1403">
            <v>0</v>
          </cell>
          <cell r="M1403">
            <v>0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1.38</v>
          </cell>
          <cell r="I1404">
            <v>2.76</v>
          </cell>
          <cell r="J1404" t="str">
            <v>RAL  7005</v>
          </cell>
          <cell r="K1404">
            <v>0</v>
          </cell>
          <cell r="L1404">
            <v>0</v>
          </cell>
          <cell r="M1404">
            <v>0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1.25</v>
          </cell>
          <cell r="I1405">
            <v>1.25</v>
          </cell>
          <cell r="J1405" t="str">
            <v>RAL  7005</v>
          </cell>
          <cell r="K1405">
            <v>0</v>
          </cell>
          <cell r="L1405">
            <v>0</v>
          </cell>
          <cell r="M1405">
            <v>0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1.25</v>
          </cell>
          <cell r="I1406">
            <v>1.25</v>
          </cell>
          <cell r="J1406" t="str">
            <v>RAL  7005</v>
          </cell>
          <cell r="K1406">
            <v>0</v>
          </cell>
          <cell r="L1406">
            <v>0</v>
          </cell>
          <cell r="M1406">
            <v>0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1.24</v>
          </cell>
          <cell r="I1407">
            <v>1.24</v>
          </cell>
          <cell r="J1407" t="str">
            <v>RAL  7005</v>
          </cell>
          <cell r="K1407">
            <v>0</v>
          </cell>
          <cell r="L1407">
            <v>0</v>
          </cell>
          <cell r="M1407">
            <v>0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1.24</v>
          </cell>
          <cell r="I1408">
            <v>1.24</v>
          </cell>
          <cell r="J1408" t="str">
            <v>RAL  7005</v>
          </cell>
          <cell r="K1408">
            <v>0</v>
          </cell>
          <cell r="L1408">
            <v>0</v>
          </cell>
          <cell r="M1408">
            <v>0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0.96</v>
          </cell>
          <cell r="I1409">
            <v>0.96</v>
          </cell>
          <cell r="J1409" t="str">
            <v>RAL  7005</v>
          </cell>
          <cell r="K1409">
            <v>0</v>
          </cell>
          <cell r="L1409">
            <v>0</v>
          </cell>
          <cell r="M1409">
            <v>0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0.96</v>
          </cell>
          <cell r="I1410">
            <v>0.96</v>
          </cell>
          <cell r="J1410" t="str">
            <v>RAL  7005</v>
          </cell>
          <cell r="K1410">
            <v>0</v>
          </cell>
          <cell r="L1410">
            <v>0</v>
          </cell>
          <cell r="M1410">
            <v>0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0.52</v>
          </cell>
          <cell r="I1411">
            <v>2.08</v>
          </cell>
          <cell r="J1411" t="str">
            <v>RAL  7005</v>
          </cell>
          <cell r="K1411">
            <v>0</v>
          </cell>
          <cell r="L1411">
            <v>0</v>
          </cell>
          <cell r="M1411">
            <v>0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0.52</v>
          </cell>
          <cell r="I1412">
            <v>2.08</v>
          </cell>
          <cell r="J1412" t="str">
            <v>RAL  7005</v>
          </cell>
          <cell r="K1412">
            <v>0</v>
          </cell>
          <cell r="L1412">
            <v>0</v>
          </cell>
          <cell r="M1412">
            <v>0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0.94</v>
          </cell>
          <cell r="I1413">
            <v>52.64</v>
          </cell>
          <cell r="J1413" t="str">
            <v>RAL  7005</v>
          </cell>
          <cell r="K1413">
            <v>0</v>
          </cell>
          <cell r="L1413">
            <v>0</v>
          </cell>
          <cell r="M1413">
            <v>0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0.04</v>
          </cell>
          <cell r="I1414">
            <v>0.16</v>
          </cell>
          <cell r="J1414" t="str">
            <v>RAL  7005</v>
          </cell>
          <cell r="K1414">
            <v>0</v>
          </cell>
          <cell r="L1414">
            <v>0</v>
          </cell>
          <cell r="M1414">
            <v>0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0.77</v>
          </cell>
          <cell r="I1415">
            <v>0.77</v>
          </cell>
          <cell r="J1415" t="str">
            <v>RAL  7005</v>
          </cell>
          <cell r="K1415">
            <v>0</v>
          </cell>
          <cell r="L1415">
            <v>0</v>
          </cell>
          <cell r="M1415">
            <v>0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0.77</v>
          </cell>
          <cell r="I1416">
            <v>3.85</v>
          </cell>
          <cell r="J1416" t="str">
            <v>RAL  7005</v>
          </cell>
          <cell r="K1416">
            <v>0</v>
          </cell>
          <cell r="L1416">
            <v>0</v>
          </cell>
          <cell r="M1416">
            <v>0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0.78</v>
          </cell>
          <cell r="I1417">
            <v>0.78</v>
          </cell>
          <cell r="J1417" t="str">
            <v>RAL  7005</v>
          </cell>
          <cell r="K1417">
            <v>0</v>
          </cell>
          <cell r="L1417">
            <v>0</v>
          </cell>
          <cell r="M1417">
            <v>0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4.05</v>
          </cell>
          <cell r="I1418">
            <v>4.05</v>
          </cell>
          <cell r="J1418" t="str">
            <v>RAL  7005</v>
          </cell>
          <cell r="K1418">
            <v>0</v>
          </cell>
          <cell r="L1418">
            <v>0</v>
          </cell>
          <cell r="M1418">
            <v>0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4.05</v>
          </cell>
          <cell r="I1419">
            <v>20.25</v>
          </cell>
          <cell r="J1419" t="str">
            <v>RAL  7005</v>
          </cell>
          <cell r="K1419">
            <v>0</v>
          </cell>
          <cell r="L1419">
            <v>0</v>
          </cell>
          <cell r="M1419">
            <v>0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4.07</v>
          </cell>
          <cell r="I1420">
            <v>16.28</v>
          </cell>
          <cell r="J1420" t="str">
            <v>RAL  7005</v>
          </cell>
          <cell r="K1420">
            <v>0</v>
          </cell>
          <cell r="L1420">
            <v>0</v>
          </cell>
          <cell r="M1420">
            <v>0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4.05</v>
          </cell>
          <cell r="I1421">
            <v>72.899999999999991</v>
          </cell>
          <cell r="J1421" t="str">
            <v>RAL  7005</v>
          </cell>
          <cell r="K1421">
            <v>0</v>
          </cell>
          <cell r="L1421">
            <v>0</v>
          </cell>
          <cell r="M1421">
            <v>0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3.92</v>
          </cell>
          <cell r="I1422">
            <v>47.04</v>
          </cell>
          <cell r="J1422" t="str">
            <v>RAL  7005</v>
          </cell>
          <cell r="K1422">
            <v>0</v>
          </cell>
          <cell r="L1422">
            <v>0</v>
          </cell>
          <cell r="M1422">
            <v>0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3.95</v>
          </cell>
          <cell r="I1423">
            <v>7.9</v>
          </cell>
          <cell r="J1423" t="str">
            <v>RAL  7005</v>
          </cell>
          <cell r="K1423">
            <v>0</v>
          </cell>
          <cell r="L1423">
            <v>0</v>
          </cell>
          <cell r="M1423">
            <v>0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3.88</v>
          </cell>
          <cell r="I1424">
            <v>162.96</v>
          </cell>
          <cell r="J1424" t="str">
            <v>RAL  7005</v>
          </cell>
          <cell r="K1424">
            <v>0</v>
          </cell>
          <cell r="L1424">
            <v>0</v>
          </cell>
          <cell r="M1424">
            <v>0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3.91</v>
          </cell>
          <cell r="I1425">
            <v>31.28</v>
          </cell>
          <cell r="J1425" t="str">
            <v>RAL  7005</v>
          </cell>
          <cell r="K1425">
            <v>0</v>
          </cell>
          <cell r="L1425">
            <v>0</v>
          </cell>
          <cell r="M1425">
            <v>0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3.89</v>
          </cell>
          <cell r="I1426">
            <v>3.89</v>
          </cell>
          <cell r="J1426" t="str">
            <v>RAL  7005</v>
          </cell>
          <cell r="K1426">
            <v>0</v>
          </cell>
          <cell r="L1426">
            <v>0</v>
          </cell>
          <cell r="M1426">
            <v>0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3.89</v>
          </cell>
          <cell r="I1427">
            <v>19.45</v>
          </cell>
          <cell r="J1427" t="str">
            <v>RAL  7005</v>
          </cell>
          <cell r="K1427">
            <v>0</v>
          </cell>
          <cell r="L1427">
            <v>0</v>
          </cell>
          <cell r="M1427">
            <v>0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0.61</v>
          </cell>
          <cell r="I1428">
            <v>0.61</v>
          </cell>
          <cell r="J1428" t="str">
            <v>RAL  7005</v>
          </cell>
          <cell r="K1428">
            <v>0</v>
          </cell>
          <cell r="L1428">
            <v>0</v>
          </cell>
          <cell r="M1428">
            <v>0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0.61</v>
          </cell>
          <cell r="I1429">
            <v>0.61</v>
          </cell>
          <cell r="J1429" t="str">
            <v>RAL  7005</v>
          </cell>
          <cell r="K1429">
            <v>0</v>
          </cell>
          <cell r="L1429">
            <v>0</v>
          </cell>
          <cell r="M1429">
            <v>0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0.61</v>
          </cell>
          <cell r="I1430">
            <v>3.05</v>
          </cell>
          <cell r="J1430" t="str">
            <v>RAL  7005</v>
          </cell>
          <cell r="K1430">
            <v>0</v>
          </cell>
          <cell r="L1430">
            <v>0</v>
          </cell>
          <cell r="M1430">
            <v>0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1.29</v>
          </cell>
          <cell r="I1431">
            <v>1.29</v>
          </cell>
          <cell r="J1431" t="str">
            <v>RAL  7005</v>
          </cell>
          <cell r="K1431">
            <v>0</v>
          </cell>
          <cell r="L1431">
            <v>0</v>
          </cell>
          <cell r="M1431">
            <v>0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0.05</v>
          </cell>
          <cell r="I1432">
            <v>1.4000000000000001</v>
          </cell>
          <cell r="J1432" t="str">
            <v>RAL  7005</v>
          </cell>
          <cell r="K1432">
            <v>0</v>
          </cell>
          <cell r="L1432">
            <v>0</v>
          </cell>
          <cell r="M1432">
            <v>0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0.22</v>
          </cell>
          <cell r="I1433">
            <v>5.72</v>
          </cell>
          <cell r="J1433" t="str">
            <v>RAL  7005</v>
          </cell>
          <cell r="K1433">
            <v>0</v>
          </cell>
          <cell r="L1433">
            <v>0</v>
          </cell>
          <cell r="M1433">
            <v>0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0.02</v>
          </cell>
          <cell r="I1434">
            <v>0.48</v>
          </cell>
          <cell r="J1434" t="str">
            <v>RAL  7005</v>
          </cell>
          <cell r="K1434">
            <v>0</v>
          </cell>
          <cell r="L1434">
            <v>0</v>
          </cell>
          <cell r="M1434">
            <v>0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6.71</v>
          </cell>
          <cell r="I1435">
            <v>46.97</v>
          </cell>
          <cell r="J1435" t="str">
            <v>ОГЗ до R45</v>
          </cell>
          <cell r="K1435">
            <v>0</v>
          </cell>
          <cell r="L1435">
            <v>0</v>
          </cell>
          <cell r="M1435">
            <v>0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6.71</v>
          </cell>
          <cell r="I1436">
            <v>6.71</v>
          </cell>
          <cell r="J1436" t="str">
            <v>ОГЗ до R45</v>
          </cell>
          <cell r="K1436">
            <v>0</v>
          </cell>
          <cell r="L1436">
            <v>0</v>
          </cell>
          <cell r="M1436">
            <v>0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6.54</v>
          </cell>
          <cell r="I1437">
            <v>26.16</v>
          </cell>
          <cell r="J1437" t="str">
            <v>ОГЗ до R45</v>
          </cell>
          <cell r="K1437">
            <v>0</v>
          </cell>
          <cell r="L1437">
            <v>0</v>
          </cell>
          <cell r="M1437">
            <v>0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6.49</v>
          </cell>
          <cell r="I1438">
            <v>103.84</v>
          </cell>
          <cell r="J1438" t="str">
            <v>ОГЗ до R45</v>
          </cell>
          <cell r="K1438">
            <v>0</v>
          </cell>
          <cell r="L1438">
            <v>0</v>
          </cell>
          <cell r="M1438">
            <v>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8.65</v>
          </cell>
          <cell r="I1439">
            <v>34.6</v>
          </cell>
          <cell r="J1439" t="str">
            <v>ОГЗ до R45</v>
          </cell>
          <cell r="K1439">
            <v>0</v>
          </cell>
          <cell r="L1439">
            <v>0</v>
          </cell>
          <cell r="M1439">
            <v>0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8.3800000000000008</v>
          </cell>
          <cell r="I1440">
            <v>16.760000000000002</v>
          </cell>
          <cell r="J1440" t="str">
            <v>ОГЗ до R45</v>
          </cell>
          <cell r="K1440">
            <v>0</v>
          </cell>
          <cell r="L1440">
            <v>0</v>
          </cell>
          <cell r="M1440">
            <v>0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8.3000000000000007</v>
          </cell>
          <cell r="I1441">
            <v>49.800000000000004</v>
          </cell>
          <cell r="J1441" t="str">
            <v>ОГЗ до R45</v>
          </cell>
          <cell r="K1441">
            <v>0</v>
          </cell>
          <cell r="L1441">
            <v>0</v>
          </cell>
          <cell r="M1441">
            <v>0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11.91</v>
          </cell>
          <cell r="I1442">
            <v>11.91</v>
          </cell>
          <cell r="J1442" t="str">
            <v>ОГЗ до R45</v>
          </cell>
          <cell r="K1442">
            <v>0</v>
          </cell>
          <cell r="L1442">
            <v>0</v>
          </cell>
          <cell r="M1442">
            <v>0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11.42</v>
          </cell>
          <cell r="I1443">
            <v>91.36</v>
          </cell>
          <cell r="J1443" t="str">
            <v>ОГЗ до R45</v>
          </cell>
          <cell r="K1443">
            <v>0</v>
          </cell>
          <cell r="L1443">
            <v>0</v>
          </cell>
          <cell r="M1443">
            <v>0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12.84</v>
          </cell>
          <cell r="I1444">
            <v>12.84</v>
          </cell>
          <cell r="J1444" t="str">
            <v>ОГЗ до R45</v>
          </cell>
          <cell r="K1444">
            <v>0</v>
          </cell>
          <cell r="L1444">
            <v>0</v>
          </cell>
          <cell r="M1444">
            <v>0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9.94</v>
          </cell>
          <cell r="I1445">
            <v>29.82</v>
          </cell>
          <cell r="J1445" t="str">
            <v>ОГЗ до R45</v>
          </cell>
          <cell r="K1445">
            <v>0</v>
          </cell>
          <cell r="L1445">
            <v>0</v>
          </cell>
          <cell r="M1445">
            <v>0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9.94</v>
          </cell>
          <cell r="I1446">
            <v>9.94</v>
          </cell>
          <cell r="J1446" t="str">
            <v>ОГЗ до R45</v>
          </cell>
          <cell r="K1446">
            <v>0</v>
          </cell>
          <cell r="L1446">
            <v>0</v>
          </cell>
          <cell r="M1446">
            <v>0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9.64</v>
          </cell>
          <cell r="I1447">
            <v>19.28</v>
          </cell>
          <cell r="J1447" t="str">
            <v>ОГЗ до R45</v>
          </cell>
          <cell r="K1447">
            <v>0</v>
          </cell>
          <cell r="L1447">
            <v>0</v>
          </cell>
          <cell r="M1447">
            <v>0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9.5500000000000007</v>
          </cell>
          <cell r="I1448">
            <v>66.850000000000009</v>
          </cell>
          <cell r="J1448" t="str">
            <v>ОГЗ до R45</v>
          </cell>
          <cell r="K1448">
            <v>0</v>
          </cell>
          <cell r="L1448">
            <v>0</v>
          </cell>
          <cell r="M1448">
            <v>0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9.98</v>
          </cell>
          <cell r="I1449">
            <v>9.98</v>
          </cell>
          <cell r="J1449" t="str">
            <v>ОГЗ до R45</v>
          </cell>
          <cell r="K1449">
            <v>0</v>
          </cell>
          <cell r="L1449">
            <v>0</v>
          </cell>
          <cell r="M1449">
            <v>0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8.56</v>
          </cell>
          <cell r="I1450">
            <v>8.56</v>
          </cell>
          <cell r="J1450" t="str">
            <v>RAL  7005</v>
          </cell>
          <cell r="K1450">
            <v>0</v>
          </cell>
          <cell r="L1450">
            <v>0</v>
          </cell>
          <cell r="M1450">
            <v>0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7.25</v>
          </cell>
          <cell r="I1451">
            <v>7.25</v>
          </cell>
          <cell r="J1451" t="str">
            <v>RAL  7005</v>
          </cell>
          <cell r="K1451">
            <v>0</v>
          </cell>
          <cell r="L1451">
            <v>0</v>
          </cell>
          <cell r="M1451">
            <v>0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7.25</v>
          </cell>
          <cell r="I1452">
            <v>7.25</v>
          </cell>
          <cell r="J1452" t="str">
            <v>RAL  7005</v>
          </cell>
          <cell r="K1452">
            <v>0</v>
          </cell>
          <cell r="L1452">
            <v>0</v>
          </cell>
          <cell r="M1452">
            <v>0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7.25</v>
          </cell>
          <cell r="I1453">
            <v>7.25</v>
          </cell>
          <cell r="J1453" t="str">
            <v>RAL  7005</v>
          </cell>
          <cell r="K1453">
            <v>0</v>
          </cell>
          <cell r="L1453">
            <v>0</v>
          </cell>
          <cell r="M1453">
            <v>0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7.04</v>
          </cell>
          <cell r="I1454">
            <v>7.04</v>
          </cell>
          <cell r="J1454" t="str">
            <v>RAL  7005</v>
          </cell>
          <cell r="K1454">
            <v>0</v>
          </cell>
          <cell r="L1454">
            <v>0</v>
          </cell>
          <cell r="M1454">
            <v>0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6.97</v>
          </cell>
          <cell r="I1455">
            <v>6.97</v>
          </cell>
          <cell r="J1455" t="str">
            <v>RAL  7005</v>
          </cell>
          <cell r="K1455">
            <v>0</v>
          </cell>
          <cell r="L1455">
            <v>0</v>
          </cell>
          <cell r="M1455">
            <v>0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6.98</v>
          </cell>
          <cell r="I1456">
            <v>6.98</v>
          </cell>
          <cell r="J1456" t="str">
            <v>RAL  7005</v>
          </cell>
          <cell r="K1456">
            <v>0</v>
          </cell>
          <cell r="L1456">
            <v>0</v>
          </cell>
          <cell r="M1456">
            <v>0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6.98</v>
          </cell>
          <cell r="I1457">
            <v>6.98</v>
          </cell>
          <cell r="J1457" t="str">
            <v>RAL  7005</v>
          </cell>
          <cell r="K1457">
            <v>0</v>
          </cell>
          <cell r="L1457">
            <v>0</v>
          </cell>
          <cell r="M1457">
            <v>0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6.91</v>
          </cell>
          <cell r="I1458">
            <v>6.91</v>
          </cell>
          <cell r="J1458" t="str">
            <v>RAL  7005</v>
          </cell>
          <cell r="K1458">
            <v>0</v>
          </cell>
          <cell r="L1458">
            <v>0</v>
          </cell>
          <cell r="M1458">
            <v>0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6.98</v>
          </cell>
          <cell r="I1459">
            <v>6.98</v>
          </cell>
          <cell r="J1459" t="str">
            <v>RAL  7005</v>
          </cell>
          <cell r="K1459">
            <v>0</v>
          </cell>
          <cell r="L1459">
            <v>0</v>
          </cell>
          <cell r="M1459">
            <v>0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6.98</v>
          </cell>
          <cell r="I1460">
            <v>6.98</v>
          </cell>
          <cell r="J1460" t="str">
            <v>RAL  7005</v>
          </cell>
          <cell r="K1460">
            <v>0</v>
          </cell>
          <cell r="L1460">
            <v>0</v>
          </cell>
          <cell r="M1460">
            <v>0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6.89</v>
          </cell>
          <cell r="I1461">
            <v>6.89</v>
          </cell>
          <cell r="J1461" t="str">
            <v>RAL  7005</v>
          </cell>
          <cell r="K1461">
            <v>0</v>
          </cell>
          <cell r="L1461">
            <v>0</v>
          </cell>
          <cell r="M1461">
            <v>0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7.02</v>
          </cell>
          <cell r="I1462">
            <v>7.02</v>
          </cell>
          <cell r="J1462" t="str">
            <v>RAL  7005</v>
          </cell>
          <cell r="K1462">
            <v>0</v>
          </cell>
          <cell r="L1462">
            <v>0</v>
          </cell>
          <cell r="M1462">
            <v>0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8.0299999999999994</v>
          </cell>
          <cell r="I1463">
            <v>8.0299999999999994</v>
          </cell>
          <cell r="J1463" t="str">
            <v>RAL  7005</v>
          </cell>
          <cell r="K1463">
            <v>0</v>
          </cell>
          <cell r="L1463">
            <v>0</v>
          </cell>
          <cell r="M1463">
            <v>0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9.91</v>
          </cell>
          <cell r="I1464">
            <v>9.91</v>
          </cell>
          <cell r="J1464" t="str">
            <v>RAL  7005</v>
          </cell>
          <cell r="K1464">
            <v>0</v>
          </cell>
          <cell r="L1464">
            <v>0</v>
          </cell>
          <cell r="M1464">
            <v>0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8.1</v>
          </cell>
          <cell r="I1465">
            <v>24.299999999999997</v>
          </cell>
          <cell r="J1465" t="str">
            <v>RAL  7005</v>
          </cell>
          <cell r="K1465">
            <v>0</v>
          </cell>
          <cell r="L1465">
            <v>0</v>
          </cell>
          <cell r="M1465">
            <v>0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7.83</v>
          </cell>
          <cell r="I1466">
            <v>15.66</v>
          </cell>
          <cell r="J1466" t="str">
            <v>RAL  7005</v>
          </cell>
          <cell r="K1466">
            <v>0</v>
          </cell>
          <cell r="L1466">
            <v>0</v>
          </cell>
          <cell r="M1466">
            <v>0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7.76</v>
          </cell>
          <cell r="I1467">
            <v>54.32</v>
          </cell>
          <cell r="J1467" t="str">
            <v>RAL  7005</v>
          </cell>
          <cell r="K1467">
            <v>0</v>
          </cell>
          <cell r="L1467">
            <v>0</v>
          </cell>
          <cell r="M1467">
            <v>0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9.2799999999999994</v>
          </cell>
          <cell r="I1468">
            <v>9.2799999999999994</v>
          </cell>
          <cell r="J1468" t="str">
            <v>RAL  7005</v>
          </cell>
          <cell r="K1468">
            <v>0</v>
          </cell>
          <cell r="L1468">
            <v>0</v>
          </cell>
          <cell r="M1468">
            <v>0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6.14</v>
          </cell>
          <cell r="I1469">
            <v>6.14</v>
          </cell>
          <cell r="J1469" t="str">
            <v>RAL  7005</v>
          </cell>
          <cell r="K1469">
            <v>0</v>
          </cell>
          <cell r="L1469">
            <v>0</v>
          </cell>
          <cell r="M1469">
            <v>0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5.01</v>
          </cell>
          <cell r="I1470">
            <v>15.03</v>
          </cell>
          <cell r="J1470" t="str">
            <v>RAL  7005</v>
          </cell>
          <cell r="K1470">
            <v>0</v>
          </cell>
          <cell r="L1470">
            <v>0</v>
          </cell>
          <cell r="M1470">
            <v>0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4.87</v>
          </cell>
          <cell r="I1471">
            <v>9.74</v>
          </cell>
          <cell r="J1471" t="str">
            <v>RAL  7005</v>
          </cell>
          <cell r="K1471">
            <v>0</v>
          </cell>
          <cell r="L1471">
            <v>0</v>
          </cell>
          <cell r="M1471">
            <v>0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4.83</v>
          </cell>
          <cell r="I1472">
            <v>33.81</v>
          </cell>
          <cell r="J1472" t="str">
            <v>RAL  7005</v>
          </cell>
          <cell r="K1472">
            <v>0</v>
          </cell>
          <cell r="L1472">
            <v>0</v>
          </cell>
          <cell r="M1472">
            <v>0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5.78</v>
          </cell>
          <cell r="I1473">
            <v>5.78</v>
          </cell>
          <cell r="J1473" t="str">
            <v>RAL  7005</v>
          </cell>
          <cell r="K1473">
            <v>0</v>
          </cell>
          <cell r="L1473">
            <v>0</v>
          </cell>
          <cell r="M1473">
            <v>0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0.53</v>
          </cell>
          <cell r="I1474">
            <v>0.53</v>
          </cell>
          <cell r="J1474" t="str">
            <v>RAL  7005</v>
          </cell>
          <cell r="K1474">
            <v>0</v>
          </cell>
          <cell r="L1474">
            <v>0</v>
          </cell>
          <cell r="M1474">
            <v>0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0.57999999999999996</v>
          </cell>
          <cell r="I1475">
            <v>2.3199999999999998</v>
          </cell>
          <cell r="J1475" t="str">
            <v>RAL  7005</v>
          </cell>
          <cell r="K1475">
            <v>0</v>
          </cell>
          <cell r="L1475">
            <v>0</v>
          </cell>
          <cell r="M1475">
            <v>0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0.69</v>
          </cell>
          <cell r="I1476">
            <v>0.69</v>
          </cell>
          <cell r="J1476" t="str">
            <v>RAL  7005</v>
          </cell>
          <cell r="K1476">
            <v>0</v>
          </cell>
          <cell r="L1476">
            <v>0</v>
          </cell>
          <cell r="M1476">
            <v>0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3.11</v>
          </cell>
          <cell r="I1477">
            <v>6.22</v>
          </cell>
          <cell r="J1477" t="str">
            <v>RAL  7005</v>
          </cell>
          <cell r="K1477">
            <v>0</v>
          </cell>
          <cell r="L1477">
            <v>0</v>
          </cell>
          <cell r="M1477">
            <v>0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3.16</v>
          </cell>
          <cell r="I1478">
            <v>18.96</v>
          </cell>
          <cell r="J1478" t="str">
            <v>RAL  7005</v>
          </cell>
          <cell r="K1478">
            <v>0</v>
          </cell>
          <cell r="L1478">
            <v>0</v>
          </cell>
          <cell r="M1478">
            <v>0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3.25</v>
          </cell>
          <cell r="I1479">
            <v>26</v>
          </cell>
          <cell r="J1479" t="str">
            <v>RAL  7005</v>
          </cell>
          <cell r="K1479">
            <v>0</v>
          </cell>
          <cell r="L1479">
            <v>0</v>
          </cell>
          <cell r="M1479">
            <v>0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3.16</v>
          </cell>
          <cell r="I1480">
            <v>12.64</v>
          </cell>
          <cell r="J1480" t="str">
            <v>RAL  7005</v>
          </cell>
          <cell r="K1480">
            <v>0</v>
          </cell>
          <cell r="L1480">
            <v>0</v>
          </cell>
          <cell r="M1480">
            <v>0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3.11</v>
          </cell>
          <cell r="I1481">
            <v>6.22</v>
          </cell>
          <cell r="J1481" t="str">
            <v>RAL  7005</v>
          </cell>
          <cell r="K1481">
            <v>0</v>
          </cell>
          <cell r="L1481">
            <v>0</v>
          </cell>
          <cell r="M1481">
            <v>0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3.29</v>
          </cell>
          <cell r="I1482">
            <v>6.58</v>
          </cell>
          <cell r="J1482" t="str">
            <v>RAL  7005</v>
          </cell>
          <cell r="K1482">
            <v>0</v>
          </cell>
          <cell r="L1482">
            <v>0</v>
          </cell>
          <cell r="M1482">
            <v>0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3.22</v>
          </cell>
          <cell r="I1483">
            <v>6.44</v>
          </cell>
          <cell r="J1483" t="str">
            <v>RAL  7005</v>
          </cell>
          <cell r="K1483">
            <v>0</v>
          </cell>
          <cell r="L1483">
            <v>0</v>
          </cell>
          <cell r="M1483">
            <v>0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3.01</v>
          </cell>
          <cell r="I1484">
            <v>3.01</v>
          </cell>
          <cell r="J1484" t="str">
            <v>RAL  7005</v>
          </cell>
          <cell r="K1484">
            <v>0</v>
          </cell>
          <cell r="L1484">
            <v>0</v>
          </cell>
          <cell r="M1484">
            <v>0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3.05</v>
          </cell>
          <cell r="I1485">
            <v>12.2</v>
          </cell>
          <cell r="J1485" t="str">
            <v>RAL  7005</v>
          </cell>
          <cell r="K1485">
            <v>0</v>
          </cell>
          <cell r="L1485">
            <v>0</v>
          </cell>
          <cell r="M1485">
            <v>0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3.14</v>
          </cell>
          <cell r="I1486">
            <v>12.56</v>
          </cell>
          <cell r="J1486" t="str">
            <v>RAL  7005</v>
          </cell>
          <cell r="K1486">
            <v>0</v>
          </cell>
          <cell r="L1486">
            <v>0</v>
          </cell>
          <cell r="M1486">
            <v>0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3.05</v>
          </cell>
          <cell r="I1487">
            <v>6.1</v>
          </cell>
          <cell r="J1487" t="str">
            <v>RAL  7005</v>
          </cell>
          <cell r="K1487">
            <v>0</v>
          </cell>
          <cell r="L1487">
            <v>0</v>
          </cell>
          <cell r="M1487">
            <v>0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3.01</v>
          </cell>
          <cell r="I1488">
            <v>3.01</v>
          </cell>
          <cell r="J1488" t="str">
            <v>RAL  7005</v>
          </cell>
          <cell r="K1488">
            <v>0</v>
          </cell>
          <cell r="L1488">
            <v>0</v>
          </cell>
          <cell r="M1488">
            <v>0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2.98</v>
          </cell>
          <cell r="I1489">
            <v>11.92</v>
          </cell>
          <cell r="J1489" t="str">
            <v>RAL  7005</v>
          </cell>
          <cell r="K1489">
            <v>0</v>
          </cell>
          <cell r="L1489">
            <v>0</v>
          </cell>
          <cell r="M1489">
            <v>0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3.02</v>
          </cell>
          <cell r="I1490">
            <v>48.32</v>
          </cell>
          <cell r="J1490" t="str">
            <v>RAL  7005</v>
          </cell>
          <cell r="K1490">
            <v>0</v>
          </cell>
          <cell r="L1490">
            <v>0</v>
          </cell>
          <cell r="M1490">
            <v>0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3.11</v>
          </cell>
          <cell r="I1491">
            <v>49.76</v>
          </cell>
          <cell r="J1491" t="str">
            <v>RAL  7005</v>
          </cell>
          <cell r="K1491">
            <v>0</v>
          </cell>
          <cell r="L1491">
            <v>0</v>
          </cell>
          <cell r="M1491">
            <v>0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3.02</v>
          </cell>
          <cell r="I1492">
            <v>24.16</v>
          </cell>
          <cell r="J1492" t="str">
            <v>RAL  7005</v>
          </cell>
          <cell r="K1492">
            <v>0</v>
          </cell>
          <cell r="L1492">
            <v>0</v>
          </cell>
          <cell r="M1492">
            <v>0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2.98</v>
          </cell>
          <cell r="I1493">
            <v>11.92</v>
          </cell>
          <cell r="J1493" t="str">
            <v>RAL  7005</v>
          </cell>
          <cell r="K1493">
            <v>0</v>
          </cell>
          <cell r="L1493">
            <v>0</v>
          </cell>
          <cell r="M1493">
            <v>0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0.56000000000000005</v>
          </cell>
          <cell r="I1494">
            <v>0.56000000000000005</v>
          </cell>
          <cell r="J1494" t="str">
            <v>RAL  7005</v>
          </cell>
          <cell r="K1494">
            <v>0</v>
          </cell>
          <cell r="L1494">
            <v>0</v>
          </cell>
          <cell r="M1494">
            <v>0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0.44</v>
          </cell>
          <cell r="I1495">
            <v>1.76</v>
          </cell>
          <cell r="J1495" t="str">
            <v>RAL  7005</v>
          </cell>
          <cell r="K1495">
            <v>0</v>
          </cell>
          <cell r="L1495">
            <v>0</v>
          </cell>
          <cell r="M1495">
            <v>0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0.4</v>
          </cell>
          <cell r="I1496">
            <v>0.4</v>
          </cell>
          <cell r="J1496" t="str">
            <v>RAL  7005</v>
          </cell>
          <cell r="K1496">
            <v>0</v>
          </cell>
          <cell r="L1496">
            <v>0</v>
          </cell>
          <cell r="M1496">
            <v>0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0.43</v>
          </cell>
          <cell r="I1497">
            <v>3.01</v>
          </cell>
          <cell r="J1497" t="str">
            <v>RAL  7005</v>
          </cell>
          <cell r="K1497">
            <v>0</v>
          </cell>
          <cell r="L1497">
            <v>0</v>
          </cell>
          <cell r="M1497">
            <v>0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0.25</v>
          </cell>
          <cell r="I1498">
            <v>4.5</v>
          </cell>
          <cell r="J1498" t="str">
            <v>RAL  7005</v>
          </cell>
          <cell r="K1498">
            <v>0</v>
          </cell>
          <cell r="L1498">
            <v>0</v>
          </cell>
          <cell r="M1498">
            <v>0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6.19</v>
          </cell>
          <cell r="I1499">
            <v>99.04</v>
          </cell>
          <cell r="J1499" t="str">
            <v>ОГЗ до R45</v>
          </cell>
          <cell r="K1499">
            <v>0</v>
          </cell>
          <cell r="L1499">
            <v>0</v>
          </cell>
          <cell r="M1499">
            <v>0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6.11</v>
          </cell>
          <cell r="I1500">
            <v>97.76</v>
          </cell>
          <cell r="J1500" t="str">
            <v>ОГЗ до R45</v>
          </cell>
          <cell r="K1500">
            <v>0</v>
          </cell>
          <cell r="L1500">
            <v>0</v>
          </cell>
          <cell r="M1500">
            <v>0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6.32</v>
          </cell>
          <cell r="I1501">
            <v>25.28</v>
          </cell>
          <cell r="J1501" t="str">
            <v>ОГЗ до R45</v>
          </cell>
          <cell r="K1501">
            <v>0</v>
          </cell>
          <cell r="L1501">
            <v>0</v>
          </cell>
          <cell r="M1501">
            <v>0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6.06</v>
          </cell>
          <cell r="I1502">
            <v>12.12</v>
          </cell>
          <cell r="J1502" t="str">
            <v>ОГЗ до R45</v>
          </cell>
          <cell r="K1502">
            <v>0</v>
          </cell>
          <cell r="L1502">
            <v>0</v>
          </cell>
          <cell r="M1502">
            <v>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8.2200000000000006</v>
          </cell>
          <cell r="I1503">
            <v>16.440000000000001</v>
          </cell>
          <cell r="J1503" t="str">
            <v>ОГЗ до R45</v>
          </cell>
          <cell r="K1503">
            <v>0</v>
          </cell>
          <cell r="L1503">
            <v>0</v>
          </cell>
          <cell r="M1503">
            <v>0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4.84</v>
          </cell>
          <cell r="I1504">
            <v>4.84</v>
          </cell>
          <cell r="J1504" t="str">
            <v>ОГЗ до R45</v>
          </cell>
          <cell r="K1504">
            <v>0</v>
          </cell>
          <cell r="L1504">
            <v>0</v>
          </cell>
          <cell r="M1504">
            <v>0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4.8899999999999997</v>
          </cell>
          <cell r="I1505">
            <v>9.7799999999999994</v>
          </cell>
          <cell r="J1505" t="str">
            <v>ОГЗ до R45</v>
          </cell>
          <cell r="K1505">
            <v>0</v>
          </cell>
          <cell r="L1505">
            <v>0</v>
          </cell>
          <cell r="M1505">
            <v>0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4.84</v>
          </cell>
          <cell r="I1506">
            <v>4.84</v>
          </cell>
          <cell r="J1506" t="str">
            <v>ОГЗ до R45</v>
          </cell>
          <cell r="K1506">
            <v>0</v>
          </cell>
          <cell r="L1506">
            <v>0</v>
          </cell>
          <cell r="M1506">
            <v>0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2.86</v>
          </cell>
          <cell r="I1507">
            <v>5.72</v>
          </cell>
          <cell r="J1507" t="str">
            <v>ОГЗ до R45</v>
          </cell>
          <cell r="K1507">
            <v>0</v>
          </cell>
          <cell r="L1507">
            <v>0</v>
          </cell>
          <cell r="M1507">
            <v>0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2.93</v>
          </cell>
          <cell r="I1508">
            <v>5.86</v>
          </cell>
          <cell r="J1508" t="str">
            <v>ОГЗ до R45</v>
          </cell>
          <cell r="K1508">
            <v>0</v>
          </cell>
          <cell r="L1508">
            <v>0</v>
          </cell>
          <cell r="M1508">
            <v>0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1.78</v>
          </cell>
          <cell r="I1509">
            <v>14.24</v>
          </cell>
          <cell r="J1509" t="str">
            <v>ОГЗ до R45</v>
          </cell>
          <cell r="K1509">
            <v>0</v>
          </cell>
          <cell r="L1509">
            <v>0</v>
          </cell>
          <cell r="M1509">
            <v>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1.75</v>
          </cell>
          <cell r="I1510">
            <v>7</v>
          </cell>
          <cell r="J1510" t="str">
            <v>ОГЗ до R45</v>
          </cell>
          <cell r="K1510">
            <v>0</v>
          </cell>
          <cell r="L1510">
            <v>0</v>
          </cell>
          <cell r="M1510">
            <v>0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1.73</v>
          </cell>
          <cell r="I1511">
            <v>29.41</v>
          </cell>
          <cell r="J1511" t="str">
            <v>ОГЗ до R45</v>
          </cell>
          <cell r="K1511">
            <v>0</v>
          </cell>
          <cell r="L1511">
            <v>0</v>
          </cell>
          <cell r="M1511">
            <v>0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1.5</v>
          </cell>
          <cell r="I1512">
            <v>1.5</v>
          </cell>
          <cell r="J1512" t="str">
            <v>ОГЗ до R45</v>
          </cell>
          <cell r="K1512">
            <v>0</v>
          </cell>
          <cell r="L1512">
            <v>0</v>
          </cell>
          <cell r="M1512">
            <v>0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1.59</v>
          </cell>
          <cell r="I1513">
            <v>1.59</v>
          </cell>
          <cell r="J1513" t="str">
            <v>ОГЗ до R45</v>
          </cell>
          <cell r="K1513">
            <v>0</v>
          </cell>
          <cell r="L1513">
            <v>0</v>
          </cell>
          <cell r="M1513">
            <v>0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1.7</v>
          </cell>
          <cell r="I1514">
            <v>1.7</v>
          </cell>
          <cell r="J1514" t="str">
            <v>ОГЗ до R45</v>
          </cell>
          <cell r="K1514">
            <v>0</v>
          </cell>
          <cell r="L1514">
            <v>0</v>
          </cell>
          <cell r="M1514">
            <v>0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1.21</v>
          </cell>
          <cell r="I1515">
            <v>1.21</v>
          </cell>
          <cell r="J1515" t="str">
            <v>ОГЗ до R45</v>
          </cell>
          <cell r="K1515">
            <v>0</v>
          </cell>
          <cell r="L1515">
            <v>0</v>
          </cell>
          <cell r="M1515">
            <v>0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1.1599999999999999</v>
          </cell>
          <cell r="I1516">
            <v>2.3199999999999998</v>
          </cell>
          <cell r="J1516" t="str">
            <v>ОГЗ до R45</v>
          </cell>
          <cell r="K1516">
            <v>0</v>
          </cell>
          <cell r="L1516">
            <v>0</v>
          </cell>
          <cell r="M1516">
            <v>0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0.96</v>
          </cell>
          <cell r="I1517">
            <v>0.96</v>
          </cell>
          <cell r="J1517" t="str">
            <v>ОГЗ до R45</v>
          </cell>
          <cell r="K1517">
            <v>0</v>
          </cell>
          <cell r="L1517">
            <v>0</v>
          </cell>
          <cell r="M1517">
            <v>0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0.8</v>
          </cell>
          <cell r="I1518">
            <v>0.8</v>
          </cell>
          <cell r="J1518" t="str">
            <v>ОГЗ до R45</v>
          </cell>
          <cell r="K1518">
            <v>0</v>
          </cell>
          <cell r="L1518">
            <v>0</v>
          </cell>
          <cell r="M1518">
            <v>0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4.96</v>
          </cell>
          <cell r="I1519">
            <v>9.92</v>
          </cell>
          <cell r="J1519" t="str">
            <v>ОГЗ до R45</v>
          </cell>
          <cell r="K1519">
            <v>0</v>
          </cell>
          <cell r="L1519">
            <v>0</v>
          </cell>
          <cell r="M1519">
            <v>0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5.01</v>
          </cell>
          <cell r="I1520">
            <v>5.01</v>
          </cell>
          <cell r="J1520" t="str">
            <v>ОГЗ до R45</v>
          </cell>
          <cell r="K1520">
            <v>0</v>
          </cell>
          <cell r="L1520">
            <v>0</v>
          </cell>
          <cell r="M1520">
            <v>0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5.01</v>
          </cell>
          <cell r="I1521">
            <v>5.01</v>
          </cell>
          <cell r="J1521" t="str">
            <v>ОГЗ до R45</v>
          </cell>
          <cell r="K1521">
            <v>0</v>
          </cell>
          <cell r="L1521">
            <v>0</v>
          </cell>
          <cell r="M1521">
            <v>0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5.46</v>
          </cell>
          <cell r="I1522">
            <v>5.46</v>
          </cell>
          <cell r="J1522" t="str">
            <v>RAL  7005</v>
          </cell>
          <cell r="K1522">
            <v>0</v>
          </cell>
          <cell r="L1522">
            <v>0</v>
          </cell>
          <cell r="M1522">
            <v>0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8.8000000000000007</v>
          </cell>
          <cell r="I1523">
            <v>8.8000000000000007</v>
          </cell>
          <cell r="J1523" t="str">
            <v>RAL  7005</v>
          </cell>
          <cell r="K1523">
            <v>0</v>
          </cell>
          <cell r="L1523">
            <v>0</v>
          </cell>
          <cell r="M1523">
            <v>0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6.46</v>
          </cell>
          <cell r="I1524">
            <v>6.46</v>
          </cell>
          <cell r="J1524" t="str">
            <v>RAL  7005</v>
          </cell>
          <cell r="K1524">
            <v>0</v>
          </cell>
          <cell r="L1524">
            <v>0</v>
          </cell>
          <cell r="M1524">
            <v>0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9.8000000000000007</v>
          </cell>
          <cell r="I1525">
            <v>9.8000000000000007</v>
          </cell>
          <cell r="J1525" t="str">
            <v>RAL  7005</v>
          </cell>
          <cell r="K1525">
            <v>0</v>
          </cell>
          <cell r="L1525">
            <v>0</v>
          </cell>
          <cell r="M1525">
            <v>0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1.71</v>
          </cell>
          <cell r="I1526">
            <v>1.71</v>
          </cell>
          <cell r="J1526" t="str">
            <v>RAL  7005</v>
          </cell>
          <cell r="K1526">
            <v>0</v>
          </cell>
          <cell r="L1526">
            <v>0</v>
          </cell>
          <cell r="M1526">
            <v>0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1.71</v>
          </cell>
          <cell r="I1527">
            <v>1.71</v>
          </cell>
          <cell r="J1527" t="str">
            <v>RAL  7005</v>
          </cell>
          <cell r="K1527">
            <v>0</v>
          </cell>
          <cell r="L1527">
            <v>0</v>
          </cell>
          <cell r="M1527">
            <v>0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0.82</v>
          </cell>
          <cell r="I1528">
            <v>9.84</v>
          </cell>
          <cell r="J1528" t="str">
            <v>RAL  7005</v>
          </cell>
          <cell r="K1528">
            <v>0</v>
          </cell>
          <cell r="L1528">
            <v>0</v>
          </cell>
          <cell r="M1528">
            <v>0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0.98</v>
          </cell>
          <cell r="I1529">
            <v>0.98</v>
          </cell>
          <cell r="J1529" t="str">
            <v>RAL  7005</v>
          </cell>
          <cell r="K1529">
            <v>0</v>
          </cell>
          <cell r="L1529">
            <v>0</v>
          </cell>
          <cell r="M1529">
            <v>0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1.25</v>
          </cell>
          <cell r="I1530">
            <v>1.25</v>
          </cell>
          <cell r="J1530" t="str">
            <v>RAL  7005</v>
          </cell>
          <cell r="K1530">
            <v>0</v>
          </cell>
          <cell r="L1530">
            <v>0</v>
          </cell>
          <cell r="M1530">
            <v>0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0.5</v>
          </cell>
          <cell r="I1531">
            <v>1</v>
          </cell>
          <cell r="J1531" t="str">
            <v>RAL  7005</v>
          </cell>
          <cell r="K1531">
            <v>0</v>
          </cell>
          <cell r="L1531">
            <v>0</v>
          </cell>
          <cell r="M1531">
            <v>0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0.46</v>
          </cell>
          <cell r="I1532">
            <v>0.92</v>
          </cell>
          <cell r="J1532" t="str">
            <v>RAL  7005</v>
          </cell>
          <cell r="K1532">
            <v>0</v>
          </cell>
          <cell r="L1532">
            <v>0</v>
          </cell>
          <cell r="M1532">
            <v>0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0.56999999999999995</v>
          </cell>
          <cell r="I1533">
            <v>7.9799999999999995</v>
          </cell>
          <cell r="J1533" t="str">
            <v>RAL  7005</v>
          </cell>
          <cell r="K1533">
            <v>0</v>
          </cell>
          <cell r="L1533">
            <v>0</v>
          </cell>
          <cell r="M1533">
            <v>0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0.55000000000000004</v>
          </cell>
          <cell r="I1534">
            <v>1.1000000000000001</v>
          </cell>
          <cell r="J1534" t="str">
            <v>RAL  7005</v>
          </cell>
          <cell r="K1534">
            <v>0</v>
          </cell>
          <cell r="L1534">
            <v>0</v>
          </cell>
          <cell r="M1534">
            <v>0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0.46</v>
          </cell>
          <cell r="I1535">
            <v>5.5200000000000005</v>
          </cell>
          <cell r="J1535" t="str">
            <v>RAL  7005</v>
          </cell>
          <cell r="K1535">
            <v>0</v>
          </cell>
          <cell r="L1535">
            <v>0</v>
          </cell>
          <cell r="M1535">
            <v>0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0.55000000000000004</v>
          </cell>
          <cell r="I1536">
            <v>6.6000000000000005</v>
          </cell>
          <cell r="J1536" t="str">
            <v>RAL  7005</v>
          </cell>
          <cell r="K1536">
            <v>0</v>
          </cell>
          <cell r="L1536">
            <v>0</v>
          </cell>
          <cell r="M1536">
            <v>0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36.090000000000003</v>
          </cell>
          <cell r="I1537">
            <v>144.36000000000001</v>
          </cell>
          <cell r="J1537" t="str">
            <v>ОГЗ до R45</v>
          </cell>
          <cell r="K1537">
            <v>0</v>
          </cell>
          <cell r="L1537">
            <v>0</v>
          </cell>
          <cell r="M1537">
            <v>0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34.65</v>
          </cell>
          <cell r="I1538">
            <v>242.54999999999998</v>
          </cell>
          <cell r="J1538" t="str">
            <v>RAL  7005</v>
          </cell>
          <cell r="K1538">
            <v>0</v>
          </cell>
          <cell r="L1538">
            <v>0</v>
          </cell>
          <cell r="M1538">
            <v>0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34.979999999999997</v>
          </cell>
          <cell r="I1539">
            <v>69.959999999999994</v>
          </cell>
          <cell r="J1539" t="str">
            <v>RAL  7005</v>
          </cell>
          <cell r="K1539">
            <v>0</v>
          </cell>
          <cell r="L1539">
            <v>0</v>
          </cell>
          <cell r="M1539">
            <v>0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0.03</v>
          </cell>
          <cell r="I1540">
            <v>3.84</v>
          </cell>
          <cell r="J1540" t="str">
            <v>RAL  7005</v>
          </cell>
          <cell r="K1540">
            <v>0</v>
          </cell>
          <cell r="L1540">
            <v>0</v>
          </cell>
          <cell r="M1540">
            <v>0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0.02</v>
          </cell>
          <cell r="I1541">
            <v>0.32</v>
          </cell>
          <cell r="J1541" t="str">
            <v>RAL  7005</v>
          </cell>
          <cell r="K1541">
            <v>0</v>
          </cell>
          <cell r="L1541">
            <v>0</v>
          </cell>
          <cell r="M1541">
            <v>0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2.83</v>
          </cell>
          <cell r="I1542">
            <v>22.64</v>
          </cell>
          <cell r="J1542" t="str">
            <v>RAL  7005</v>
          </cell>
          <cell r="K1542">
            <v>0</v>
          </cell>
          <cell r="L1542">
            <v>0</v>
          </cell>
          <cell r="M1542">
            <v>0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1.28</v>
          </cell>
          <cell r="I1543">
            <v>16.64</v>
          </cell>
          <cell r="J1543" t="str">
            <v>ОГЗ до R45</v>
          </cell>
          <cell r="K1543">
            <v>0</v>
          </cell>
          <cell r="L1543">
            <v>0</v>
          </cell>
          <cell r="M1543">
            <v>0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1.94</v>
          </cell>
          <cell r="I1544">
            <v>1.94</v>
          </cell>
          <cell r="J1544" t="str">
            <v>RAL  7005</v>
          </cell>
          <cell r="K1544">
            <v>0</v>
          </cell>
          <cell r="L1544">
            <v>0</v>
          </cell>
          <cell r="M1544">
            <v>0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60.65</v>
          </cell>
          <cell r="I1545">
            <v>60.65</v>
          </cell>
          <cell r="J1545" t="str">
            <v>ОГЗ до R45</v>
          </cell>
          <cell r="K1545">
            <v>0</v>
          </cell>
          <cell r="L1545">
            <v>0</v>
          </cell>
          <cell r="M1545">
            <v>0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57.72</v>
          </cell>
          <cell r="I1546">
            <v>173.16</v>
          </cell>
          <cell r="J1546" t="str">
            <v>ОГЗ до R45</v>
          </cell>
          <cell r="K1546">
            <v>0</v>
          </cell>
          <cell r="L1546">
            <v>0</v>
          </cell>
          <cell r="M1546">
            <v>0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>
            <v>57.32</v>
          </cell>
          <cell r="I1547">
            <v>114.64</v>
          </cell>
          <cell r="J1547" t="str">
            <v>ОГЗ до R45</v>
          </cell>
          <cell r="K1547">
            <v>0</v>
          </cell>
          <cell r="L1547">
            <v>0</v>
          </cell>
          <cell r="M1547">
            <v>0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>
            <v>57.3</v>
          </cell>
          <cell r="I1548">
            <v>57.3</v>
          </cell>
          <cell r="J1548" t="str">
            <v>ОГЗ до R45</v>
          </cell>
          <cell r="K1548">
            <v>0</v>
          </cell>
          <cell r="L1548">
            <v>0</v>
          </cell>
          <cell r="M1548">
            <v>0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57.71</v>
          </cell>
          <cell r="I1549">
            <v>57.71</v>
          </cell>
          <cell r="J1549" t="str">
            <v>ОГЗ до R45</v>
          </cell>
          <cell r="K1549">
            <v>0</v>
          </cell>
          <cell r="L1549">
            <v>0</v>
          </cell>
          <cell r="M1549">
            <v>0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57.3</v>
          </cell>
          <cell r="I1550">
            <v>57.3</v>
          </cell>
          <cell r="J1550" t="str">
            <v>ОГЗ до R45</v>
          </cell>
          <cell r="K1550">
            <v>0</v>
          </cell>
          <cell r="L1550">
            <v>0</v>
          </cell>
          <cell r="M1550">
            <v>0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57.71</v>
          </cell>
          <cell r="I1551">
            <v>57.71</v>
          </cell>
          <cell r="J1551" t="str">
            <v>ОГЗ до R45</v>
          </cell>
          <cell r="K1551">
            <v>0</v>
          </cell>
          <cell r="L1551">
            <v>0</v>
          </cell>
          <cell r="M1551">
            <v>0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57.9</v>
          </cell>
          <cell r="I1552">
            <v>57.9</v>
          </cell>
          <cell r="J1552" t="str">
            <v>ОГЗ до R45</v>
          </cell>
          <cell r="K1552">
            <v>0</v>
          </cell>
          <cell r="L1552">
            <v>0</v>
          </cell>
          <cell r="M1552">
            <v>0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>
            <v>54.69</v>
          </cell>
          <cell r="I1553">
            <v>54.69</v>
          </cell>
          <cell r="J1553" t="str">
            <v>ОГЗ до R45</v>
          </cell>
          <cell r="K1553">
            <v>1</v>
          </cell>
          <cell r="L1553">
            <v>4381.8999999999996</v>
          </cell>
          <cell r="M1553">
            <v>54.69</v>
          </cell>
          <cell r="N1553">
            <v>1</v>
          </cell>
          <cell r="O1553">
            <v>4381.8999999999996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55.42</v>
          </cell>
          <cell r="I1554">
            <v>55.42</v>
          </cell>
          <cell r="J1554" t="str">
            <v>ОГЗ до R45</v>
          </cell>
          <cell r="K1554">
            <v>0</v>
          </cell>
          <cell r="L1554">
            <v>0</v>
          </cell>
          <cell r="M1554">
            <v>0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44.31</v>
          </cell>
          <cell r="I1555">
            <v>44.31</v>
          </cell>
          <cell r="J1555" t="str">
            <v>ОГЗ до R45</v>
          </cell>
          <cell r="K1555">
            <v>0</v>
          </cell>
          <cell r="L1555">
            <v>0</v>
          </cell>
          <cell r="M1555">
            <v>0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3.68</v>
          </cell>
          <cell r="I1556">
            <v>3.68</v>
          </cell>
          <cell r="J1556" t="str">
            <v>ОГЗ до R45</v>
          </cell>
          <cell r="K1556">
            <v>0</v>
          </cell>
          <cell r="L1556">
            <v>0</v>
          </cell>
          <cell r="M1556">
            <v>0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3.68</v>
          </cell>
          <cell r="I1557">
            <v>3.68</v>
          </cell>
          <cell r="J1557" t="str">
            <v>ОГЗ до R45</v>
          </cell>
          <cell r="K1557">
            <v>0</v>
          </cell>
          <cell r="L1557">
            <v>0</v>
          </cell>
          <cell r="M1557">
            <v>0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3.68</v>
          </cell>
          <cell r="I1558">
            <v>7.36</v>
          </cell>
          <cell r="J1558" t="str">
            <v>ОГЗ до R45</v>
          </cell>
          <cell r="K1558">
            <v>0</v>
          </cell>
          <cell r="L1558">
            <v>0</v>
          </cell>
          <cell r="M1558">
            <v>0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12.62</v>
          </cell>
          <cell r="I1559">
            <v>12.62</v>
          </cell>
          <cell r="J1559" t="str">
            <v>ОГЗ до R45</v>
          </cell>
          <cell r="K1559">
            <v>0</v>
          </cell>
          <cell r="L1559">
            <v>0</v>
          </cell>
          <cell r="M1559">
            <v>0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12.95</v>
          </cell>
          <cell r="I1560">
            <v>12.95</v>
          </cell>
          <cell r="J1560" t="str">
            <v>ОГЗ до R45</v>
          </cell>
          <cell r="K1560">
            <v>0</v>
          </cell>
          <cell r="L1560">
            <v>0</v>
          </cell>
          <cell r="M1560">
            <v>0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12.98</v>
          </cell>
          <cell r="I1561">
            <v>25.96</v>
          </cell>
          <cell r="J1561" t="str">
            <v>ОГЗ до R45</v>
          </cell>
          <cell r="K1561">
            <v>0</v>
          </cell>
          <cell r="L1561">
            <v>0</v>
          </cell>
          <cell r="M1561">
            <v>0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12.3</v>
          </cell>
          <cell r="I1562">
            <v>12.3</v>
          </cell>
          <cell r="J1562" t="str">
            <v>ОГЗ до R45</v>
          </cell>
          <cell r="K1562">
            <v>0</v>
          </cell>
          <cell r="L1562">
            <v>0</v>
          </cell>
          <cell r="M1562">
            <v>0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12.63</v>
          </cell>
          <cell r="I1563">
            <v>12.63</v>
          </cell>
          <cell r="J1563" t="str">
            <v>ОГЗ до R45</v>
          </cell>
          <cell r="K1563">
            <v>0</v>
          </cell>
          <cell r="L1563">
            <v>0</v>
          </cell>
          <cell r="M1563">
            <v>0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12.24</v>
          </cell>
          <cell r="I1564">
            <v>24.48</v>
          </cell>
          <cell r="J1564" t="str">
            <v>ОГЗ до R45</v>
          </cell>
          <cell r="K1564">
            <v>0</v>
          </cell>
          <cell r="L1564">
            <v>0</v>
          </cell>
          <cell r="M1564">
            <v>0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12.24</v>
          </cell>
          <cell r="I1565">
            <v>12.24</v>
          </cell>
          <cell r="J1565" t="str">
            <v>ОГЗ до R45</v>
          </cell>
          <cell r="K1565">
            <v>0</v>
          </cell>
          <cell r="L1565">
            <v>0</v>
          </cell>
          <cell r="M1565">
            <v>0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12.56</v>
          </cell>
          <cell r="I1566">
            <v>12.56</v>
          </cell>
          <cell r="J1566" t="str">
            <v>ОГЗ до R45</v>
          </cell>
          <cell r="K1566">
            <v>0</v>
          </cell>
          <cell r="L1566">
            <v>0</v>
          </cell>
          <cell r="M1566">
            <v>0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12.62</v>
          </cell>
          <cell r="I1567">
            <v>25.24</v>
          </cell>
          <cell r="J1567" t="str">
            <v>ОГЗ до R45</v>
          </cell>
          <cell r="K1567">
            <v>0</v>
          </cell>
          <cell r="L1567">
            <v>0</v>
          </cell>
          <cell r="M1567">
            <v>0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12.62</v>
          </cell>
          <cell r="I1568">
            <v>25.24</v>
          </cell>
          <cell r="J1568" t="str">
            <v>ОГЗ до R45</v>
          </cell>
          <cell r="K1568">
            <v>0</v>
          </cell>
          <cell r="L1568">
            <v>0</v>
          </cell>
          <cell r="M1568">
            <v>0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12.95</v>
          </cell>
          <cell r="I1569">
            <v>25.9</v>
          </cell>
          <cell r="J1569" t="str">
            <v>ОГЗ до R45</v>
          </cell>
          <cell r="K1569">
            <v>0</v>
          </cell>
          <cell r="L1569">
            <v>0</v>
          </cell>
          <cell r="M1569">
            <v>0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12.24</v>
          </cell>
          <cell r="I1570">
            <v>24.48</v>
          </cell>
          <cell r="J1570" t="str">
            <v>ОГЗ до R45</v>
          </cell>
          <cell r="K1570">
            <v>0</v>
          </cell>
          <cell r="L1570">
            <v>0</v>
          </cell>
          <cell r="M1570">
            <v>0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12.24</v>
          </cell>
          <cell r="I1571">
            <v>24.48</v>
          </cell>
          <cell r="J1571" t="str">
            <v>ОГЗ до R45</v>
          </cell>
          <cell r="K1571">
            <v>0</v>
          </cell>
          <cell r="L1571">
            <v>0</v>
          </cell>
          <cell r="M1571">
            <v>0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12.56</v>
          </cell>
          <cell r="I1572">
            <v>25.12</v>
          </cell>
          <cell r="J1572" t="str">
            <v>ОГЗ до R45</v>
          </cell>
          <cell r="K1572">
            <v>0</v>
          </cell>
          <cell r="L1572">
            <v>0</v>
          </cell>
          <cell r="M1572">
            <v>0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12.24</v>
          </cell>
          <cell r="I1573">
            <v>24.48</v>
          </cell>
          <cell r="J1573" t="str">
            <v>ОГЗ до R45</v>
          </cell>
          <cell r="K1573">
            <v>0</v>
          </cell>
          <cell r="L1573">
            <v>0</v>
          </cell>
          <cell r="M1573">
            <v>0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12.62</v>
          </cell>
          <cell r="I1574">
            <v>25.24</v>
          </cell>
          <cell r="J1574" t="str">
            <v>ОГЗ до R45</v>
          </cell>
          <cell r="K1574">
            <v>0</v>
          </cell>
          <cell r="L1574">
            <v>0</v>
          </cell>
          <cell r="M1574">
            <v>0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13.51</v>
          </cell>
          <cell r="I1575">
            <v>13.51</v>
          </cell>
          <cell r="J1575" t="str">
            <v>ОГЗ до R45</v>
          </cell>
          <cell r="K1575">
            <v>0</v>
          </cell>
          <cell r="L1575">
            <v>0</v>
          </cell>
          <cell r="M1575">
            <v>0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13.19</v>
          </cell>
          <cell r="I1576">
            <v>13.19</v>
          </cell>
          <cell r="J1576" t="str">
            <v>ОГЗ до R45</v>
          </cell>
          <cell r="K1576">
            <v>0</v>
          </cell>
          <cell r="L1576">
            <v>0</v>
          </cell>
          <cell r="M1576">
            <v>0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13.18</v>
          </cell>
          <cell r="I1577">
            <v>13.18</v>
          </cell>
          <cell r="J1577" t="str">
            <v>ОГЗ до R45</v>
          </cell>
          <cell r="K1577">
            <v>0</v>
          </cell>
          <cell r="L1577">
            <v>0</v>
          </cell>
          <cell r="M1577">
            <v>0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12.86</v>
          </cell>
          <cell r="I1578">
            <v>12.86</v>
          </cell>
          <cell r="J1578" t="str">
            <v>ОГЗ до R45</v>
          </cell>
          <cell r="K1578">
            <v>0</v>
          </cell>
          <cell r="L1578">
            <v>0</v>
          </cell>
          <cell r="M1578">
            <v>0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13.18</v>
          </cell>
          <cell r="I1579">
            <v>13.18</v>
          </cell>
          <cell r="J1579" t="str">
            <v>ОГЗ до R45</v>
          </cell>
          <cell r="K1579">
            <v>0</v>
          </cell>
          <cell r="L1579">
            <v>0</v>
          </cell>
          <cell r="M1579">
            <v>0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12.47</v>
          </cell>
          <cell r="I1580">
            <v>12.47</v>
          </cell>
          <cell r="J1580" t="str">
            <v>ОГЗ до R45</v>
          </cell>
          <cell r="K1580">
            <v>0</v>
          </cell>
          <cell r="L1580">
            <v>0</v>
          </cell>
          <cell r="M1580">
            <v>0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12.84</v>
          </cell>
          <cell r="I1581">
            <v>12.84</v>
          </cell>
          <cell r="J1581" t="str">
            <v>ОГЗ до R45</v>
          </cell>
          <cell r="K1581">
            <v>0</v>
          </cell>
          <cell r="L1581">
            <v>0</v>
          </cell>
          <cell r="M1581">
            <v>0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12.95</v>
          </cell>
          <cell r="I1582">
            <v>12.95</v>
          </cell>
          <cell r="J1582" t="str">
            <v>ОГЗ до R45</v>
          </cell>
          <cell r="K1582">
            <v>0</v>
          </cell>
          <cell r="L1582">
            <v>0</v>
          </cell>
          <cell r="M1582">
            <v>0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12.62</v>
          </cell>
          <cell r="I1583">
            <v>12.62</v>
          </cell>
          <cell r="J1583" t="str">
            <v>ОГЗ до R45</v>
          </cell>
          <cell r="K1583">
            <v>0</v>
          </cell>
          <cell r="L1583">
            <v>0</v>
          </cell>
          <cell r="M1583">
            <v>0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12.95</v>
          </cell>
          <cell r="I1584">
            <v>12.95</v>
          </cell>
          <cell r="J1584" t="str">
            <v>ОГЗ до R45</v>
          </cell>
          <cell r="K1584">
            <v>0</v>
          </cell>
          <cell r="L1584">
            <v>0</v>
          </cell>
          <cell r="M1584">
            <v>0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7.82</v>
          </cell>
          <cell r="I1585">
            <v>7.82</v>
          </cell>
          <cell r="J1585" t="str">
            <v>ОГЗ до R45</v>
          </cell>
          <cell r="K1585">
            <v>0</v>
          </cell>
          <cell r="L1585">
            <v>0</v>
          </cell>
          <cell r="M1585">
            <v>0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7.82</v>
          </cell>
          <cell r="I1586">
            <v>7.82</v>
          </cell>
          <cell r="J1586" t="str">
            <v>ОГЗ до R45</v>
          </cell>
          <cell r="K1586">
            <v>0</v>
          </cell>
          <cell r="L1586">
            <v>0</v>
          </cell>
          <cell r="M1586">
            <v>0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7.79</v>
          </cell>
          <cell r="I1587">
            <v>7.79</v>
          </cell>
          <cell r="J1587" t="str">
            <v>ОГЗ до R45</v>
          </cell>
          <cell r="K1587">
            <v>0</v>
          </cell>
          <cell r="L1587">
            <v>0</v>
          </cell>
          <cell r="M1587">
            <v>0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8.1</v>
          </cell>
          <cell r="I1588">
            <v>8.1</v>
          </cell>
          <cell r="J1588" t="str">
            <v>ОГЗ до R45</v>
          </cell>
          <cell r="K1588">
            <v>0</v>
          </cell>
          <cell r="L1588">
            <v>0</v>
          </cell>
          <cell r="M1588">
            <v>0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7.56</v>
          </cell>
          <cell r="I1589">
            <v>30.24</v>
          </cell>
          <cell r="J1589" t="str">
            <v>ОГЗ до R45</v>
          </cell>
          <cell r="K1589">
            <v>0</v>
          </cell>
          <cell r="L1589">
            <v>0</v>
          </cell>
          <cell r="M1589">
            <v>0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7.56</v>
          </cell>
          <cell r="I1590">
            <v>30.24</v>
          </cell>
          <cell r="J1590" t="str">
            <v>ОГЗ до R45</v>
          </cell>
          <cell r="K1590">
            <v>0</v>
          </cell>
          <cell r="L1590">
            <v>0</v>
          </cell>
          <cell r="M1590">
            <v>0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8.1300000000000008</v>
          </cell>
          <cell r="I1591">
            <v>8.1300000000000008</v>
          </cell>
          <cell r="J1591" t="str">
            <v>ОГЗ до R45</v>
          </cell>
          <cell r="K1591">
            <v>0</v>
          </cell>
          <cell r="L1591">
            <v>0</v>
          </cell>
          <cell r="M1591">
            <v>0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8.1300000000000008</v>
          </cell>
          <cell r="I1592">
            <v>8.1300000000000008</v>
          </cell>
          <cell r="J1592" t="str">
            <v>ОГЗ до R45</v>
          </cell>
          <cell r="K1592">
            <v>0</v>
          </cell>
          <cell r="L1592">
            <v>0</v>
          </cell>
          <cell r="M1592">
            <v>0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8.1300000000000008</v>
          </cell>
          <cell r="I1593">
            <v>8.1300000000000008</v>
          </cell>
          <cell r="J1593" t="str">
            <v>ОГЗ до R45</v>
          </cell>
          <cell r="K1593">
            <v>0</v>
          </cell>
          <cell r="L1593">
            <v>0</v>
          </cell>
          <cell r="M1593">
            <v>0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8.1300000000000008</v>
          </cell>
          <cell r="I1594">
            <v>8.1300000000000008</v>
          </cell>
          <cell r="J1594" t="str">
            <v>ОГЗ до R45</v>
          </cell>
          <cell r="K1594">
            <v>0</v>
          </cell>
          <cell r="L1594">
            <v>0</v>
          </cell>
          <cell r="M1594">
            <v>0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1.1000000000000001</v>
          </cell>
          <cell r="I1595">
            <v>1.1000000000000001</v>
          </cell>
          <cell r="J1595" t="str">
            <v>ОГЗ до R45</v>
          </cell>
          <cell r="K1595">
            <v>0</v>
          </cell>
          <cell r="L1595">
            <v>0</v>
          </cell>
          <cell r="M1595">
            <v>0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1.18</v>
          </cell>
          <cell r="I1596">
            <v>8.26</v>
          </cell>
          <cell r="J1596" t="str">
            <v>ОГЗ до R45</v>
          </cell>
          <cell r="K1596">
            <v>0</v>
          </cell>
          <cell r="L1596">
            <v>0</v>
          </cell>
          <cell r="M1596">
            <v>0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4.2300000000000004</v>
          </cell>
          <cell r="I1597">
            <v>317.25000000000006</v>
          </cell>
          <cell r="J1597" t="str">
            <v>ОГЗ до R45</v>
          </cell>
          <cell r="K1597">
            <v>0</v>
          </cell>
          <cell r="L1597">
            <v>0</v>
          </cell>
          <cell r="M1597">
            <v>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0.8</v>
          </cell>
          <cell r="I1598">
            <v>0.8</v>
          </cell>
          <cell r="J1598" t="str">
            <v>ОГЗ до R45</v>
          </cell>
          <cell r="K1598">
            <v>0</v>
          </cell>
          <cell r="L1598">
            <v>0</v>
          </cell>
          <cell r="M1598">
            <v>0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1.25</v>
          </cell>
          <cell r="I1599">
            <v>1.25</v>
          </cell>
          <cell r="J1599" t="str">
            <v>ОГЗ до R45</v>
          </cell>
          <cell r="K1599">
            <v>0</v>
          </cell>
          <cell r="L1599">
            <v>0</v>
          </cell>
          <cell r="M1599">
            <v>0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1.63</v>
          </cell>
          <cell r="I1600">
            <v>1.63</v>
          </cell>
          <cell r="J1600" t="str">
            <v>ОГЗ до R45</v>
          </cell>
          <cell r="K1600">
            <v>0</v>
          </cell>
          <cell r="L1600">
            <v>0</v>
          </cell>
          <cell r="M1600">
            <v>0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1.43</v>
          </cell>
          <cell r="I1601">
            <v>1.43</v>
          </cell>
          <cell r="J1601" t="str">
            <v>ОГЗ до R45</v>
          </cell>
          <cell r="K1601">
            <v>0</v>
          </cell>
          <cell r="L1601">
            <v>0</v>
          </cell>
          <cell r="M1601">
            <v>0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1.82</v>
          </cell>
          <cell r="I1602">
            <v>16.38</v>
          </cell>
          <cell r="J1602" t="str">
            <v>ОГЗ до R45</v>
          </cell>
          <cell r="K1602">
            <v>0</v>
          </cell>
          <cell r="L1602">
            <v>0</v>
          </cell>
          <cell r="M1602">
            <v>0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4.3499999999999996</v>
          </cell>
          <cell r="I1603">
            <v>4.3499999999999996</v>
          </cell>
          <cell r="J1603" t="str">
            <v>ОГЗ до R45</v>
          </cell>
          <cell r="K1603">
            <v>0</v>
          </cell>
          <cell r="L1603">
            <v>0</v>
          </cell>
          <cell r="M1603">
            <v>0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1.63</v>
          </cell>
          <cell r="I1604">
            <v>1.63</v>
          </cell>
          <cell r="J1604" t="str">
            <v>ОГЗ до R45</v>
          </cell>
          <cell r="K1604">
            <v>0</v>
          </cell>
          <cell r="L1604">
            <v>0</v>
          </cell>
          <cell r="M1604">
            <v>0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1.43</v>
          </cell>
          <cell r="I1605">
            <v>1.43</v>
          </cell>
          <cell r="J1605" t="str">
            <v>ОГЗ до R45</v>
          </cell>
          <cell r="K1605">
            <v>0</v>
          </cell>
          <cell r="L1605">
            <v>0</v>
          </cell>
          <cell r="M1605">
            <v>0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1.53</v>
          </cell>
          <cell r="I1606">
            <v>1.53</v>
          </cell>
          <cell r="J1606" t="str">
            <v>ОГЗ до R45</v>
          </cell>
          <cell r="K1606">
            <v>0</v>
          </cell>
          <cell r="L1606">
            <v>0</v>
          </cell>
          <cell r="M1606">
            <v>0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1.08</v>
          </cell>
          <cell r="I1607">
            <v>1.08</v>
          </cell>
          <cell r="J1607" t="str">
            <v>ОГЗ до R45</v>
          </cell>
          <cell r="K1607">
            <v>0</v>
          </cell>
          <cell r="L1607">
            <v>0</v>
          </cell>
          <cell r="M1607">
            <v>0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1.08</v>
          </cell>
          <cell r="I1608">
            <v>1.08</v>
          </cell>
          <cell r="J1608" t="str">
            <v>ОГЗ до R45</v>
          </cell>
          <cell r="K1608">
            <v>0</v>
          </cell>
          <cell r="L1608">
            <v>0</v>
          </cell>
          <cell r="M1608">
            <v>0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1.53</v>
          </cell>
          <cell r="I1609">
            <v>3.06</v>
          </cell>
          <cell r="J1609" t="str">
            <v>ОГЗ до R45</v>
          </cell>
          <cell r="K1609">
            <v>0</v>
          </cell>
          <cell r="L1609">
            <v>0</v>
          </cell>
          <cell r="M1609">
            <v>0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1.47</v>
          </cell>
          <cell r="I1610">
            <v>1.47</v>
          </cell>
          <cell r="J1610" t="str">
            <v>ОГЗ до R45</v>
          </cell>
          <cell r="K1610">
            <v>0</v>
          </cell>
          <cell r="L1610">
            <v>0</v>
          </cell>
          <cell r="M1610">
            <v>0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1.35</v>
          </cell>
          <cell r="I1611">
            <v>1.35</v>
          </cell>
          <cell r="J1611" t="str">
            <v>ОГЗ до R45</v>
          </cell>
          <cell r="K1611">
            <v>0</v>
          </cell>
          <cell r="L1611">
            <v>0</v>
          </cell>
          <cell r="M1611">
            <v>0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1.67</v>
          </cell>
          <cell r="I1612">
            <v>1.67</v>
          </cell>
          <cell r="J1612" t="str">
            <v>ОГЗ до R45</v>
          </cell>
          <cell r="K1612">
            <v>0</v>
          </cell>
          <cell r="L1612">
            <v>0</v>
          </cell>
          <cell r="M1612">
            <v>0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4.3499999999999996</v>
          </cell>
          <cell r="I1613">
            <v>4.3499999999999996</v>
          </cell>
          <cell r="J1613" t="str">
            <v>ОГЗ до R45</v>
          </cell>
          <cell r="K1613">
            <v>0</v>
          </cell>
          <cell r="L1613">
            <v>0</v>
          </cell>
          <cell r="M1613">
            <v>0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4.3499999999999996</v>
          </cell>
          <cell r="I1614">
            <v>4.3499999999999996</v>
          </cell>
          <cell r="J1614" t="str">
            <v>ОГЗ до R45</v>
          </cell>
          <cell r="K1614">
            <v>0</v>
          </cell>
          <cell r="L1614">
            <v>0</v>
          </cell>
          <cell r="M1614">
            <v>0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1.47</v>
          </cell>
          <cell r="I1615">
            <v>1.47</v>
          </cell>
          <cell r="J1615" t="str">
            <v>ОГЗ до R45</v>
          </cell>
          <cell r="K1615">
            <v>0</v>
          </cell>
          <cell r="L1615">
            <v>0</v>
          </cell>
          <cell r="M1615">
            <v>0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1.35</v>
          </cell>
          <cell r="I1616">
            <v>1.35</v>
          </cell>
          <cell r="J1616" t="str">
            <v>ОГЗ до R45</v>
          </cell>
          <cell r="K1616">
            <v>0</v>
          </cell>
          <cell r="L1616">
            <v>0</v>
          </cell>
          <cell r="M1616">
            <v>0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1.67</v>
          </cell>
          <cell r="I1617">
            <v>1.67</v>
          </cell>
          <cell r="J1617" t="str">
            <v>ОГЗ до R45</v>
          </cell>
          <cell r="K1617">
            <v>0</v>
          </cell>
          <cell r="L1617">
            <v>0</v>
          </cell>
          <cell r="M1617">
            <v>0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1.25</v>
          </cell>
          <cell r="I1618">
            <v>1.25</v>
          </cell>
          <cell r="J1618" t="str">
            <v>ОГЗ до R45</v>
          </cell>
          <cell r="K1618">
            <v>0</v>
          </cell>
          <cell r="L1618">
            <v>0</v>
          </cell>
          <cell r="M1618">
            <v>0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0.8</v>
          </cell>
          <cell r="I1619">
            <v>1.6</v>
          </cell>
          <cell r="J1619" t="str">
            <v>ОГЗ до R45</v>
          </cell>
          <cell r="K1619">
            <v>0</v>
          </cell>
          <cell r="L1619">
            <v>0</v>
          </cell>
          <cell r="M1619">
            <v>0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0.62</v>
          </cell>
          <cell r="I1620">
            <v>0.62</v>
          </cell>
          <cell r="J1620" t="str">
            <v>ОГЗ до R45</v>
          </cell>
          <cell r="K1620">
            <v>0</v>
          </cell>
          <cell r="L1620">
            <v>0</v>
          </cell>
          <cell r="M1620">
            <v>0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4.3899999999999997</v>
          </cell>
          <cell r="I1621">
            <v>4.3899999999999997</v>
          </cell>
          <cell r="J1621" t="str">
            <v>ОГЗ до R45</v>
          </cell>
          <cell r="K1621">
            <v>0</v>
          </cell>
          <cell r="L1621">
            <v>0</v>
          </cell>
          <cell r="M1621">
            <v>0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1.01</v>
          </cell>
          <cell r="I1622">
            <v>2.02</v>
          </cell>
          <cell r="J1622" t="str">
            <v>ОГЗ до R45</v>
          </cell>
          <cell r="K1622">
            <v>0</v>
          </cell>
          <cell r="L1622">
            <v>0</v>
          </cell>
          <cell r="M1622">
            <v>0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2.73</v>
          </cell>
          <cell r="I1623">
            <v>10.92</v>
          </cell>
          <cell r="J1623" t="str">
            <v>ОГЗ до R45</v>
          </cell>
          <cell r="K1623">
            <v>0</v>
          </cell>
          <cell r="L1623">
            <v>0</v>
          </cell>
          <cell r="M1623">
            <v>0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1.7</v>
          </cell>
          <cell r="I1624">
            <v>3.4</v>
          </cell>
          <cell r="J1624" t="str">
            <v>ОГЗ до R45</v>
          </cell>
          <cell r="K1624">
            <v>0</v>
          </cell>
          <cell r="L1624">
            <v>0</v>
          </cell>
          <cell r="M1624">
            <v>0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2.5499999999999998</v>
          </cell>
          <cell r="I1625">
            <v>5.0999999999999996</v>
          </cell>
          <cell r="J1625" t="str">
            <v>ОГЗ до R45</v>
          </cell>
          <cell r="K1625">
            <v>0</v>
          </cell>
          <cell r="L1625">
            <v>0</v>
          </cell>
          <cell r="M1625">
            <v>0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2.85</v>
          </cell>
          <cell r="I1626">
            <v>11.4</v>
          </cell>
          <cell r="J1626" t="str">
            <v>ОГЗ до R45</v>
          </cell>
          <cell r="K1626">
            <v>0</v>
          </cell>
          <cell r="L1626">
            <v>0</v>
          </cell>
          <cell r="M1626">
            <v>0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2.74</v>
          </cell>
          <cell r="I1627">
            <v>10.96</v>
          </cell>
          <cell r="J1627" t="str">
            <v>ОГЗ до R45</v>
          </cell>
          <cell r="K1627">
            <v>0</v>
          </cell>
          <cell r="L1627">
            <v>0</v>
          </cell>
          <cell r="M1627">
            <v>0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2.79</v>
          </cell>
          <cell r="I1628">
            <v>8.370000000000001</v>
          </cell>
          <cell r="J1628" t="str">
            <v>ОГЗ до R45</v>
          </cell>
          <cell r="K1628">
            <v>0</v>
          </cell>
          <cell r="L1628">
            <v>0</v>
          </cell>
          <cell r="M1628">
            <v>0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2.79</v>
          </cell>
          <cell r="I1629">
            <v>5.58</v>
          </cell>
          <cell r="J1629" t="str">
            <v>ОГЗ до R45</v>
          </cell>
          <cell r="K1629">
            <v>0</v>
          </cell>
          <cell r="L1629">
            <v>0</v>
          </cell>
          <cell r="M1629">
            <v>0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1.7</v>
          </cell>
          <cell r="I1630">
            <v>3.4</v>
          </cell>
          <cell r="J1630" t="str">
            <v>ОГЗ до R45</v>
          </cell>
          <cell r="K1630">
            <v>0</v>
          </cell>
          <cell r="L1630">
            <v>0</v>
          </cell>
          <cell r="M1630">
            <v>0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2.73</v>
          </cell>
          <cell r="I1631">
            <v>10.92</v>
          </cell>
          <cell r="J1631" t="str">
            <v>ОГЗ до R45</v>
          </cell>
          <cell r="K1631">
            <v>0</v>
          </cell>
          <cell r="L1631">
            <v>0</v>
          </cell>
          <cell r="M1631">
            <v>0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1.03</v>
          </cell>
          <cell r="I1632">
            <v>2.06</v>
          </cell>
          <cell r="J1632" t="str">
            <v>ОГЗ до R45</v>
          </cell>
          <cell r="K1632">
            <v>0</v>
          </cell>
          <cell r="L1632">
            <v>0</v>
          </cell>
          <cell r="M1632">
            <v>0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9.6199999999999992</v>
          </cell>
          <cell r="I1633">
            <v>9.6199999999999992</v>
          </cell>
          <cell r="J1633" t="str">
            <v>ОГЗ до R45</v>
          </cell>
          <cell r="K1633">
            <v>0</v>
          </cell>
          <cell r="L1633">
            <v>0</v>
          </cell>
          <cell r="M1633">
            <v>0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45.14</v>
          </cell>
          <cell r="I1634">
            <v>45.14</v>
          </cell>
          <cell r="J1634" t="str">
            <v>ОГЗ до R45</v>
          </cell>
          <cell r="K1634">
            <v>0</v>
          </cell>
          <cell r="L1634">
            <v>0</v>
          </cell>
          <cell r="M1634">
            <v>0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45.26</v>
          </cell>
          <cell r="I1635">
            <v>362.08</v>
          </cell>
          <cell r="J1635" t="str">
            <v>ОГЗ до R45</v>
          </cell>
          <cell r="K1635">
            <v>0</v>
          </cell>
          <cell r="L1635">
            <v>0</v>
          </cell>
          <cell r="M1635">
            <v>0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46.04</v>
          </cell>
          <cell r="I1636">
            <v>46.04</v>
          </cell>
          <cell r="J1636" t="str">
            <v>ОГЗ до R45</v>
          </cell>
          <cell r="K1636">
            <v>0</v>
          </cell>
          <cell r="L1636">
            <v>0</v>
          </cell>
          <cell r="M1636">
            <v>0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45.84</v>
          </cell>
          <cell r="I1637">
            <v>45.84</v>
          </cell>
          <cell r="J1637" t="str">
            <v>ОГЗ до R45</v>
          </cell>
          <cell r="K1637">
            <v>0</v>
          </cell>
          <cell r="L1637">
            <v>0</v>
          </cell>
          <cell r="M1637">
            <v>0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46.04</v>
          </cell>
          <cell r="I1638">
            <v>46.04</v>
          </cell>
          <cell r="J1638" t="str">
            <v>ОГЗ до R45</v>
          </cell>
          <cell r="K1638">
            <v>0</v>
          </cell>
          <cell r="L1638">
            <v>0</v>
          </cell>
          <cell r="M1638">
            <v>0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45.26</v>
          </cell>
          <cell r="I1639">
            <v>45.26</v>
          </cell>
          <cell r="J1639" t="str">
            <v>ОГЗ до R45</v>
          </cell>
          <cell r="K1639">
            <v>0</v>
          </cell>
          <cell r="L1639">
            <v>0</v>
          </cell>
          <cell r="M1639">
            <v>0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27.65</v>
          </cell>
          <cell r="I1640">
            <v>27.65</v>
          </cell>
          <cell r="J1640" t="str">
            <v>ОГЗ до R45</v>
          </cell>
          <cell r="K1640">
            <v>0</v>
          </cell>
          <cell r="L1640">
            <v>0</v>
          </cell>
          <cell r="M1640">
            <v>0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16.39</v>
          </cell>
          <cell r="I1641">
            <v>32.78</v>
          </cell>
          <cell r="J1641" t="str">
            <v>ОГЗ до R45</v>
          </cell>
          <cell r="K1641">
            <v>0</v>
          </cell>
          <cell r="L1641">
            <v>0</v>
          </cell>
          <cell r="M1641">
            <v>0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16.39</v>
          </cell>
          <cell r="I1642">
            <v>32.78</v>
          </cell>
          <cell r="J1642" t="str">
            <v>ОГЗ до R45</v>
          </cell>
          <cell r="K1642">
            <v>0</v>
          </cell>
          <cell r="L1642">
            <v>0</v>
          </cell>
          <cell r="M1642">
            <v>0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17.14</v>
          </cell>
          <cell r="I1643">
            <v>17.14</v>
          </cell>
          <cell r="J1643" t="str">
            <v>ОГЗ до R45</v>
          </cell>
          <cell r="K1643">
            <v>0</v>
          </cell>
          <cell r="L1643">
            <v>0</v>
          </cell>
          <cell r="M1643">
            <v>0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0.64</v>
          </cell>
          <cell r="I1644">
            <v>1.92</v>
          </cell>
          <cell r="J1644" t="str">
            <v>ОГЗ до R45</v>
          </cell>
          <cell r="K1644">
            <v>0</v>
          </cell>
          <cell r="L1644">
            <v>0</v>
          </cell>
          <cell r="M1644">
            <v>0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0.55000000000000004</v>
          </cell>
          <cell r="I1645">
            <v>7.7000000000000011</v>
          </cell>
          <cell r="J1645" t="str">
            <v>ОГЗ до R45</v>
          </cell>
          <cell r="K1645">
            <v>0</v>
          </cell>
          <cell r="L1645">
            <v>0</v>
          </cell>
          <cell r="M1645">
            <v>0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0.7</v>
          </cell>
          <cell r="I1646">
            <v>0.7</v>
          </cell>
          <cell r="J1646" t="str">
            <v>ОГЗ до R45</v>
          </cell>
          <cell r="K1646">
            <v>0</v>
          </cell>
          <cell r="L1646">
            <v>0</v>
          </cell>
          <cell r="M1646">
            <v>0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0.42</v>
          </cell>
          <cell r="I1647">
            <v>0.42</v>
          </cell>
          <cell r="J1647" t="str">
            <v>ОГЗ до R45</v>
          </cell>
          <cell r="K1647">
            <v>0</v>
          </cell>
          <cell r="L1647">
            <v>0</v>
          </cell>
          <cell r="M1647">
            <v>0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0.5</v>
          </cell>
          <cell r="I1648">
            <v>0.5</v>
          </cell>
          <cell r="J1648" t="str">
            <v>ОГЗ до R45</v>
          </cell>
          <cell r="K1648">
            <v>0</v>
          </cell>
          <cell r="L1648">
            <v>0</v>
          </cell>
          <cell r="M1648">
            <v>0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1.85</v>
          </cell>
          <cell r="I1649">
            <v>5.5500000000000007</v>
          </cell>
          <cell r="J1649" t="str">
            <v>ОГЗ до R45</v>
          </cell>
          <cell r="K1649">
            <v>0</v>
          </cell>
          <cell r="L1649">
            <v>0</v>
          </cell>
          <cell r="M1649">
            <v>0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1.72</v>
          </cell>
          <cell r="I1650">
            <v>5.16</v>
          </cell>
          <cell r="J1650" t="str">
            <v>ОГЗ до R45</v>
          </cell>
          <cell r="K1650">
            <v>0</v>
          </cell>
          <cell r="L1650">
            <v>0</v>
          </cell>
          <cell r="M1650">
            <v>0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0.56000000000000005</v>
          </cell>
          <cell r="I1651">
            <v>13.440000000000001</v>
          </cell>
          <cell r="J1651" t="str">
            <v>ОГЗ до R45</v>
          </cell>
          <cell r="K1651">
            <v>0</v>
          </cell>
          <cell r="L1651">
            <v>0</v>
          </cell>
          <cell r="M1651">
            <v>0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0.95</v>
          </cell>
          <cell r="I1652">
            <v>1.9</v>
          </cell>
          <cell r="J1652" t="str">
            <v>ОГЗ до R45</v>
          </cell>
          <cell r="K1652">
            <v>0</v>
          </cell>
          <cell r="L1652">
            <v>0</v>
          </cell>
          <cell r="M1652">
            <v>0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0.55000000000000004</v>
          </cell>
          <cell r="I1653">
            <v>0.55000000000000004</v>
          </cell>
          <cell r="J1653" t="str">
            <v>ОГЗ до R45</v>
          </cell>
          <cell r="K1653">
            <v>0</v>
          </cell>
          <cell r="L1653">
            <v>0</v>
          </cell>
          <cell r="M1653">
            <v>0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0.64</v>
          </cell>
          <cell r="I1654">
            <v>2.56</v>
          </cell>
          <cell r="J1654" t="str">
            <v>ОГЗ до R45</v>
          </cell>
          <cell r="K1654">
            <v>0</v>
          </cell>
          <cell r="L1654">
            <v>0</v>
          </cell>
          <cell r="M1654">
            <v>0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0.64</v>
          </cell>
          <cell r="I1655">
            <v>2.56</v>
          </cell>
          <cell r="J1655" t="str">
            <v>ОГЗ до R45</v>
          </cell>
          <cell r="K1655">
            <v>0</v>
          </cell>
          <cell r="L1655">
            <v>0</v>
          </cell>
          <cell r="M1655">
            <v>0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2.48</v>
          </cell>
          <cell r="I1656">
            <v>2.48</v>
          </cell>
          <cell r="J1656" t="str">
            <v>ОГЗ до R45</v>
          </cell>
          <cell r="K1656">
            <v>0</v>
          </cell>
          <cell r="L1656">
            <v>0</v>
          </cell>
          <cell r="M1656">
            <v>0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2.3199999999999998</v>
          </cell>
          <cell r="I1657">
            <v>6.9599999999999991</v>
          </cell>
          <cell r="J1657" t="str">
            <v>ОГЗ до R45</v>
          </cell>
          <cell r="K1657">
            <v>0</v>
          </cell>
          <cell r="L1657">
            <v>0</v>
          </cell>
          <cell r="M1657">
            <v>0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2.4300000000000002</v>
          </cell>
          <cell r="I1658">
            <v>9.7200000000000006</v>
          </cell>
          <cell r="J1658" t="str">
            <v>ОГЗ до R45</v>
          </cell>
          <cell r="K1658">
            <v>0</v>
          </cell>
          <cell r="L1658">
            <v>0</v>
          </cell>
          <cell r="M1658">
            <v>0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0.57999999999999996</v>
          </cell>
          <cell r="I1659">
            <v>2.3199999999999998</v>
          </cell>
          <cell r="J1659" t="str">
            <v>ОГЗ до R45</v>
          </cell>
          <cell r="K1659">
            <v>0</v>
          </cell>
          <cell r="L1659">
            <v>0</v>
          </cell>
          <cell r="M1659">
            <v>0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0.83</v>
          </cell>
          <cell r="I1660">
            <v>0.83</v>
          </cell>
          <cell r="J1660" t="str">
            <v>ОГЗ до R45</v>
          </cell>
          <cell r="K1660">
            <v>0</v>
          </cell>
          <cell r="L1660">
            <v>0</v>
          </cell>
          <cell r="M1660">
            <v>0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0.55000000000000004</v>
          </cell>
          <cell r="I1661">
            <v>1.1000000000000001</v>
          </cell>
          <cell r="J1661" t="str">
            <v>ОГЗ до R45</v>
          </cell>
          <cell r="K1661">
            <v>0</v>
          </cell>
          <cell r="L1661">
            <v>0</v>
          </cell>
          <cell r="M1661">
            <v>0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1.19</v>
          </cell>
          <cell r="I1662">
            <v>1.19</v>
          </cell>
          <cell r="J1662" t="str">
            <v>ОГЗ до R45</v>
          </cell>
          <cell r="K1662">
            <v>0</v>
          </cell>
          <cell r="L1662">
            <v>0</v>
          </cell>
          <cell r="M1662">
            <v>0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1.48</v>
          </cell>
          <cell r="I1663">
            <v>1.48</v>
          </cell>
          <cell r="J1663" t="str">
            <v>ОГЗ до R45</v>
          </cell>
          <cell r="K1663">
            <v>0</v>
          </cell>
          <cell r="L1663">
            <v>0</v>
          </cell>
          <cell r="M1663">
            <v>0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1.35</v>
          </cell>
          <cell r="I1664">
            <v>6.75</v>
          </cell>
          <cell r="J1664" t="str">
            <v>ОГЗ до R45</v>
          </cell>
          <cell r="K1664">
            <v>0</v>
          </cell>
          <cell r="L1664">
            <v>0</v>
          </cell>
          <cell r="M1664">
            <v>0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11.14</v>
          </cell>
          <cell r="I1665">
            <v>11.14</v>
          </cell>
          <cell r="J1665" t="str">
            <v>RAL  7005</v>
          </cell>
          <cell r="K1665">
            <v>0</v>
          </cell>
          <cell r="L1665">
            <v>0</v>
          </cell>
          <cell r="M1665">
            <v>0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10.7</v>
          </cell>
          <cell r="I1666">
            <v>10.7</v>
          </cell>
          <cell r="J1666" t="str">
            <v>RAL  7005</v>
          </cell>
          <cell r="K1666">
            <v>0</v>
          </cell>
          <cell r="L1666">
            <v>0</v>
          </cell>
          <cell r="M1666">
            <v>0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1.6</v>
          </cell>
          <cell r="I1667">
            <v>1.6</v>
          </cell>
          <cell r="J1667" t="str">
            <v>RAL  7005</v>
          </cell>
          <cell r="K1667">
            <v>0</v>
          </cell>
          <cell r="L1667">
            <v>0</v>
          </cell>
          <cell r="M1667">
            <v>0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10.77</v>
          </cell>
          <cell r="I1668">
            <v>10.77</v>
          </cell>
          <cell r="J1668" t="str">
            <v>RAL  7005</v>
          </cell>
          <cell r="K1668">
            <v>0</v>
          </cell>
          <cell r="L1668">
            <v>0</v>
          </cell>
          <cell r="M1668">
            <v>0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11.3</v>
          </cell>
          <cell r="I1669">
            <v>11.3</v>
          </cell>
          <cell r="J1669" t="str">
            <v>RAL  7005</v>
          </cell>
          <cell r="K1669">
            <v>0</v>
          </cell>
          <cell r="L1669">
            <v>0</v>
          </cell>
          <cell r="M1669">
            <v>0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9.34</v>
          </cell>
          <cell r="I1670">
            <v>9.34</v>
          </cell>
          <cell r="J1670" t="str">
            <v>RAL  7005</v>
          </cell>
          <cell r="K1670">
            <v>0</v>
          </cell>
          <cell r="L1670">
            <v>0</v>
          </cell>
          <cell r="M1670">
            <v>0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0.13</v>
          </cell>
          <cell r="I1671">
            <v>0.13</v>
          </cell>
          <cell r="J1671" t="str">
            <v>RAL  7005</v>
          </cell>
          <cell r="K1671">
            <v>0</v>
          </cell>
          <cell r="L1671">
            <v>0</v>
          </cell>
          <cell r="M1671">
            <v>0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0.53</v>
          </cell>
          <cell r="I1672">
            <v>0.53</v>
          </cell>
          <cell r="J1672" t="str">
            <v>RAL  7005</v>
          </cell>
          <cell r="K1672">
            <v>0</v>
          </cell>
          <cell r="L1672">
            <v>0</v>
          </cell>
          <cell r="M1672">
            <v>0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0.05</v>
          </cell>
          <cell r="I1673">
            <v>0.05</v>
          </cell>
          <cell r="J1673" t="str">
            <v>RAL  7005</v>
          </cell>
          <cell r="K1673">
            <v>0</v>
          </cell>
          <cell r="L1673">
            <v>0</v>
          </cell>
          <cell r="M1673">
            <v>0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0.22</v>
          </cell>
          <cell r="I1674">
            <v>0.22</v>
          </cell>
          <cell r="J1674" t="str">
            <v>RAL  7005</v>
          </cell>
          <cell r="K1674">
            <v>0</v>
          </cell>
          <cell r="L1674">
            <v>0</v>
          </cell>
          <cell r="M1674">
            <v>0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0.1</v>
          </cell>
          <cell r="I1675">
            <v>0.1</v>
          </cell>
          <cell r="J1675" t="str">
            <v>RAL  7005</v>
          </cell>
          <cell r="K1675">
            <v>0</v>
          </cell>
          <cell r="L1675">
            <v>0</v>
          </cell>
          <cell r="M1675">
            <v>0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0.19</v>
          </cell>
          <cell r="I1676">
            <v>0.19</v>
          </cell>
          <cell r="J1676" t="str">
            <v>RAL  7005</v>
          </cell>
          <cell r="K1676">
            <v>0</v>
          </cell>
          <cell r="L1676">
            <v>0</v>
          </cell>
          <cell r="M1676">
            <v>0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0.31</v>
          </cell>
          <cell r="I1677">
            <v>0.31</v>
          </cell>
          <cell r="J1677" t="str">
            <v>RAL  7005</v>
          </cell>
          <cell r="K1677">
            <v>0</v>
          </cell>
          <cell r="L1677">
            <v>0</v>
          </cell>
          <cell r="M1677">
            <v>0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0.37</v>
          </cell>
          <cell r="I1678">
            <v>0.37</v>
          </cell>
          <cell r="J1678" t="str">
            <v>RAL  7005</v>
          </cell>
          <cell r="K1678">
            <v>0</v>
          </cell>
          <cell r="L1678">
            <v>0</v>
          </cell>
          <cell r="M1678">
            <v>0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1.31</v>
          </cell>
          <cell r="I1679">
            <v>1.31</v>
          </cell>
          <cell r="J1679" t="str">
            <v>RAL  7005</v>
          </cell>
          <cell r="K1679">
            <v>0</v>
          </cell>
          <cell r="L1679">
            <v>0</v>
          </cell>
          <cell r="M1679">
            <v>0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0.96</v>
          </cell>
          <cell r="I1680">
            <v>0.96</v>
          </cell>
          <cell r="J1680" t="str">
            <v>RAL  7005</v>
          </cell>
          <cell r="K1680">
            <v>0</v>
          </cell>
          <cell r="L1680">
            <v>0</v>
          </cell>
          <cell r="M1680">
            <v>0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0.13</v>
          </cell>
          <cell r="I1681">
            <v>8.58</v>
          </cell>
          <cell r="J1681" t="str">
            <v>RAL  7005</v>
          </cell>
          <cell r="K1681">
            <v>0</v>
          </cell>
          <cell r="L1681">
            <v>0</v>
          </cell>
          <cell r="M1681">
            <v>0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0.12</v>
          </cell>
          <cell r="I1682">
            <v>7.92</v>
          </cell>
          <cell r="J1682" t="str">
            <v>RAL  7005</v>
          </cell>
          <cell r="K1682">
            <v>0</v>
          </cell>
          <cell r="L1682">
            <v>0</v>
          </cell>
          <cell r="M1682">
            <v>0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0.05</v>
          </cell>
          <cell r="I1683">
            <v>2</v>
          </cell>
          <cell r="J1683" t="str">
            <v>RAL  7005</v>
          </cell>
          <cell r="K1683">
            <v>0</v>
          </cell>
          <cell r="L1683">
            <v>0</v>
          </cell>
          <cell r="M1683">
            <v>0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0.04</v>
          </cell>
          <cell r="I1684">
            <v>1.6</v>
          </cell>
          <cell r="J1684" t="str">
            <v>RAL  7005</v>
          </cell>
          <cell r="K1684">
            <v>0</v>
          </cell>
          <cell r="L1684">
            <v>0</v>
          </cell>
          <cell r="M1684">
            <v>0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0.19</v>
          </cell>
          <cell r="I1685">
            <v>1.52</v>
          </cell>
          <cell r="J1685" t="str">
            <v>RAL  7005</v>
          </cell>
          <cell r="K1685">
            <v>0</v>
          </cell>
          <cell r="L1685">
            <v>0</v>
          </cell>
          <cell r="M1685">
            <v>0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0.05</v>
          </cell>
          <cell r="I1686">
            <v>2.4000000000000004</v>
          </cell>
          <cell r="J1686" t="str">
            <v>RAL  7005</v>
          </cell>
          <cell r="K1686">
            <v>0</v>
          </cell>
          <cell r="L1686">
            <v>0</v>
          </cell>
          <cell r="M1686">
            <v>0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25.1</v>
          </cell>
          <cell r="I1687">
            <v>25.1</v>
          </cell>
          <cell r="J1687" t="str">
            <v>ОГЗ до R45</v>
          </cell>
          <cell r="K1687">
            <v>0</v>
          </cell>
          <cell r="L1687">
            <v>0</v>
          </cell>
          <cell r="M1687">
            <v>0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4.42</v>
          </cell>
          <cell r="I1688">
            <v>4.42</v>
          </cell>
          <cell r="J1688" t="str">
            <v>ОГЗ до R45</v>
          </cell>
          <cell r="K1688">
            <v>0</v>
          </cell>
          <cell r="L1688">
            <v>0</v>
          </cell>
          <cell r="M1688">
            <v>0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25.1</v>
          </cell>
          <cell r="I1689">
            <v>25.1</v>
          </cell>
          <cell r="J1689" t="str">
            <v>ОГЗ до R45</v>
          </cell>
          <cell r="K1689">
            <v>0</v>
          </cell>
          <cell r="L1689">
            <v>0</v>
          </cell>
          <cell r="M1689">
            <v>0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4.42</v>
          </cell>
          <cell r="I1690">
            <v>8.84</v>
          </cell>
          <cell r="J1690" t="str">
            <v>ОГЗ до R45</v>
          </cell>
          <cell r="K1690">
            <v>0</v>
          </cell>
          <cell r="L1690">
            <v>0</v>
          </cell>
          <cell r="M1690">
            <v>0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25.3</v>
          </cell>
          <cell r="I1691">
            <v>151.80000000000001</v>
          </cell>
          <cell r="J1691" t="str">
            <v>ОГЗ до R45</v>
          </cell>
          <cell r="K1691">
            <v>0</v>
          </cell>
          <cell r="L1691">
            <v>0</v>
          </cell>
          <cell r="M1691">
            <v>0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4.5999999999999996</v>
          </cell>
          <cell r="I1692">
            <v>27.599999999999998</v>
          </cell>
          <cell r="J1692" t="str">
            <v>ОГЗ до R45</v>
          </cell>
          <cell r="K1692">
            <v>0</v>
          </cell>
          <cell r="L1692">
            <v>0</v>
          </cell>
          <cell r="M1692">
            <v>0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25.87</v>
          </cell>
          <cell r="I1693">
            <v>25.87</v>
          </cell>
          <cell r="J1693" t="str">
            <v>ОГЗ до R45</v>
          </cell>
          <cell r="K1693">
            <v>0</v>
          </cell>
          <cell r="L1693">
            <v>0</v>
          </cell>
          <cell r="M1693">
            <v>0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4.8499999999999996</v>
          </cell>
          <cell r="I1694">
            <v>4.8499999999999996</v>
          </cell>
          <cell r="J1694" t="str">
            <v>ОГЗ до R45</v>
          </cell>
          <cell r="K1694">
            <v>0</v>
          </cell>
          <cell r="L1694">
            <v>0</v>
          </cell>
          <cell r="M1694">
            <v>0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25.74</v>
          </cell>
          <cell r="I1695">
            <v>25.74</v>
          </cell>
          <cell r="J1695" t="str">
            <v>ОГЗ до R45</v>
          </cell>
          <cell r="K1695">
            <v>0</v>
          </cell>
          <cell r="L1695">
            <v>0</v>
          </cell>
          <cell r="M1695">
            <v>0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6.38</v>
          </cell>
          <cell r="I1696">
            <v>6.38</v>
          </cell>
          <cell r="J1696" t="str">
            <v>ОГЗ до R45</v>
          </cell>
          <cell r="K1696">
            <v>0</v>
          </cell>
          <cell r="L1696">
            <v>0</v>
          </cell>
          <cell r="M1696">
            <v>0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25.46</v>
          </cell>
          <cell r="I1697">
            <v>25.46</v>
          </cell>
          <cell r="J1697" t="str">
            <v>ОГЗ до R45</v>
          </cell>
          <cell r="K1697">
            <v>0</v>
          </cell>
          <cell r="L1697">
            <v>0</v>
          </cell>
          <cell r="M1697">
            <v>0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4.8499999999999996</v>
          </cell>
          <cell r="I1698">
            <v>4.8499999999999996</v>
          </cell>
          <cell r="J1698" t="str">
            <v>ОГЗ до R45</v>
          </cell>
          <cell r="K1698">
            <v>0</v>
          </cell>
          <cell r="L1698">
            <v>0</v>
          </cell>
          <cell r="M1698">
            <v>0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26.01</v>
          </cell>
          <cell r="I1699">
            <v>26.01</v>
          </cell>
          <cell r="J1699" t="str">
            <v>ОГЗ до R45</v>
          </cell>
          <cell r="K1699">
            <v>0</v>
          </cell>
          <cell r="L1699">
            <v>0</v>
          </cell>
          <cell r="M1699">
            <v>0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34.68</v>
          </cell>
          <cell r="I1700">
            <v>34.68</v>
          </cell>
          <cell r="J1700" t="str">
            <v>ОГЗ до R45</v>
          </cell>
          <cell r="K1700">
            <v>0</v>
          </cell>
          <cell r="L1700">
            <v>0</v>
          </cell>
          <cell r="M1700">
            <v>0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4.62</v>
          </cell>
          <cell r="I1701">
            <v>4.62</v>
          </cell>
          <cell r="J1701" t="str">
            <v>ОГЗ до R45</v>
          </cell>
          <cell r="K1701">
            <v>0</v>
          </cell>
          <cell r="L1701">
            <v>0</v>
          </cell>
          <cell r="M1701">
            <v>0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34.68</v>
          </cell>
          <cell r="I1702">
            <v>34.68</v>
          </cell>
          <cell r="J1702" t="str">
            <v>ОГЗ до R45</v>
          </cell>
          <cell r="K1702">
            <v>0</v>
          </cell>
          <cell r="L1702">
            <v>0</v>
          </cell>
          <cell r="M1702">
            <v>0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4.6500000000000004</v>
          </cell>
          <cell r="I1703">
            <v>4.6500000000000004</v>
          </cell>
          <cell r="J1703" t="str">
            <v>ОГЗ до R45</v>
          </cell>
          <cell r="K1703">
            <v>0</v>
          </cell>
          <cell r="L1703">
            <v>0</v>
          </cell>
          <cell r="M1703">
            <v>0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25.83</v>
          </cell>
          <cell r="I1704">
            <v>25.83</v>
          </cell>
          <cell r="J1704" t="str">
            <v>ОГЗ до R45</v>
          </cell>
          <cell r="K1704">
            <v>0</v>
          </cell>
          <cell r="L1704">
            <v>0</v>
          </cell>
          <cell r="M1704">
            <v>0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5.0999999999999996</v>
          </cell>
          <cell r="I1705">
            <v>5.0999999999999996</v>
          </cell>
          <cell r="J1705" t="str">
            <v>ОГЗ до R45</v>
          </cell>
          <cell r="K1705">
            <v>0</v>
          </cell>
          <cell r="L1705">
            <v>0</v>
          </cell>
          <cell r="M1705">
            <v>0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25.83</v>
          </cell>
          <cell r="I1706">
            <v>25.83</v>
          </cell>
          <cell r="J1706" t="str">
            <v>ОГЗ до R45</v>
          </cell>
          <cell r="K1706">
            <v>0</v>
          </cell>
          <cell r="L1706">
            <v>0</v>
          </cell>
          <cell r="M1706">
            <v>0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5.13</v>
          </cell>
          <cell r="I1707">
            <v>5.13</v>
          </cell>
          <cell r="J1707" t="str">
            <v>ОГЗ до R45</v>
          </cell>
          <cell r="K1707">
            <v>0</v>
          </cell>
          <cell r="L1707">
            <v>0</v>
          </cell>
          <cell r="M1707">
            <v>0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>
            <v>21.53</v>
          </cell>
          <cell r="I1708">
            <v>21.53</v>
          </cell>
          <cell r="J1708" t="str">
            <v>ОГЗ до R45</v>
          </cell>
          <cell r="K1708">
            <v>0</v>
          </cell>
          <cell r="L1708">
            <v>0</v>
          </cell>
          <cell r="M1708">
            <v>0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>
            <v>21.81</v>
          </cell>
          <cell r="I1709">
            <v>218.1</v>
          </cell>
          <cell r="J1709" t="str">
            <v>ОГЗ до R45</v>
          </cell>
          <cell r="K1709">
            <v>4</v>
          </cell>
          <cell r="L1709">
            <v>7058.8</v>
          </cell>
          <cell r="M1709">
            <v>87.24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5296-E37A-41A2-A19B-DA26723312E4}">
  <sheetPr>
    <pageSetUpPr fitToPage="1"/>
  </sheetPr>
  <dimension ref="A1:F30"/>
  <sheetViews>
    <sheetView view="pageBreakPreview" topLeftCell="A16" zoomScaleNormal="90" zoomScaleSheetLayoutView="100" workbookViewId="0">
      <selection activeCell="G28" sqref="G28"/>
    </sheetView>
  </sheetViews>
  <sheetFormatPr defaultColWidth="9.109375" defaultRowHeight="15.6" outlineLevelCol="1" x14ac:dyDescent="0.3"/>
  <cols>
    <col min="1" max="1" width="29.44140625" style="183" customWidth="1" outlineLevel="1"/>
    <col min="2" max="2" width="33.44140625" style="184" customWidth="1" outlineLevel="1"/>
    <col min="3" max="3" width="31.44140625" style="185" customWidth="1" outlineLevel="1"/>
    <col min="4" max="4" width="34.88671875" style="184" customWidth="1" outlineLevel="1"/>
    <col min="5" max="16384" width="9.109375" style="183"/>
  </cols>
  <sheetData>
    <row r="1" spans="1:6" x14ac:dyDescent="0.3">
      <c r="D1" s="333">
        <f ca="1">TODAY()</f>
        <v>45894</v>
      </c>
    </row>
    <row r="2" spans="1:6" ht="51" customHeight="1" x14ac:dyDescent="0.3">
      <c r="A2" s="355" t="s">
        <v>4820</v>
      </c>
      <c r="B2" s="355"/>
      <c r="C2" s="355"/>
      <c r="D2" s="355"/>
    </row>
    <row r="3" spans="1:6" ht="19.5" customHeight="1" x14ac:dyDescent="0.3">
      <c r="B3" s="186" t="s">
        <v>4819</v>
      </c>
    </row>
    <row r="4" spans="1:6" ht="31.2" x14ac:dyDescent="0.3">
      <c r="A4" s="187" t="s">
        <v>4822</v>
      </c>
      <c r="B4" s="187" t="s">
        <v>4807</v>
      </c>
      <c r="C4" s="187" t="s">
        <v>4905</v>
      </c>
      <c r="D4" s="187" t="s">
        <v>4906</v>
      </c>
      <c r="E4" s="185" t="s">
        <v>1776</v>
      </c>
    </row>
    <row r="5" spans="1:6" x14ac:dyDescent="0.3">
      <c r="A5" s="188">
        <f>A11+A16+A21+A26</f>
        <v>1895.0155000000002</v>
      </c>
      <c r="B5" s="188">
        <f>B11+B16+B21+B26</f>
        <v>330.6123</v>
      </c>
      <c r="C5" s="190">
        <f>C11+C16+C21+C26</f>
        <v>331.53530000000006</v>
      </c>
      <c r="D5" s="189">
        <f>D11+D16+D21+D26</f>
        <v>1563.4802</v>
      </c>
      <c r="E5" s="220">
        <f>'1 очередь'!AC574+'2 очередь'!AK446+'3 очередь'!AC529+'4 очередь'!AC524</f>
        <v>103.33200000000001</v>
      </c>
      <c r="F5" s="220">
        <f>A5-E5</f>
        <v>1791.6835000000001</v>
      </c>
    </row>
    <row r="9" spans="1:6" x14ac:dyDescent="0.3">
      <c r="B9" s="84" t="s">
        <v>4782</v>
      </c>
    </row>
    <row r="10" spans="1:6" ht="40.5" customHeight="1" x14ac:dyDescent="0.3">
      <c r="A10" s="191" t="s">
        <v>4786</v>
      </c>
      <c r="B10" s="191" t="s">
        <v>4806</v>
      </c>
      <c r="C10" s="191" t="s">
        <v>4905</v>
      </c>
      <c r="D10" s="191" t="s">
        <v>4906</v>
      </c>
    </row>
    <row r="11" spans="1:6" x14ac:dyDescent="0.3">
      <c r="A11" s="192">
        <f>'1 очередь'!F574/1000</f>
        <v>365.75309999999996</v>
      </c>
      <c r="B11" s="190">
        <f>'1 очередь'!U574</f>
        <v>129.06510000000003</v>
      </c>
      <c r="C11" s="190">
        <f>'1 очередь'!W574</f>
        <v>136.65980000000005</v>
      </c>
      <c r="D11" s="189">
        <f>'1 очередь'!Y574</f>
        <v>229.09330000000011</v>
      </c>
    </row>
    <row r="14" spans="1:6" x14ac:dyDescent="0.3">
      <c r="B14" s="84" t="s">
        <v>4783</v>
      </c>
    </row>
    <row r="15" spans="1:6" ht="40.5" customHeight="1" x14ac:dyDescent="0.3">
      <c r="A15" s="191" t="s">
        <v>4786</v>
      </c>
      <c r="B15" s="191" t="s">
        <v>4806</v>
      </c>
      <c r="C15" s="191" t="s">
        <v>4905</v>
      </c>
      <c r="D15" s="191" t="s">
        <v>4906</v>
      </c>
    </row>
    <row r="16" spans="1:6" x14ac:dyDescent="0.3">
      <c r="A16" s="192">
        <f>'2 очередь'!F446/1000</f>
        <v>783.09839999999997</v>
      </c>
      <c r="B16" s="190">
        <f>'2 очередь'!AC446</f>
        <v>183.80260000000001</v>
      </c>
      <c r="C16" s="190">
        <f>'2 очередь'!AE446</f>
        <v>169.31120000000001</v>
      </c>
      <c r="D16" s="189">
        <f>'2 очередь'!AG446</f>
        <v>613.78720000000055</v>
      </c>
    </row>
    <row r="17" spans="1:4" x14ac:dyDescent="0.3">
      <c r="B17" s="193"/>
      <c r="C17" s="194"/>
      <c r="D17" s="193"/>
    </row>
    <row r="19" spans="1:4" x14ac:dyDescent="0.3">
      <c r="B19" s="84" t="s">
        <v>4784</v>
      </c>
    </row>
    <row r="20" spans="1:4" ht="40.5" customHeight="1" x14ac:dyDescent="0.3">
      <c r="A20" s="191" t="s">
        <v>4786</v>
      </c>
      <c r="B20" s="191" t="s">
        <v>4806</v>
      </c>
      <c r="C20" s="191" t="s">
        <v>4905</v>
      </c>
      <c r="D20" s="191" t="s">
        <v>4906</v>
      </c>
    </row>
    <row r="21" spans="1:4" x14ac:dyDescent="0.3">
      <c r="A21" s="192">
        <f>'3 очередь'!F529/1000</f>
        <v>389.51120000000003</v>
      </c>
      <c r="B21" s="190">
        <f>'3 очередь'!U529</f>
        <v>13.3627</v>
      </c>
      <c r="C21" s="190">
        <f>'3 очередь'!W529</f>
        <v>19.4177</v>
      </c>
      <c r="D21" s="189">
        <f>'3 очередь'!Y529</f>
        <v>370.09349999999978</v>
      </c>
    </row>
    <row r="22" spans="1:4" x14ac:dyDescent="0.3">
      <c r="B22" s="193"/>
      <c r="C22" s="194"/>
      <c r="D22" s="193"/>
    </row>
    <row r="24" spans="1:4" x14ac:dyDescent="0.3">
      <c r="B24" s="84" t="s">
        <v>4785</v>
      </c>
    </row>
    <row r="25" spans="1:4" ht="40.5" customHeight="1" x14ac:dyDescent="0.3">
      <c r="A25" s="191" t="s">
        <v>4786</v>
      </c>
      <c r="B25" s="191" t="s">
        <v>4806</v>
      </c>
      <c r="C25" s="191" t="s">
        <v>4905</v>
      </c>
      <c r="D25" s="191" t="s">
        <v>4906</v>
      </c>
    </row>
    <row r="26" spans="1:4" x14ac:dyDescent="0.3">
      <c r="A26" s="192">
        <f>'4 очередь'!F524/1000</f>
        <v>356.65280000000001</v>
      </c>
      <c r="B26" s="190">
        <f>'4 очередь'!U524</f>
        <v>4.3818999999999999</v>
      </c>
      <c r="C26" s="190">
        <f>'4 очередь'!W524</f>
        <v>6.1465999999999994</v>
      </c>
      <c r="D26" s="189">
        <f>'4 очередь'!Y524</f>
        <v>350.50619999999958</v>
      </c>
    </row>
    <row r="30" spans="1:4" ht="31.2" x14ac:dyDescent="0.3">
      <c r="A30" s="354" t="s">
        <v>5022</v>
      </c>
      <c r="B30" s="353" t="str">
        <f>'1 очередь'!B125</f>
        <v>1К1-3</v>
      </c>
      <c r="C30" s="354" t="s">
        <v>5023</v>
      </c>
      <c r="D30" s="354"/>
    </row>
  </sheetData>
  <mergeCells count="1">
    <mergeCell ref="A2:D2"/>
  </mergeCells>
  <pageMargins left="0.62992125984251968" right="0.23622047244094488" top="0.354330708661417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>
    <tabColor theme="0"/>
    <pageSetUpPr fitToPage="1"/>
  </sheetPr>
  <dimension ref="A1:AC20072"/>
  <sheetViews>
    <sheetView view="pageBreakPreview" zoomScale="85" zoomScaleNormal="85" zoomScaleSheetLayoutView="85" workbookViewId="0">
      <pane xSplit="2" ySplit="2" topLeftCell="C8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ColWidth="9.109375" defaultRowHeight="15.6" outlineLevelCol="2" x14ac:dyDescent="0.3"/>
  <cols>
    <col min="1" max="1" width="9.6640625" style="100" bestFit="1" customWidth="1"/>
    <col min="2" max="2" width="10.77734375" style="101" customWidth="1"/>
    <col min="3" max="3" width="28.6640625" style="66" customWidth="1"/>
    <col min="4" max="4" width="13.109375" style="66" customWidth="1"/>
    <col min="5" max="5" width="9.88671875" style="80" customWidth="1" outlineLevel="2"/>
    <col min="6" max="6" width="11.109375" style="81" customWidth="1" outlineLevel="2"/>
    <col min="7" max="8" width="11.5546875" style="82" customWidth="1" outlineLevel="2"/>
    <col min="9" max="9" width="17.109375" style="68" customWidth="1" outlineLevel="2"/>
    <col min="10" max="10" width="12.88671875" style="68" customWidth="1" outlineLevel="1"/>
    <col min="11" max="11" width="12.109375" style="64" customWidth="1" outlineLevel="1"/>
    <col min="12" max="12" width="15" style="64" customWidth="1" outlineLevel="1"/>
    <col min="13" max="15" width="12.109375" style="68" customWidth="1" outlineLevel="1"/>
    <col min="16" max="16" width="12.109375" style="64" customWidth="1" outlineLevel="1"/>
    <col min="17" max="17" width="14.88671875" style="66" customWidth="1" outlineLevel="1"/>
    <col min="18" max="18" width="16.88671875" style="68" customWidth="1" outlineLevel="1"/>
    <col min="19" max="19" width="21" style="76" customWidth="1" outlineLevel="1"/>
    <col min="20" max="20" width="17.21875" style="298" customWidth="1"/>
    <col min="21" max="21" width="17.21875" style="204" customWidth="1"/>
    <col min="22" max="22" width="17.21875" style="298" customWidth="1"/>
    <col min="23" max="23" width="17.21875" style="204" customWidth="1"/>
    <col min="24" max="24" width="17.21875" style="100" customWidth="1"/>
    <col min="25" max="25" width="17.21875" style="202" customWidth="1"/>
    <col min="26" max="26" width="25.33203125" style="321" hidden="1" customWidth="1" outlineLevel="1"/>
    <col min="27" max="27" width="20.33203125" style="100" hidden="1" customWidth="1" outlineLevel="1"/>
    <col min="28" max="28" width="18.33203125" style="68" customWidth="1" collapsed="1"/>
    <col min="29" max="29" width="15.6640625" style="68" customWidth="1"/>
    <col min="30" max="16384" width="9.109375" style="68"/>
  </cols>
  <sheetData>
    <row r="1" spans="1:29" ht="33" customHeight="1" x14ac:dyDescent="0.3">
      <c r="A1" s="118"/>
      <c r="B1" s="119"/>
      <c r="C1" s="119"/>
      <c r="D1" s="120" t="s">
        <v>4808</v>
      </c>
      <c r="E1" s="121"/>
      <c r="F1" s="122"/>
      <c r="G1" s="123"/>
      <c r="H1" s="123"/>
      <c r="I1" s="124"/>
      <c r="J1" s="124"/>
      <c r="K1" s="125"/>
      <c r="L1" s="125"/>
      <c r="M1" s="124"/>
      <c r="N1" s="124"/>
      <c r="O1" s="124"/>
      <c r="P1" s="125"/>
      <c r="Q1" s="119"/>
      <c r="R1" s="124"/>
      <c r="S1" s="126"/>
      <c r="T1" s="295"/>
      <c r="U1" s="201"/>
      <c r="V1" s="295"/>
      <c r="W1" s="201"/>
      <c r="Y1" s="99">
        <f ca="1">TODAY()</f>
        <v>45894</v>
      </c>
      <c r="Z1" s="318"/>
      <c r="AA1" s="317"/>
      <c r="AB1" s="323" t="s">
        <v>4948</v>
      </c>
    </row>
    <row r="2" spans="1:29" s="70" customFormat="1" ht="46.8" x14ac:dyDescent="0.3">
      <c r="A2" s="136" t="s">
        <v>153</v>
      </c>
      <c r="B2" s="137" t="s">
        <v>1</v>
      </c>
      <c r="C2" s="137" t="s">
        <v>154</v>
      </c>
      <c r="D2" s="112" t="s">
        <v>155</v>
      </c>
      <c r="E2" s="130" t="s">
        <v>156</v>
      </c>
      <c r="F2" s="131" t="s">
        <v>157</v>
      </c>
      <c r="G2" s="132" t="s">
        <v>158</v>
      </c>
      <c r="H2" s="132" t="s">
        <v>159</v>
      </c>
      <c r="I2" s="83" t="s">
        <v>160</v>
      </c>
      <c r="J2" s="83" t="s">
        <v>4809</v>
      </c>
      <c r="K2" s="138" t="s">
        <v>4810</v>
      </c>
      <c r="L2" s="139" t="s">
        <v>4811</v>
      </c>
      <c r="M2" s="83" t="s">
        <v>4812</v>
      </c>
      <c r="N2" s="83" t="s">
        <v>4813</v>
      </c>
      <c r="O2" s="83" t="s">
        <v>4814</v>
      </c>
      <c r="P2" s="140" t="s">
        <v>4815</v>
      </c>
      <c r="Q2" s="112" t="s">
        <v>4816</v>
      </c>
      <c r="R2" s="83" t="s">
        <v>1771</v>
      </c>
      <c r="S2" s="83" t="s">
        <v>4781</v>
      </c>
      <c r="T2" s="299" t="s">
        <v>4804</v>
      </c>
      <c r="U2" s="203" t="s">
        <v>4805</v>
      </c>
      <c r="V2" s="296" t="s">
        <v>5018</v>
      </c>
      <c r="W2" s="294" t="s">
        <v>5019</v>
      </c>
      <c r="X2" s="290" t="s">
        <v>4859</v>
      </c>
      <c r="Y2" s="290" t="s">
        <v>4860</v>
      </c>
      <c r="Z2" s="290" t="s">
        <v>4974</v>
      </c>
      <c r="AA2" s="290" t="s">
        <v>4910</v>
      </c>
      <c r="AC2" s="70" t="s">
        <v>4821</v>
      </c>
    </row>
    <row r="3" spans="1:29" x14ac:dyDescent="0.3">
      <c r="A3" s="133" t="s">
        <v>162</v>
      </c>
      <c r="B3" s="134" t="s">
        <v>163</v>
      </c>
      <c r="C3" s="134" t="s">
        <v>164</v>
      </c>
      <c r="D3" s="96">
        <v>10</v>
      </c>
      <c r="E3" s="141">
        <v>45.5</v>
      </c>
      <c r="F3" s="142">
        <v>455</v>
      </c>
      <c r="G3" s="143">
        <v>1.28</v>
      </c>
      <c r="H3" s="143">
        <v>12.8</v>
      </c>
      <c r="I3" s="144" t="s">
        <v>165</v>
      </c>
      <c r="J3" s="67"/>
      <c r="K3" s="96"/>
      <c r="L3" s="96"/>
      <c r="M3" s="67">
        <v>2</v>
      </c>
      <c r="N3" s="67">
        <v>2</v>
      </c>
      <c r="O3" s="67">
        <v>2</v>
      </c>
      <c r="P3" s="145">
        <v>2</v>
      </c>
      <c r="Q3" s="144">
        <v>2</v>
      </c>
      <c r="R3" s="67">
        <f>D3-J3-K3-L3-M3-N3-O3-P3-Q3</f>
        <v>0</v>
      </c>
      <c r="S3" s="146"/>
      <c r="T3" s="291" t="str">
        <f>IFERROR(VLOOKUP(B3,'Найдено на объекте'!$A$2:$I$83,9,0),"-")</f>
        <v>-</v>
      </c>
      <c r="U3" s="196" t="str">
        <f t="shared" ref="U3:U66" si="0">IFERROR(T3*E3/1000, "-")</f>
        <v>-</v>
      </c>
      <c r="V3" s="291" t="str">
        <f>IFERROR(VLOOKUP(B3,[1]Отгрузки!$B$208:$C$281,2,0),"-")</f>
        <v>-</v>
      </c>
      <c r="W3" s="196" t="str">
        <f t="shared" ref="W3:W66" si="1">IFERROR(V3*E3/1000, "-")</f>
        <v>-</v>
      </c>
      <c r="X3" s="291">
        <f t="shared" ref="X3:X66" si="2">IFERROR((D3-V3),D3)</f>
        <v>10</v>
      </c>
      <c r="Y3" s="196">
        <f t="shared" ref="Y3:Y66" si="3">IFERROR(X3*E3/1000,"-")</f>
        <v>0.45500000000000002</v>
      </c>
      <c r="Z3" s="319"/>
      <c r="AA3" s="291"/>
      <c r="AB3" s="68">
        <f>VLOOKUP(B3,'[2]ВОМ КГ-3 СОЭКС'!$C$3:$G$2063,5,0)</f>
        <v>455</v>
      </c>
      <c r="AC3" s="217">
        <f t="shared" ref="AC3:AC66" si="4">F3-AB3</f>
        <v>0</v>
      </c>
    </row>
    <row r="4" spans="1:29" x14ac:dyDescent="0.3">
      <c r="A4" s="133" t="s">
        <v>167</v>
      </c>
      <c r="B4" s="134" t="s">
        <v>168</v>
      </c>
      <c r="C4" s="134" t="s">
        <v>169</v>
      </c>
      <c r="D4" s="96">
        <v>1</v>
      </c>
      <c r="E4" s="141">
        <v>70.599999999999994</v>
      </c>
      <c r="F4" s="142">
        <v>70.599999999999994</v>
      </c>
      <c r="G4" s="143">
        <v>1.94</v>
      </c>
      <c r="H4" s="143">
        <v>1.94</v>
      </c>
      <c r="I4" s="144" t="s">
        <v>170</v>
      </c>
      <c r="J4" s="67"/>
      <c r="K4" s="96"/>
      <c r="L4" s="147">
        <v>1</v>
      </c>
      <c r="M4" s="67"/>
      <c r="N4" s="67"/>
      <c r="O4" s="67"/>
      <c r="P4" s="77"/>
      <c r="Q4" s="96"/>
      <c r="R4" s="67">
        <f t="shared" ref="R4:R65" si="5">D4-J4-K4-L4-M4-N4-O4-P4-Q4</f>
        <v>0</v>
      </c>
      <c r="S4" s="146"/>
      <c r="T4" s="291" t="str">
        <f>IFERROR(VLOOKUP(B4,'Найдено на объекте'!$A$2:$I$83,9,0),"-")</f>
        <v>-</v>
      </c>
      <c r="U4" s="196" t="str">
        <f t="shared" si="0"/>
        <v>-</v>
      </c>
      <c r="V4" s="291" t="str">
        <f>IFERROR(VLOOKUP(B4,[1]Отгрузки!$B$208:$C$281,2,0),"-")</f>
        <v>-</v>
      </c>
      <c r="W4" s="196" t="str">
        <f t="shared" si="1"/>
        <v>-</v>
      </c>
      <c r="X4" s="291">
        <f t="shared" si="2"/>
        <v>1</v>
      </c>
      <c r="Y4" s="196">
        <f t="shared" si="3"/>
        <v>7.0599999999999996E-2</v>
      </c>
      <c r="Z4" s="319"/>
      <c r="AA4" s="291"/>
      <c r="AB4" s="68">
        <f>VLOOKUP(B4,'[2]ВОМ КГ-3 СОЭКС'!$C$3:$G$2063,5,0)</f>
        <v>70.599999999999994</v>
      </c>
      <c r="AC4" s="217">
        <f t="shared" si="4"/>
        <v>0</v>
      </c>
    </row>
    <row r="5" spans="1:29" x14ac:dyDescent="0.3">
      <c r="A5" s="133" t="s">
        <v>171</v>
      </c>
      <c r="B5" s="134" t="s">
        <v>5</v>
      </c>
      <c r="C5" s="134" t="s">
        <v>172</v>
      </c>
      <c r="D5" s="96">
        <v>1</v>
      </c>
      <c r="E5" s="141">
        <v>4542.8999999999996</v>
      </c>
      <c r="F5" s="142">
        <v>4542.8999999999996</v>
      </c>
      <c r="G5" s="143">
        <v>57.95</v>
      </c>
      <c r="H5" s="143">
        <v>57.95</v>
      </c>
      <c r="I5" s="144" t="s">
        <v>165</v>
      </c>
      <c r="J5" s="67"/>
      <c r="K5" s="96"/>
      <c r="L5" s="96"/>
      <c r="M5" s="67">
        <v>1</v>
      </c>
      <c r="N5" s="67"/>
      <c r="O5" s="67"/>
      <c r="P5" s="77"/>
      <c r="Q5" s="96"/>
      <c r="R5" s="67">
        <f t="shared" si="5"/>
        <v>0</v>
      </c>
      <c r="S5" s="146"/>
      <c r="T5" s="291">
        <f>IFERROR(VLOOKUP(B5,'Найдено на объекте'!$A$2:$I$83,9,0),"-")</f>
        <v>1</v>
      </c>
      <c r="U5" s="196">
        <f t="shared" si="0"/>
        <v>4.5428999999999995</v>
      </c>
      <c r="V5" s="291">
        <f>IFERROR(VLOOKUP(B5,[1]Отгрузки!$B$208:$C$281,2,0),"-")</f>
        <v>1</v>
      </c>
      <c r="W5" s="196">
        <f t="shared" si="1"/>
        <v>4.5428999999999995</v>
      </c>
      <c r="X5" s="291">
        <f t="shared" si="2"/>
        <v>0</v>
      </c>
      <c r="Y5" s="196">
        <f t="shared" si="3"/>
        <v>0</v>
      </c>
      <c r="Z5" s="322" t="s">
        <v>4926</v>
      </c>
      <c r="AA5" s="291">
        <v>1</v>
      </c>
      <c r="AB5" s="68">
        <f>VLOOKUP(B5,'[2]ВОМ КГ-3 СОЭКС'!$C$3:$G$2063,5,0)</f>
        <v>4542.8999999999996</v>
      </c>
      <c r="AC5" s="217">
        <f t="shared" si="4"/>
        <v>0</v>
      </c>
    </row>
    <row r="6" spans="1:29" x14ac:dyDescent="0.3">
      <c r="A6" s="133" t="s">
        <v>173</v>
      </c>
      <c r="B6" s="134" t="s">
        <v>174</v>
      </c>
      <c r="C6" s="134" t="s">
        <v>175</v>
      </c>
      <c r="D6" s="96">
        <v>1</v>
      </c>
      <c r="E6" s="141">
        <v>4517.2</v>
      </c>
      <c r="F6" s="142">
        <v>4517.2</v>
      </c>
      <c r="G6" s="143">
        <v>57.29</v>
      </c>
      <c r="H6" s="143">
        <v>57.29</v>
      </c>
      <c r="I6" s="144" t="s">
        <v>165</v>
      </c>
      <c r="J6" s="67"/>
      <c r="K6" s="96"/>
      <c r="L6" s="96"/>
      <c r="M6" s="67">
        <v>1</v>
      </c>
      <c r="N6" s="67"/>
      <c r="O6" s="67"/>
      <c r="P6" s="77"/>
      <c r="Q6" s="96"/>
      <c r="R6" s="67">
        <f t="shared" si="5"/>
        <v>0</v>
      </c>
      <c r="S6" s="146"/>
      <c r="T6" s="291" t="str">
        <f>IFERROR(VLOOKUP(B6,'Найдено на объекте'!$A$2:$I$83,9,0),"-")</f>
        <v>-</v>
      </c>
      <c r="U6" s="196" t="str">
        <f t="shared" si="0"/>
        <v>-</v>
      </c>
      <c r="V6" s="291" t="str">
        <f>IFERROR(VLOOKUP(B6,[1]Отгрузки!$B$208:$C$281,2,0),"-")</f>
        <v>-</v>
      </c>
      <c r="W6" s="196" t="str">
        <f t="shared" si="1"/>
        <v>-</v>
      </c>
      <c r="X6" s="291">
        <f t="shared" si="2"/>
        <v>1</v>
      </c>
      <c r="Y6" s="196">
        <f t="shared" si="3"/>
        <v>4.5171999999999999</v>
      </c>
      <c r="Z6" s="319" t="s">
        <v>4973</v>
      </c>
      <c r="AA6" s="291">
        <v>1</v>
      </c>
      <c r="AB6" s="68">
        <f>VLOOKUP(B6,'[2]ВОМ КГ-3 СОЭКС'!$C$3:$G$2063,5,0)</f>
        <v>4517.2</v>
      </c>
      <c r="AC6" s="217">
        <f t="shared" si="4"/>
        <v>0</v>
      </c>
    </row>
    <row r="7" spans="1:29" x14ac:dyDescent="0.3">
      <c r="A7" s="133" t="s">
        <v>176</v>
      </c>
      <c r="B7" s="134" t="s">
        <v>144</v>
      </c>
      <c r="C7" s="134" t="s">
        <v>177</v>
      </c>
      <c r="D7" s="96">
        <v>1</v>
      </c>
      <c r="E7" s="141">
        <v>4536</v>
      </c>
      <c r="F7" s="142">
        <v>4536</v>
      </c>
      <c r="G7" s="143">
        <v>57.33</v>
      </c>
      <c r="H7" s="143">
        <v>57.33</v>
      </c>
      <c r="I7" s="144" t="s">
        <v>165</v>
      </c>
      <c r="J7" s="67"/>
      <c r="K7" s="96"/>
      <c r="L7" s="96"/>
      <c r="M7" s="67"/>
      <c r="N7" s="67">
        <v>1</v>
      </c>
      <c r="O7" s="67"/>
      <c r="P7" s="77"/>
      <c r="Q7" s="96"/>
      <c r="R7" s="67">
        <f t="shared" si="5"/>
        <v>0</v>
      </c>
      <c r="S7" s="146"/>
      <c r="T7" s="291">
        <f>IFERROR(VLOOKUP(B7,'Найдено на объекте'!$A$2:$I$83,9,0),"-")</f>
        <v>1</v>
      </c>
      <c r="U7" s="196">
        <f t="shared" si="0"/>
        <v>4.5359999999999996</v>
      </c>
      <c r="V7" s="291">
        <f>IFERROR(VLOOKUP(B7,[1]Отгрузки!$B$208:$C$281,2,0),"-")</f>
        <v>1</v>
      </c>
      <c r="W7" s="196">
        <f t="shared" si="1"/>
        <v>4.5359999999999996</v>
      </c>
      <c r="X7" s="291">
        <f t="shared" si="2"/>
        <v>0</v>
      </c>
      <c r="Y7" s="196">
        <f t="shared" si="3"/>
        <v>0</v>
      </c>
      <c r="Z7" s="319" t="s">
        <v>4930</v>
      </c>
      <c r="AA7" s="291">
        <v>1</v>
      </c>
      <c r="AB7" s="68">
        <f>VLOOKUP(B7,'[2]ВОМ КГ-3 СОЭКС'!$C$3:$G$2063,5,0)</f>
        <v>4536</v>
      </c>
      <c r="AC7" s="217">
        <f t="shared" si="4"/>
        <v>0</v>
      </c>
    </row>
    <row r="8" spans="1:29" ht="31.2" x14ac:dyDescent="0.3">
      <c r="A8" s="133" t="s">
        <v>178</v>
      </c>
      <c r="B8" s="134" t="s">
        <v>145</v>
      </c>
      <c r="C8" s="134" t="s">
        <v>179</v>
      </c>
      <c r="D8" s="96">
        <v>3</v>
      </c>
      <c r="E8" s="141">
        <v>4551.2</v>
      </c>
      <c r="F8" s="142">
        <v>13653.6</v>
      </c>
      <c r="G8" s="143">
        <v>57.72</v>
      </c>
      <c r="H8" s="143">
        <v>173.16</v>
      </c>
      <c r="I8" s="144" t="s">
        <v>165</v>
      </c>
      <c r="J8" s="67"/>
      <c r="K8" s="96"/>
      <c r="L8" s="96"/>
      <c r="M8" s="67"/>
      <c r="N8" s="67"/>
      <c r="O8" s="67">
        <v>1</v>
      </c>
      <c r="P8" s="145">
        <v>1</v>
      </c>
      <c r="Q8" s="144">
        <v>1</v>
      </c>
      <c r="R8" s="67">
        <f t="shared" si="5"/>
        <v>0</v>
      </c>
      <c r="S8" s="146"/>
      <c r="T8" s="291">
        <f>IFERROR(VLOOKUP(B8,'Найдено на объекте'!$A$2:$I$83,9,0),"-")</f>
        <v>1</v>
      </c>
      <c r="U8" s="196">
        <f t="shared" si="0"/>
        <v>4.5511999999999997</v>
      </c>
      <c r="V8" s="291">
        <f>IFERROR(VLOOKUP(B8,[1]Отгрузки!$B$208:$C$281,2,0),"-")</f>
        <v>1</v>
      </c>
      <c r="W8" s="196">
        <f t="shared" si="1"/>
        <v>4.5511999999999997</v>
      </c>
      <c r="X8" s="291">
        <f t="shared" si="2"/>
        <v>2</v>
      </c>
      <c r="Y8" s="196">
        <f t="shared" si="3"/>
        <v>9.1023999999999994</v>
      </c>
      <c r="Z8" s="319" t="s">
        <v>4968</v>
      </c>
      <c r="AA8" s="291">
        <f>1+2</f>
        <v>3</v>
      </c>
      <c r="AB8" s="68">
        <f>VLOOKUP(B8,'[2]ВОМ КГ-3 СОЭКС'!$C$3:$G$2063,5,0)</f>
        <v>13653.6</v>
      </c>
      <c r="AC8" s="217">
        <f t="shared" si="4"/>
        <v>0</v>
      </c>
    </row>
    <row r="9" spans="1:29" x14ac:dyDescent="0.3">
      <c r="A9" s="133" t="s">
        <v>180</v>
      </c>
      <c r="B9" s="134" t="s">
        <v>181</v>
      </c>
      <c r="C9" s="134" t="s">
        <v>182</v>
      </c>
      <c r="D9" s="96">
        <v>2</v>
      </c>
      <c r="E9" s="141">
        <v>4535.6000000000004</v>
      </c>
      <c r="F9" s="142">
        <v>9071.2000000000007</v>
      </c>
      <c r="G9" s="143">
        <v>57.32</v>
      </c>
      <c r="H9" s="143">
        <v>114.64</v>
      </c>
      <c r="I9" s="144" t="s">
        <v>165</v>
      </c>
      <c r="J9" s="67"/>
      <c r="K9" s="96"/>
      <c r="L9" s="96"/>
      <c r="M9" s="67"/>
      <c r="N9" s="67"/>
      <c r="O9" s="67">
        <v>1</v>
      </c>
      <c r="P9" s="145">
        <v>1</v>
      </c>
      <c r="Q9" s="96"/>
      <c r="R9" s="67">
        <f t="shared" si="5"/>
        <v>0</v>
      </c>
      <c r="S9" s="146"/>
      <c r="T9" s="291" t="str">
        <f>IFERROR(VLOOKUP(B9,'Найдено на объекте'!$A$2:$I$83,9,0),"-")</f>
        <v>-</v>
      </c>
      <c r="U9" s="196" t="str">
        <f t="shared" si="0"/>
        <v>-</v>
      </c>
      <c r="V9" s="291" t="str">
        <f>IFERROR(VLOOKUP(B9,[1]Отгрузки!$B$208:$C$281,2,0),"-")</f>
        <v>-</v>
      </c>
      <c r="W9" s="196" t="str">
        <f t="shared" si="1"/>
        <v>-</v>
      </c>
      <c r="X9" s="291">
        <f t="shared" si="2"/>
        <v>2</v>
      </c>
      <c r="Y9" s="196">
        <f t="shared" si="3"/>
        <v>9.071200000000001</v>
      </c>
      <c r="Z9" s="319" t="s">
        <v>4919</v>
      </c>
      <c r="AA9" s="291">
        <v>2</v>
      </c>
      <c r="AB9" s="68">
        <f>VLOOKUP(B9,'[2]ВОМ КГ-3 СОЭКС'!$C$3:$G$2063,5,0)</f>
        <v>9071.2000000000007</v>
      </c>
      <c r="AC9" s="217">
        <f t="shared" si="4"/>
        <v>0</v>
      </c>
    </row>
    <row r="10" spans="1:29" x14ac:dyDescent="0.3">
      <c r="A10" s="133" t="s">
        <v>183</v>
      </c>
      <c r="B10" s="134" t="s">
        <v>184</v>
      </c>
      <c r="C10" s="134" t="s">
        <v>185</v>
      </c>
      <c r="D10" s="96">
        <v>1</v>
      </c>
      <c r="E10" s="141">
        <v>4528.7</v>
      </c>
      <c r="F10" s="142">
        <v>4528.7</v>
      </c>
      <c r="G10" s="143">
        <v>57.15</v>
      </c>
      <c r="H10" s="143">
        <v>57.15</v>
      </c>
      <c r="I10" s="144" t="s">
        <v>165</v>
      </c>
      <c r="J10" s="67"/>
      <c r="K10" s="96"/>
      <c r="L10" s="96"/>
      <c r="M10" s="67"/>
      <c r="N10" s="67"/>
      <c r="O10" s="67"/>
      <c r="P10" s="77"/>
      <c r="Q10" s="144">
        <v>1</v>
      </c>
      <c r="R10" s="67">
        <f t="shared" si="5"/>
        <v>0</v>
      </c>
      <c r="S10" s="146"/>
      <c r="T10" s="291" t="str">
        <f>IFERROR(VLOOKUP(B10,'Найдено на объекте'!$A$2:$I$83,9,0),"-")</f>
        <v>-</v>
      </c>
      <c r="U10" s="196" t="str">
        <f t="shared" si="0"/>
        <v>-</v>
      </c>
      <c r="V10" s="291" t="str">
        <f>IFERROR(VLOOKUP(B10,[1]Отгрузки!$B$208:$C$281,2,0),"-")</f>
        <v>-</v>
      </c>
      <c r="W10" s="196" t="str">
        <f t="shared" si="1"/>
        <v>-</v>
      </c>
      <c r="X10" s="291">
        <f t="shared" si="2"/>
        <v>1</v>
      </c>
      <c r="Y10" s="196">
        <f t="shared" si="3"/>
        <v>4.5286999999999997</v>
      </c>
      <c r="Z10" s="319" t="s">
        <v>4969</v>
      </c>
      <c r="AA10" s="291">
        <v>1</v>
      </c>
      <c r="AB10" s="68">
        <f>VLOOKUP(B10,'[2]ВОМ КГ-3 СОЭКС'!$C$3:$G$2063,5,0)</f>
        <v>4528.7</v>
      </c>
      <c r="AC10" s="217">
        <f t="shared" si="4"/>
        <v>0</v>
      </c>
    </row>
    <row r="11" spans="1:29" x14ac:dyDescent="0.3">
      <c r="A11" s="133" t="s">
        <v>186</v>
      </c>
      <c r="B11" s="134" t="s">
        <v>146</v>
      </c>
      <c r="C11" s="134" t="s">
        <v>187</v>
      </c>
      <c r="D11" s="96">
        <v>1</v>
      </c>
      <c r="E11" s="141">
        <v>4416.3</v>
      </c>
      <c r="F11" s="142">
        <v>4416.3</v>
      </c>
      <c r="G11" s="143">
        <v>55.45</v>
      </c>
      <c r="H11" s="143">
        <v>55.45</v>
      </c>
      <c r="I11" s="144" t="s">
        <v>165</v>
      </c>
      <c r="J11" s="67"/>
      <c r="K11" s="96"/>
      <c r="L11" s="96"/>
      <c r="M11" s="67"/>
      <c r="N11" s="67">
        <v>1</v>
      </c>
      <c r="O11" s="67"/>
      <c r="P11" s="77"/>
      <c r="Q11" s="96"/>
      <c r="R11" s="67">
        <f t="shared" si="5"/>
        <v>0</v>
      </c>
      <c r="S11" s="146"/>
      <c r="T11" s="291">
        <f>IFERROR(VLOOKUP(B11,'Найдено на объекте'!$A$2:$I$83,9,0),"-")</f>
        <v>1</v>
      </c>
      <c r="U11" s="196">
        <f t="shared" si="0"/>
        <v>4.4163000000000006</v>
      </c>
      <c r="V11" s="291">
        <f>IFERROR(VLOOKUP(B11,[1]Отгрузки!$B$208:$C$281,2,0),"-")</f>
        <v>1</v>
      </c>
      <c r="W11" s="196">
        <f t="shared" si="1"/>
        <v>4.4163000000000006</v>
      </c>
      <c r="X11" s="291">
        <f t="shared" si="2"/>
        <v>0</v>
      </c>
      <c r="Y11" s="196">
        <f t="shared" si="3"/>
        <v>0</v>
      </c>
      <c r="Z11" s="319" t="s">
        <v>4955</v>
      </c>
      <c r="AA11" s="291">
        <v>1</v>
      </c>
      <c r="AB11" s="68">
        <f>VLOOKUP(B11,'[2]ВОМ КГ-3 СОЭКС'!$C$3:$G$2063,5,0)</f>
        <v>4416.3</v>
      </c>
      <c r="AC11" s="217">
        <f t="shared" si="4"/>
        <v>0</v>
      </c>
    </row>
    <row r="12" spans="1:29" x14ac:dyDescent="0.3">
      <c r="A12" s="133" t="s">
        <v>188</v>
      </c>
      <c r="B12" s="134" t="s">
        <v>52</v>
      </c>
      <c r="C12" s="134" t="s">
        <v>189</v>
      </c>
      <c r="D12" s="96">
        <v>1</v>
      </c>
      <c r="E12" s="141">
        <v>2169.5</v>
      </c>
      <c r="F12" s="142">
        <v>2169.5</v>
      </c>
      <c r="G12" s="143">
        <v>39.96</v>
      </c>
      <c r="H12" s="143">
        <v>39.96</v>
      </c>
      <c r="I12" s="144" t="s">
        <v>165</v>
      </c>
      <c r="J12" s="67">
        <v>1</v>
      </c>
      <c r="K12" s="96"/>
      <c r="L12" s="96"/>
      <c r="M12" s="67"/>
      <c r="N12" s="67"/>
      <c r="O12" s="67"/>
      <c r="P12" s="77"/>
      <c r="Q12" s="96"/>
      <c r="R12" s="67">
        <f t="shared" si="5"/>
        <v>0</v>
      </c>
      <c r="S12" s="146"/>
      <c r="T12" s="291">
        <f>IFERROR(VLOOKUP(B12,'Найдено на объекте'!$A$2:$I$83,9,0),"-")</f>
        <v>1</v>
      </c>
      <c r="U12" s="196">
        <f t="shared" si="0"/>
        <v>2.1695000000000002</v>
      </c>
      <c r="V12" s="291">
        <f>IFERROR(VLOOKUP(B12,[1]Отгрузки!$B$208:$C$281,2,0),"-")</f>
        <v>1</v>
      </c>
      <c r="W12" s="196">
        <f t="shared" si="1"/>
        <v>2.1695000000000002</v>
      </c>
      <c r="X12" s="291">
        <f t="shared" si="2"/>
        <v>0</v>
      </c>
      <c r="Y12" s="196">
        <f t="shared" si="3"/>
        <v>0</v>
      </c>
      <c r="Z12" s="319" t="s">
        <v>4918</v>
      </c>
      <c r="AA12" s="291">
        <v>1</v>
      </c>
      <c r="AB12" s="68">
        <f>VLOOKUP(B12,'[2]ВОМ КГ-3 СОЭКС'!$C$3:$G$2063,5,0)</f>
        <v>2169.5</v>
      </c>
      <c r="AC12" s="217">
        <f t="shared" si="4"/>
        <v>0</v>
      </c>
    </row>
    <row r="13" spans="1:29" x14ac:dyDescent="0.3">
      <c r="A13" s="133" t="s">
        <v>190</v>
      </c>
      <c r="B13" s="134" t="s">
        <v>56</v>
      </c>
      <c r="C13" s="134" t="s">
        <v>191</v>
      </c>
      <c r="D13" s="96">
        <v>1</v>
      </c>
      <c r="E13" s="141">
        <v>2048.1</v>
      </c>
      <c r="F13" s="142">
        <v>2048.1</v>
      </c>
      <c r="G13" s="143">
        <v>36.19</v>
      </c>
      <c r="H13" s="143">
        <v>36.19</v>
      </c>
      <c r="I13" s="144" t="s">
        <v>165</v>
      </c>
      <c r="J13" s="67">
        <v>1</v>
      </c>
      <c r="K13" s="96"/>
      <c r="L13" s="96"/>
      <c r="M13" s="67"/>
      <c r="N13" s="67"/>
      <c r="O13" s="67"/>
      <c r="P13" s="77"/>
      <c r="Q13" s="96"/>
      <c r="R13" s="67">
        <f t="shared" si="5"/>
        <v>0</v>
      </c>
      <c r="S13" s="146"/>
      <c r="T13" s="291">
        <f>IFERROR(VLOOKUP(B13,'Найдено на объекте'!$A$2:$I$83,9,0),"-")</f>
        <v>1</v>
      </c>
      <c r="U13" s="196">
        <f t="shared" si="0"/>
        <v>2.0480999999999998</v>
      </c>
      <c r="V13" s="291">
        <f>IFERROR(VLOOKUP(B13,[1]Отгрузки!$B$208:$C$281,2,0),"-")</f>
        <v>1</v>
      </c>
      <c r="W13" s="196">
        <f t="shared" si="1"/>
        <v>2.0480999999999998</v>
      </c>
      <c r="X13" s="291">
        <f t="shared" si="2"/>
        <v>0</v>
      </c>
      <c r="Y13" s="196">
        <f t="shared" si="3"/>
        <v>0</v>
      </c>
      <c r="Z13" s="319" t="s">
        <v>4918</v>
      </c>
      <c r="AA13" s="291">
        <v>1</v>
      </c>
      <c r="AB13" s="68">
        <f>VLOOKUP(B13,'[2]ВОМ КГ-3 СОЭКС'!$C$3:$G$2063,5,0)</f>
        <v>2048.1</v>
      </c>
      <c r="AC13" s="217">
        <f t="shared" si="4"/>
        <v>0</v>
      </c>
    </row>
    <row r="14" spans="1:29" x14ac:dyDescent="0.3">
      <c r="A14" s="133" t="s">
        <v>192</v>
      </c>
      <c r="B14" s="134" t="s">
        <v>59</v>
      </c>
      <c r="C14" s="134" t="s">
        <v>193</v>
      </c>
      <c r="D14" s="96">
        <v>1</v>
      </c>
      <c r="E14" s="141">
        <v>2043.1</v>
      </c>
      <c r="F14" s="142">
        <v>2043.1</v>
      </c>
      <c r="G14" s="143">
        <v>36.18</v>
      </c>
      <c r="H14" s="143">
        <v>36.18</v>
      </c>
      <c r="I14" s="144" t="s">
        <v>165</v>
      </c>
      <c r="J14" s="67"/>
      <c r="K14" s="148">
        <v>1</v>
      </c>
      <c r="L14" s="96"/>
      <c r="M14" s="67"/>
      <c r="N14" s="67"/>
      <c r="O14" s="67"/>
      <c r="P14" s="77"/>
      <c r="Q14" s="96"/>
      <c r="R14" s="67">
        <f t="shared" si="5"/>
        <v>0</v>
      </c>
      <c r="S14" s="146"/>
      <c r="T14" s="291">
        <f>IFERROR(VLOOKUP(B14,'Найдено на объекте'!$A$2:$I$83,9,0),"-")</f>
        <v>1</v>
      </c>
      <c r="U14" s="196">
        <f t="shared" si="0"/>
        <v>2.0430999999999999</v>
      </c>
      <c r="V14" s="291">
        <f>IFERROR(VLOOKUP(B14,[1]Отгрузки!$B$208:$C$281,2,0),"-")</f>
        <v>1</v>
      </c>
      <c r="W14" s="196">
        <f t="shared" si="1"/>
        <v>2.0430999999999999</v>
      </c>
      <c r="X14" s="291">
        <f t="shared" si="2"/>
        <v>0</v>
      </c>
      <c r="Y14" s="196">
        <f t="shared" si="3"/>
        <v>0</v>
      </c>
      <c r="Z14" s="319" t="s">
        <v>4944</v>
      </c>
      <c r="AA14" s="291">
        <v>1</v>
      </c>
      <c r="AB14" s="68">
        <f>VLOOKUP(B14,'[2]ВОМ КГ-3 СОЭКС'!$C$3:$G$2063,5,0)</f>
        <v>2043.1</v>
      </c>
      <c r="AC14" s="217">
        <f t="shared" si="4"/>
        <v>0</v>
      </c>
    </row>
    <row r="15" spans="1:29" x14ac:dyDescent="0.3">
      <c r="A15" s="133" t="s">
        <v>194</v>
      </c>
      <c r="B15" s="134" t="s">
        <v>7</v>
      </c>
      <c r="C15" s="134" t="s">
        <v>195</v>
      </c>
      <c r="D15" s="96">
        <v>1</v>
      </c>
      <c r="E15" s="141">
        <v>2039.2</v>
      </c>
      <c r="F15" s="142">
        <v>2039.2</v>
      </c>
      <c r="G15" s="143">
        <v>36.01</v>
      </c>
      <c r="H15" s="143">
        <v>36.01</v>
      </c>
      <c r="I15" s="144" t="s">
        <v>165</v>
      </c>
      <c r="J15" s="67"/>
      <c r="K15" s="96"/>
      <c r="L15" s="147">
        <v>1</v>
      </c>
      <c r="M15" s="67"/>
      <c r="N15" s="67"/>
      <c r="O15" s="67"/>
      <c r="P15" s="77"/>
      <c r="Q15" s="96"/>
      <c r="R15" s="67">
        <f t="shared" si="5"/>
        <v>0</v>
      </c>
      <c r="S15" s="146"/>
      <c r="T15" s="291">
        <f>IFERROR(VLOOKUP(B15,'Найдено на объекте'!$A$2:$I$83,9,0),"-")</f>
        <v>1</v>
      </c>
      <c r="U15" s="196">
        <f t="shared" si="0"/>
        <v>2.0392000000000001</v>
      </c>
      <c r="V15" s="291">
        <f>IFERROR(VLOOKUP(B15,[1]Отгрузки!$B$208:$C$281,2,0),"-")</f>
        <v>1</v>
      </c>
      <c r="W15" s="196">
        <f t="shared" si="1"/>
        <v>2.0392000000000001</v>
      </c>
      <c r="X15" s="291">
        <f t="shared" si="2"/>
        <v>0</v>
      </c>
      <c r="Y15" s="196">
        <f t="shared" si="3"/>
        <v>0</v>
      </c>
      <c r="Z15" s="319" t="s">
        <v>4970</v>
      </c>
      <c r="AA15" s="291">
        <v>1</v>
      </c>
      <c r="AB15" s="68">
        <f>VLOOKUP(B15,'[2]ВОМ КГ-3 СОЭКС'!$C$3:$G$2063,5,0)</f>
        <v>2039.2</v>
      </c>
      <c r="AC15" s="217">
        <f t="shared" si="4"/>
        <v>0</v>
      </c>
    </row>
    <row r="16" spans="1:29" x14ac:dyDescent="0.3">
      <c r="A16" s="133" t="s">
        <v>196</v>
      </c>
      <c r="B16" s="134" t="s">
        <v>51</v>
      </c>
      <c r="C16" s="134" t="s">
        <v>197</v>
      </c>
      <c r="D16" s="96">
        <v>1</v>
      </c>
      <c r="E16" s="141">
        <v>2032.1</v>
      </c>
      <c r="F16" s="142">
        <v>2032.1</v>
      </c>
      <c r="G16" s="143">
        <v>35.83</v>
      </c>
      <c r="H16" s="143">
        <v>35.83</v>
      </c>
      <c r="I16" s="144" t="s">
        <v>165</v>
      </c>
      <c r="J16" s="67"/>
      <c r="K16" s="96"/>
      <c r="L16" s="147">
        <v>1</v>
      </c>
      <c r="M16" s="67"/>
      <c r="N16" s="67"/>
      <c r="O16" s="67"/>
      <c r="P16" s="77"/>
      <c r="Q16" s="96"/>
      <c r="R16" s="67">
        <f t="shared" si="5"/>
        <v>0</v>
      </c>
      <c r="S16" s="146"/>
      <c r="T16" s="291">
        <f>IFERROR(VLOOKUP(B16,'Найдено на объекте'!$A$2:$I$83,9,0),"-")</f>
        <v>1</v>
      </c>
      <c r="U16" s="196">
        <f t="shared" si="0"/>
        <v>2.0320999999999998</v>
      </c>
      <c r="V16" s="291">
        <f>IFERROR(VLOOKUP(B16,[1]Отгрузки!$B$208:$C$281,2,0),"-")</f>
        <v>1</v>
      </c>
      <c r="W16" s="196">
        <f t="shared" si="1"/>
        <v>2.0320999999999998</v>
      </c>
      <c r="X16" s="291">
        <f t="shared" si="2"/>
        <v>0</v>
      </c>
      <c r="Y16" s="196">
        <f t="shared" si="3"/>
        <v>0</v>
      </c>
      <c r="Z16" s="319" t="s">
        <v>4918</v>
      </c>
      <c r="AA16" s="291">
        <v>1</v>
      </c>
      <c r="AB16" s="68">
        <f>VLOOKUP(B16,'[2]ВОМ КГ-3 СОЭКС'!$C$3:$G$2063,5,0)</f>
        <v>2032.1</v>
      </c>
      <c r="AC16" s="217">
        <f t="shared" si="4"/>
        <v>0</v>
      </c>
    </row>
    <row r="17" spans="1:29" x14ac:dyDescent="0.3">
      <c r="A17" s="133" t="s">
        <v>198</v>
      </c>
      <c r="B17" s="134" t="s">
        <v>72</v>
      </c>
      <c r="C17" s="134" t="s">
        <v>199</v>
      </c>
      <c r="D17" s="96">
        <v>1</v>
      </c>
      <c r="E17" s="141">
        <v>595.9</v>
      </c>
      <c r="F17" s="142">
        <v>595.9</v>
      </c>
      <c r="G17" s="143">
        <v>11.48</v>
      </c>
      <c r="H17" s="143">
        <v>11.48</v>
      </c>
      <c r="I17" s="144" t="s">
        <v>170</v>
      </c>
      <c r="J17" s="67"/>
      <c r="K17" s="96"/>
      <c r="L17" s="147">
        <v>1</v>
      </c>
      <c r="M17" s="67"/>
      <c r="N17" s="67"/>
      <c r="O17" s="67"/>
      <c r="P17" s="77"/>
      <c r="Q17" s="96"/>
      <c r="R17" s="67">
        <f t="shared" si="5"/>
        <v>0</v>
      </c>
      <c r="S17" s="146"/>
      <c r="T17" s="291" t="str">
        <f>IFERROR(VLOOKUP(B17,'Найдено на объекте'!$A$2:$I$83,9,0),"-")</f>
        <v>-</v>
      </c>
      <c r="U17" s="196" t="str">
        <f t="shared" si="0"/>
        <v>-</v>
      </c>
      <c r="V17" s="291" t="str">
        <f>IFERROR(VLOOKUP(B17,[1]Отгрузки!$B$208:$C$281,2,0),"-")</f>
        <v>-</v>
      </c>
      <c r="W17" s="196" t="str">
        <f t="shared" si="1"/>
        <v>-</v>
      </c>
      <c r="X17" s="291">
        <f t="shared" si="2"/>
        <v>1</v>
      </c>
      <c r="Y17" s="196">
        <f t="shared" si="3"/>
        <v>0.59589999999999999</v>
      </c>
      <c r="Z17" s="319" t="s">
        <v>4920</v>
      </c>
      <c r="AA17" s="291">
        <v>1</v>
      </c>
      <c r="AB17" s="68">
        <f>VLOOKUP(B17,'[2]ВОМ КГ-3 СОЭКС'!$C$3:$G$2063,5,0)</f>
        <v>595.9</v>
      </c>
      <c r="AC17" s="217">
        <f t="shared" si="4"/>
        <v>0</v>
      </c>
    </row>
    <row r="18" spans="1:29" x14ac:dyDescent="0.3">
      <c r="A18" s="133" t="s">
        <v>200</v>
      </c>
      <c r="B18" s="134" t="s">
        <v>73</v>
      </c>
      <c r="C18" s="134" t="s">
        <v>201</v>
      </c>
      <c r="D18" s="96">
        <v>1</v>
      </c>
      <c r="E18" s="141">
        <v>595.9</v>
      </c>
      <c r="F18" s="142">
        <v>595.9</v>
      </c>
      <c r="G18" s="143">
        <v>11.48</v>
      </c>
      <c r="H18" s="143">
        <v>11.48</v>
      </c>
      <c r="I18" s="144" t="s">
        <v>170</v>
      </c>
      <c r="J18" s="67"/>
      <c r="K18" s="96"/>
      <c r="L18" s="147">
        <v>1</v>
      </c>
      <c r="M18" s="67"/>
      <c r="N18" s="67"/>
      <c r="O18" s="67"/>
      <c r="P18" s="77"/>
      <c r="Q18" s="96"/>
      <c r="R18" s="67">
        <f t="shared" si="5"/>
        <v>0</v>
      </c>
      <c r="S18" s="146"/>
      <c r="T18" s="291" t="str">
        <f>IFERROR(VLOOKUP(B18,'Найдено на объекте'!$A$2:$I$83,9,0),"-")</f>
        <v>-</v>
      </c>
      <c r="U18" s="196" t="str">
        <f t="shared" si="0"/>
        <v>-</v>
      </c>
      <c r="V18" s="291" t="str">
        <f>IFERROR(VLOOKUP(B18,[1]Отгрузки!$B$208:$C$281,2,0),"-")</f>
        <v>-</v>
      </c>
      <c r="W18" s="196" t="str">
        <f t="shared" si="1"/>
        <v>-</v>
      </c>
      <c r="X18" s="291">
        <f t="shared" si="2"/>
        <v>1</v>
      </c>
      <c r="Y18" s="196">
        <f t="shared" si="3"/>
        <v>0.59589999999999999</v>
      </c>
      <c r="Z18" s="319" t="s">
        <v>4920</v>
      </c>
      <c r="AA18" s="291">
        <v>1</v>
      </c>
      <c r="AB18" s="68">
        <f>VLOOKUP(B18,'[2]ВОМ КГ-3 СОЭКС'!$C$3:$G$2063,5,0)</f>
        <v>595.9</v>
      </c>
      <c r="AC18" s="217">
        <f t="shared" si="4"/>
        <v>0</v>
      </c>
    </row>
    <row r="19" spans="1:29" ht="31.2" x14ac:dyDescent="0.3">
      <c r="A19" s="133" t="s">
        <v>202</v>
      </c>
      <c r="B19" s="134" t="s">
        <v>74</v>
      </c>
      <c r="C19" s="134" t="s">
        <v>203</v>
      </c>
      <c r="D19" s="96">
        <v>2</v>
      </c>
      <c r="E19" s="141">
        <v>588</v>
      </c>
      <c r="F19" s="142">
        <v>1176</v>
      </c>
      <c r="G19" s="143">
        <v>11.32</v>
      </c>
      <c r="H19" s="143">
        <v>22.64</v>
      </c>
      <c r="I19" s="144" t="s">
        <v>170</v>
      </c>
      <c r="J19" s="67"/>
      <c r="K19" s="96"/>
      <c r="L19" s="147">
        <v>2</v>
      </c>
      <c r="M19" s="67"/>
      <c r="N19" s="67"/>
      <c r="O19" s="67"/>
      <c r="P19" s="77"/>
      <c r="Q19" s="96"/>
      <c r="R19" s="67">
        <f t="shared" si="5"/>
        <v>0</v>
      </c>
      <c r="S19" s="146"/>
      <c r="T19" s="291" t="str">
        <f>IFERROR(VLOOKUP(B19,'Найдено на объекте'!$A$2:$I$83,9,0),"-")</f>
        <v>-</v>
      </c>
      <c r="U19" s="196" t="str">
        <f t="shared" si="0"/>
        <v>-</v>
      </c>
      <c r="V19" s="291" t="str">
        <f>IFERROR(VLOOKUP(B19,[1]Отгрузки!$B$208:$C$281,2,0),"-")</f>
        <v>-</v>
      </c>
      <c r="W19" s="196" t="str">
        <f t="shared" si="1"/>
        <v>-</v>
      </c>
      <c r="X19" s="291">
        <f t="shared" si="2"/>
        <v>2</v>
      </c>
      <c r="Y19" s="196">
        <f t="shared" si="3"/>
        <v>1.1759999999999999</v>
      </c>
      <c r="Z19" s="319" t="s">
        <v>4922</v>
      </c>
      <c r="AA19" s="291">
        <f>1+1</f>
        <v>2</v>
      </c>
      <c r="AB19" s="68">
        <f>VLOOKUP(B19,'[2]ВОМ КГ-3 СОЭКС'!$C$3:$G$2063,5,0)</f>
        <v>1176</v>
      </c>
      <c r="AC19" s="217">
        <f t="shared" si="4"/>
        <v>0</v>
      </c>
    </row>
    <row r="20" spans="1:29" ht="31.2" x14ac:dyDescent="0.3">
      <c r="A20" s="133" t="s">
        <v>204</v>
      </c>
      <c r="B20" s="134" t="s">
        <v>75</v>
      </c>
      <c r="C20" s="134" t="s">
        <v>205</v>
      </c>
      <c r="D20" s="96">
        <v>2</v>
      </c>
      <c r="E20" s="141">
        <v>676.4</v>
      </c>
      <c r="F20" s="142">
        <v>1352.8</v>
      </c>
      <c r="G20" s="143">
        <v>12.8</v>
      </c>
      <c r="H20" s="143">
        <v>25.6</v>
      </c>
      <c r="I20" s="144" t="s">
        <v>170</v>
      </c>
      <c r="J20" s="67"/>
      <c r="K20" s="96"/>
      <c r="L20" s="96"/>
      <c r="M20" s="67">
        <v>2</v>
      </c>
      <c r="N20" s="67"/>
      <c r="O20" s="67"/>
      <c r="P20" s="77"/>
      <c r="Q20" s="96"/>
      <c r="R20" s="67">
        <f t="shared" si="5"/>
        <v>0</v>
      </c>
      <c r="S20" s="146"/>
      <c r="T20" s="291" t="str">
        <f>IFERROR(VLOOKUP(B20,'Найдено на объекте'!$A$2:$I$83,9,0),"-")</f>
        <v>-</v>
      </c>
      <c r="U20" s="196" t="str">
        <f t="shared" si="0"/>
        <v>-</v>
      </c>
      <c r="V20" s="291" t="str">
        <f>IFERROR(VLOOKUP(B20,[1]Отгрузки!$B$208:$C$281,2,0),"-")</f>
        <v>-</v>
      </c>
      <c r="W20" s="196" t="str">
        <f t="shared" si="1"/>
        <v>-</v>
      </c>
      <c r="X20" s="291">
        <f t="shared" si="2"/>
        <v>2</v>
      </c>
      <c r="Y20" s="196">
        <f t="shared" si="3"/>
        <v>1.3528</v>
      </c>
      <c r="Z20" s="319" t="s">
        <v>4922</v>
      </c>
      <c r="AA20" s="291">
        <f>1+1</f>
        <v>2</v>
      </c>
      <c r="AB20" s="68">
        <f>VLOOKUP(B20,'[2]ВОМ КГ-3 СОЭКС'!$C$3:$G$2063,5,0)</f>
        <v>1352.8</v>
      </c>
      <c r="AC20" s="217">
        <f t="shared" si="4"/>
        <v>0</v>
      </c>
    </row>
    <row r="21" spans="1:29" ht="31.2" x14ac:dyDescent="0.3">
      <c r="A21" s="133" t="s">
        <v>206</v>
      </c>
      <c r="B21" s="134" t="s">
        <v>76</v>
      </c>
      <c r="C21" s="134" t="s">
        <v>207</v>
      </c>
      <c r="D21" s="96">
        <v>2</v>
      </c>
      <c r="E21" s="141">
        <v>686</v>
      </c>
      <c r="F21" s="142">
        <v>1372</v>
      </c>
      <c r="G21" s="143">
        <v>13.14</v>
      </c>
      <c r="H21" s="143">
        <v>26.28</v>
      </c>
      <c r="I21" s="144" t="s">
        <v>170</v>
      </c>
      <c r="J21" s="67"/>
      <c r="K21" s="96"/>
      <c r="L21" s="96"/>
      <c r="M21" s="67">
        <v>2</v>
      </c>
      <c r="N21" s="67"/>
      <c r="O21" s="67"/>
      <c r="P21" s="77"/>
      <c r="Q21" s="96"/>
      <c r="R21" s="67">
        <f t="shared" si="5"/>
        <v>0</v>
      </c>
      <c r="S21" s="146"/>
      <c r="T21" s="291" t="str">
        <f>IFERROR(VLOOKUP(B21,'Найдено на объекте'!$A$2:$I$83,9,0),"-")</f>
        <v>-</v>
      </c>
      <c r="U21" s="196" t="str">
        <f t="shared" si="0"/>
        <v>-</v>
      </c>
      <c r="V21" s="291" t="str">
        <f>IFERROR(VLOOKUP(B21,[1]Отгрузки!$B$208:$C$281,2,0),"-")</f>
        <v>-</v>
      </c>
      <c r="W21" s="196" t="str">
        <f t="shared" si="1"/>
        <v>-</v>
      </c>
      <c r="X21" s="291">
        <f t="shared" si="2"/>
        <v>2</v>
      </c>
      <c r="Y21" s="196">
        <f t="shared" si="3"/>
        <v>1.3720000000000001</v>
      </c>
      <c r="Z21" s="319" t="s">
        <v>4922</v>
      </c>
      <c r="AA21" s="291">
        <f>1+1</f>
        <v>2</v>
      </c>
      <c r="AB21" s="68">
        <f>VLOOKUP(B21,'[2]ВОМ КГ-3 СОЭКС'!$C$3:$G$2063,5,0)</f>
        <v>1372</v>
      </c>
      <c r="AC21" s="217">
        <f t="shared" si="4"/>
        <v>0</v>
      </c>
    </row>
    <row r="22" spans="1:29" x14ac:dyDescent="0.3">
      <c r="A22" s="133" t="s">
        <v>208</v>
      </c>
      <c r="B22" s="134" t="s">
        <v>77</v>
      </c>
      <c r="C22" s="134" t="s">
        <v>209</v>
      </c>
      <c r="D22" s="96">
        <v>1</v>
      </c>
      <c r="E22" s="141">
        <v>651</v>
      </c>
      <c r="F22" s="142">
        <v>651</v>
      </c>
      <c r="G22" s="143">
        <v>12.47</v>
      </c>
      <c r="H22" s="143">
        <v>12.47</v>
      </c>
      <c r="I22" s="144" t="s">
        <v>170</v>
      </c>
      <c r="J22" s="67"/>
      <c r="K22" s="96"/>
      <c r="L22" s="96"/>
      <c r="M22" s="67"/>
      <c r="N22" s="67">
        <v>1</v>
      </c>
      <c r="O22" s="67"/>
      <c r="P22" s="77"/>
      <c r="Q22" s="96"/>
      <c r="R22" s="67">
        <f t="shared" si="5"/>
        <v>0</v>
      </c>
      <c r="S22" s="146"/>
      <c r="T22" s="291" t="str">
        <f>IFERROR(VLOOKUP(B22,'Найдено на объекте'!$A$2:$I$83,9,0),"-")</f>
        <v>-</v>
      </c>
      <c r="U22" s="196" t="str">
        <f t="shared" si="0"/>
        <v>-</v>
      </c>
      <c r="V22" s="291" t="str">
        <f>IFERROR(VLOOKUP(B22,[1]Отгрузки!$B$208:$C$281,2,0),"-")</f>
        <v>-</v>
      </c>
      <c r="W22" s="196" t="str">
        <f t="shared" si="1"/>
        <v>-</v>
      </c>
      <c r="X22" s="291">
        <f t="shared" si="2"/>
        <v>1</v>
      </c>
      <c r="Y22" s="196">
        <f t="shared" si="3"/>
        <v>0.65100000000000002</v>
      </c>
      <c r="Z22" s="319" t="s">
        <v>4920</v>
      </c>
      <c r="AA22" s="291">
        <v>1</v>
      </c>
      <c r="AB22" s="68">
        <f>VLOOKUP(B22,'[2]ВОМ КГ-3 СОЭКС'!$C$3:$G$2063,5,0)</f>
        <v>651</v>
      </c>
      <c r="AC22" s="217">
        <f t="shared" si="4"/>
        <v>0</v>
      </c>
    </row>
    <row r="23" spans="1:29" x14ac:dyDescent="0.3">
      <c r="A23" s="133" t="s">
        <v>210</v>
      </c>
      <c r="B23" s="134" t="s">
        <v>78</v>
      </c>
      <c r="C23" s="134" t="s">
        <v>211</v>
      </c>
      <c r="D23" s="96">
        <v>1</v>
      </c>
      <c r="E23" s="141">
        <v>651</v>
      </c>
      <c r="F23" s="142">
        <v>651</v>
      </c>
      <c r="G23" s="143">
        <v>12.47</v>
      </c>
      <c r="H23" s="143">
        <v>12.47</v>
      </c>
      <c r="I23" s="144" t="s">
        <v>170</v>
      </c>
      <c r="J23" s="67"/>
      <c r="K23" s="96"/>
      <c r="L23" s="96"/>
      <c r="M23" s="67"/>
      <c r="N23" s="67">
        <v>1</v>
      </c>
      <c r="O23" s="67"/>
      <c r="P23" s="77"/>
      <c r="Q23" s="96"/>
      <c r="R23" s="67">
        <f t="shared" si="5"/>
        <v>0</v>
      </c>
      <c r="S23" s="146"/>
      <c r="T23" s="291" t="str">
        <f>IFERROR(VLOOKUP(B23,'Найдено на объекте'!$A$2:$I$83,9,0),"-")</f>
        <v>-</v>
      </c>
      <c r="U23" s="196" t="str">
        <f t="shared" si="0"/>
        <v>-</v>
      </c>
      <c r="V23" s="291" t="str">
        <f>IFERROR(VLOOKUP(B23,[1]Отгрузки!$B$208:$C$281,2,0),"-")</f>
        <v>-</v>
      </c>
      <c r="W23" s="196" t="str">
        <f t="shared" si="1"/>
        <v>-</v>
      </c>
      <c r="X23" s="291">
        <f t="shared" si="2"/>
        <v>1</v>
      </c>
      <c r="Y23" s="196">
        <f t="shared" si="3"/>
        <v>0.65100000000000002</v>
      </c>
      <c r="Z23" s="319" t="s">
        <v>4921</v>
      </c>
      <c r="AA23" s="291">
        <v>1</v>
      </c>
      <c r="AB23" s="68">
        <f>VLOOKUP(B23,'[2]ВОМ КГ-3 СОЭКС'!$C$3:$G$2063,5,0)</f>
        <v>651</v>
      </c>
      <c r="AC23" s="217">
        <f t="shared" si="4"/>
        <v>0</v>
      </c>
    </row>
    <row r="24" spans="1:29" x14ac:dyDescent="0.3">
      <c r="A24" s="133" t="s">
        <v>212</v>
      </c>
      <c r="B24" s="134" t="s">
        <v>79</v>
      </c>
      <c r="C24" s="134" t="s">
        <v>213</v>
      </c>
      <c r="D24" s="96">
        <v>1</v>
      </c>
      <c r="E24" s="141">
        <v>648.6</v>
      </c>
      <c r="F24" s="142">
        <v>648.6</v>
      </c>
      <c r="G24" s="143">
        <v>12.34</v>
      </c>
      <c r="H24" s="143">
        <v>12.34</v>
      </c>
      <c r="I24" s="144" t="s">
        <v>165</v>
      </c>
      <c r="J24" s="67"/>
      <c r="K24" s="96"/>
      <c r="L24" s="96"/>
      <c r="M24" s="67"/>
      <c r="N24" s="67">
        <v>1</v>
      </c>
      <c r="O24" s="67"/>
      <c r="P24" s="77"/>
      <c r="Q24" s="96"/>
      <c r="R24" s="67">
        <f t="shared" si="5"/>
        <v>0</v>
      </c>
      <c r="S24" s="146"/>
      <c r="T24" s="291" t="str">
        <f>IFERROR(VLOOKUP(B24,'Найдено на объекте'!$A$2:$I$83,9,0),"-")</f>
        <v>-</v>
      </c>
      <c r="U24" s="196" t="str">
        <f t="shared" si="0"/>
        <v>-</v>
      </c>
      <c r="V24" s="291" t="str">
        <f>IFERROR(VLOOKUP(B24,[1]Отгрузки!$B$208:$C$281,2,0),"-")</f>
        <v>-</v>
      </c>
      <c r="W24" s="196" t="str">
        <f t="shared" si="1"/>
        <v>-</v>
      </c>
      <c r="X24" s="291">
        <f t="shared" si="2"/>
        <v>1</v>
      </c>
      <c r="Y24" s="196">
        <f t="shared" si="3"/>
        <v>0.64860000000000007</v>
      </c>
      <c r="Z24" s="319" t="s">
        <v>4920</v>
      </c>
      <c r="AA24" s="291">
        <v>1</v>
      </c>
      <c r="AB24" s="68">
        <f>VLOOKUP(B24,'[2]ВОМ КГ-3 СОЭКС'!$C$3:$G$2063,5,0)</f>
        <v>648.6</v>
      </c>
      <c r="AC24" s="217">
        <f t="shared" si="4"/>
        <v>0</v>
      </c>
    </row>
    <row r="25" spans="1:29" x14ac:dyDescent="0.3">
      <c r="A25" s="133" t="s">
        <v>214</v>
      </c>
      <c r="B25" s="134" t="s">
        <v>80</v>
      </c>
      <c r="C25" s="134" t="s">
        <v>215</v>
      </c>
      <c r="D25" s="96">
        <v>1</v>
      </c>
      <c r="E25" s="141">
        <v>660.2</v>
      </c>
      <c r="F25" s="142">
        <v>660.2</v>
      </c>
      <c r="G25" s="143">
        <v>12.67</v>
      </c>
      <c r="H25" s="143">
        <v>12.67</v>
      </c>
      <c r="I25" s="144" t="s">
        <v>165</v>
      </c>
      <c r="J25" s="67"/>
      <c r="K25" s="96"/>
      <c r="L25" s="96"/>
      <c r="M25" s="67"/>
      <c r="N25" s="67">
        <v>1</v>
      </c>
      <c r="O25" s="67"/>
      <c r="P25" s="77"/>
      <c r="Q25" s="96"/>
      <c r="R25" s="67">
        <f t="shared" si="5"/>
        <v>0</v>
      </c>
      <c r="S25" s="146"/>
      <c r="T25" s="291" t="str">
        <f>IFERROR(VLOOKUP(B25,'Найдено на объекте'!$A$2:$I$83,9,0),"-")</f>
        <v>-</v>
      </c>
      <c r="U25" s="196" t="str">
        <f t="shared" si="0"/>
        <v>-</v>
      </c>
      <c r="V25" s="291" t="str">
        <f>IFERROR(VLOOKUP(B25,[1]Отгрузки!$B$208:$C$281,2,0),"-")</f>
        <v>-</v>
      </c>
      <c r="W25" s="196" t="str">
        <f t="shared" si="1"/>
        <v>-</v>
      </c>
      <c r="X25" s="291">
        <f t="shared" si="2"/>
        <v>1</v>
      </c>
      <c r="Y25" s="196">
        <f t="shared" si="3"/>
        <v>0.66020000000000001</v>
      </c>
      <c r="Z25" s="319" t="s">
        <v>4921</v>
      </c>
      <c r="AA25" s="291">
        <v>1</v>
      </c>
      <c r="AB25" s="68">
        <f>VLOOKUP(B25,'[2]ВОМ КГ-3 СОЭКС'!$C$3:$G$2063,5,0)</f>
        <v>660.2</v>
      </c>
      <c r="AC25" s="217">
        <f t="shared" si="4"/>
        <v>0</v>
      </c>
    </row>
    <row r="26" spans="1:29" x14ac:dyDescent="0.3">
      <c r="A26" s="133" t="s">
        <v>216</v>
      </c>
      <c r="B26" s="134" t="s">
        <v>81</v>
      </c>
      <c r="C26" s="134" t="s">
        <v>217</v>
      </c>
      <c r="D26" s="96">
        <v>1</v>
      </c>
      <c r="E26" s="141">
        <v>648.6</v>
      </c>
      <c r="F26" s="142">
        <v>648.6</v>
      </c>
      <c r="G26" s="143">
        <v>12.34</v>
      </c>
      <c r="H26" s="143">
        <v>12.34</v>
      </c>
      <c r="I26" s="144" t="s">
        <v>165</v>
      </c>
      <c r="J26" s="67"/>
      <c r="K26" s="96"/>
      <c r="L26" s="96"/>
      <c r="M26" s="67"/>
      <c r="N26" s="67">
        <v>1</v>
      </c>
      <c r="O26" s="67"/>
      <c r="P26" s="77"/>
      <c r="Q26" s="96"/>
      <c r="R26" s="67">
        <f t="shared" si="5"/>
        <v>0</v>
      </c>
      <c r="S26" s="146"/>
      <c r="T26" s="291" t="str">
        <f>IFERROR(VLOOKUP(B26,'Найдено на объекте'!$A$2:$I$83,9,0),"-")</f>
        <v>-</v>
      </c>
      <c r="U26" s="196" t="str">
        <f t="shared" si="0"/>
        <v>-</v>
      </c>
      <c r="V26" s="291" t="str">
        <f>IFERROR(VLOOKUP(B26,[1]Отгрузки!$B$208:$C$281,2,0),"-")</f>
        <v>-</v>
      </c>
      <c r="W26" s="196" t="str">
        <f t="shared" si="1"/>
        <v>-</v>
      </c>
      <c r="X26" s="291">
        <f t="shared" si="2"/>
        <v>1</v>
      </c>
      <c r="Y26" s="196">
        <f t="shared" si="3"/>
        <v>0.64860000000000007</v>
      </c>
      <c r="Z26" s="319" t="s">
        <v>4921</v>
      </c>
      <c r="AA26" s="291">
        <v>1</v>
      </c>
      <c r="AB26" s="68">
        <f>VLOOKUP(B26,'[2]ВОМ КГ-3 СОЭКС'!$C$3:$G$2063,5,0)</f>
        <v>648.6</v>
      </c>
      <c r="AC26" s="217">
        <f t="shared" si="4"/>
        <v>0</v>
      </c>
    </row>
    <row r="27" spans="1:29" x14ac:dyDescent="0.3">
      <c r="A27" s="133" t="s">
        <v>218</v>
      </c>
      <c r="B27" s="134" t="s">
        <v>82</v>
      </c>
      <c r="C27" s="134" t="s">
        <v>219</v>
      </c>
      <c r="D27" s="96">
        <v>1</v>
      </c>
      <c r="E27" s="141">
        <v>657.8</v>
      </c>
      <c r="F27" s="142">
        <v>657.8</v>
      </c>
      <c r="G27" s="143">
        <v>12.61</v>
      </c>
      <c r="H27" s="143">
        <v>12.61</v>
      </c>
      <c r="I27" s="144" t="s">
        <v>165</v>
      </c>
      <c r="J27" s="67"/>
      <c r="K27" s="96"/>
      <c r="L27" s="96"/>
      <c r="M27" s="67"/>
      <c r="N27" s="67">
        <v>1</v>
      </c>
      <c r="O27" s="67"/>
      <c r="P27" s="77"/>
      <c r="Q27" s="96"/>
      <c r="R27" s="67">
        <f t="shared" si="5"/>
        <v>0</v>
      </c>
      <c r="S27" s="146"/>
      <c r="T27" s="291" t="str">
        <f>IFERROR(VLOOKUP(B27,'Найдено на объекте'!$A$2:$I$83,9,0),"-")</f>
        <v>-</v>
      </c>
      <c r="U27" s="196" t="str">
        <f t="shared" si="0"/>
        <v>-</v>
      </c>
      <c r="V27" s="291" t="str">
        <f>IFERROR(VLOOKUP(B27,[1]Отгрузки!$B$208:$C$281,2,0),"-")</f>
        <v>-</v>
      </c>
      <c r="W27" s="196" t="str">
        <f t="shared" si="1"/>
        <v>-</v>
      </c>
      <c r="X27" s="291">
        <f t="shared" si="2"/>
        <v>1</v>
      </c>
      <c r="Y27" s="196">
        <f t="shared" si="3"/>
        <v>0.65779999999999994</v>
      </c>
      <c r="Z27" s="319" t="s">
        <v>4920</v>
      </c>
      <c r="AA27" s="291">
        <v>1</v>
      </c>
      <c r="AB27" s="68">
        <f>VLOOKUP(B27,'[2]ВОМ КГ-3 СОЭКС'!$C$3:$G$2063,5,0)</f>
        <v>657.8</v>
      </c>
      <c r="AC27" s="217">
        <f t="shared" si="4"/>
        <v>0</v>
      </c>
    </row>
    <row r="28" spans="1:29" x14ac:dyDescent="0.3">
      <c r="A28" s="133" t="s">
        <v>220</v>
      </c>
      <c r="B28" s="134" t="s">
        <v>83</v>
      </c>
      <c r="C28" s="134" t="s">
        <v>221</v>
      </c>
      <c r="D28" s="96">
        <v>2</v>
      </c>
      <c r="E28" s="141">
        <v>673.5</v>
      </c>
      <c r="F28" s="142">
        <v>1347</v>
      </c>
      <c r="G28" s="143">
        <v>12.75</v>
      </c>
      <c r="H28" s="143">
        <v>25.5</v>
      </c>
      <c r="I28" s="144" t="s">
        <v>165</v>
      </c>
      <c r="J28" s="67"/>
      <c r="K28" s="96"/>
      <c r="L28" s="96"/>
      <c r="M28" s="67"/>
      <c r="N28" s="67"/>
      <c r="O28" s="67">
        <v>1</v>
      </c>
      <c r="P28" s="145">
        <v>1</v>
      </c>
      <c r="Q28" s="96"/>
      <c r="R28" s="67">
        <f t="shared" si="5"/>
        <v>0</v>
      </c>
      <c r="S28" s="146"/>
      <c r="T28" s="291" t="str">
        <f>IFERROR(VLOOKUP(B28,'Найдено на объекте'!$A$2:$I$83,9,0),"-")</f>
        <v>-</v>
      </c>
      <c r="U28" s="196" t="str">
        <f t="shared" si="0"/>
        <v>-</v>
      </c>
      <c r="V28" s="291" t="str">
        <f>IFERROR(VLOOKUP(B28,[1]Отгрузки!$B$208:$C$281,2,0),"-")</f>
        <v>-</v>
      </c>
      <c r="W28" s="196" t="str">
        <f t="shared" si="1"/>
        <v>-</v>
      </c>
      <c r="X28" s="291">
        <f t="shared" si="2"/>
        <v>2</v>
      </c>
      <c r="Y28" s="196">
        <f t="shared" si="3"/>
        <v>1.347</v>
      </c>
      <c r="Z28" s="319" t="s">
        <v>4921</v>
      </c>
      <c r="AA28" s="291">
        <v>2</v>
      </c>
      <c r="AB28" s="68">
        <f>VLOOKUP(B28,'[2]ВОМ КГ-3 СОЭКС'!$C$3:$G$2063,5,0)</f>
        <v>1347</v>
      </c>
      <c r="AC28" s="217">
        <f t="shared" si="4"/>
        <v>0</v>
      </c>
    </row>
    <row r="29" spans="1:29" x14ac:dyDescent="0.3">
      <c r="A29" s="133" t="s">
        <v>222</v>
      </c>
      <c r="B29" s="134" t="s">
        <v>84</v>
      </c>
      <c r="C29" s="134" t="s">
        <v>223</v>
      </c>
      <c r="D29" s="96">
        <v>2</v>
      </c>
      <c r="E29" s="141">
        <v>685.2</v>
      </c>
      <c r="F29" s="142">
        <v>1370.4</v>
      </c>
      <c r="G29" s="143">
        <v>13.06</v>
      </c>
      <c r="H29" s="143">
        <v>26.12</v>
      </c>
      <c r="I29" s="144" t="s">
        <v>165</v>
      </c>
      <c r="J29" s="67"/>
      <c r="K29" s="96"/>
      <c r="L29" s="96"/>
      <c r="M29" s="67"/>
      <c r="N29" s="67"/>
      <c r="O29" s="67">
        <v>1</v>
      </c>
      <c r="P29" s="145">
        <v>1</v>
      </c>
      <c r="Q29" s="96"/>
      <c r="R29" s="67">
        <f t="shared" si="5"/>
        <v>0</v>
      </c>
      <c r="S29" s="146"/>
      <c r="T29" s="291" t="str">
        <f>IFERROR(VLOOKUP(B29,'Найдено на объекте'!$A$2:$I$83,9,0),"-")</f>
        <v>-</v>
      </c>
      <c r="U29" s="196" t="str">
        <f t="shared" si="0"/>
        <v>-</v>
      </c>
      <c r="V29" s="291" t="str">
        <f>IFERROR(VLOOKUP(B29,[1]Отгрузки!$B$208:$C$281,2,0),"-")</f>
        <v>-</v>
      </c>
      <c r="W29" s="196" t="str">
        <f t="shared" si="1"/>
        <v>-</v>
      </c>
      <c r="X29" s="291">
        <f t="shared" si="2"/>
        <v>2</v>
      </c>
      <c r="Y29" s="196">
        <f t="shared" si="3"/>
        <v>1.3704000000000001</v>
      </c>
      <c r="Z29" s="319" t="s">
        <v>4921</v>
      </c>
      <c r="AA29" s="291">
        <v>2</v>
      </c>
      <c r="AB29" s="68">
        <f>VLOOKUP(B29,'[2]ВОМ КГ-3 СОЭКС'!$C$3:$G$2063,5,0)</f>
        <v>1370.4</v>
      </c>
      <c r="AC29" s="217">
        <f t="shared" si="4"/>
        <v>0</v>
      </c>
    </row>
    <row r="30" spans="1:29" ht="31.2" x14ac:dyDescent="0.3">
      <c r="A30" s="133" t="s">
        <v>224</v>
      </c>
      <c r="B30" s="134" t="s">
        <v>85</v>
      </c>
      <c r="C30" s="134" t="s">
        <v>225</v>
      </c>
      <c r="D30" s="96">
        <v>4</v>
      </c>
      <c r="E30" s="141">
        <v>686</v>
      </c>
      <c r="F30" s="142">
        <v>2744</v>
      </c>
      <c r="G30" s="143">
        <v>13.14</v>
      </c>
      <c r="H30" s="143">
        <v>52.56</v>
      </c>
      <c r="I30" s="144" t="s">
        <v>170</v>
      </c>
      <c r="J30" s="67"/>
      <c r="K30" s="96"/>
      <c r="L30" s="96"/>
      <c r="M30" s="67"/>
      <c r="N30" s="67"/>
      <c r="O30" s="67">
        <v>2</v>
      </c>
      <c r="P30" s="145">
        <v>2</v>
      </c>
      <c r="Q30" s="96"/>
      <c r="R30" s="67">
        <f t="shared" si="5"/>
        <v>0</v>
      </c>
      <c r="S30" s="146"/>
      <c r="T30" s="291" t="str">
        <f>IFERROR(VLOOKUP(B30,'Найдено на объекте'!$A$2:$I$83,9,0),"-")</f>
        <v>-</v>
      </c>
      <c r="U30" s="196" t="str">
        <f t="shared" si="0"/>
        <v>-</v>
      </c>
      <c r="V30" s="291" t="str">
        <f>IFERROR(VLOOKUP(B30,[1]Отгрузки!$B$208:$C$281,2,0),"-")</f>
        <v>-</v>
      </c>
      <c r="W30" s="196" t="str">
        <f t="shared" si="1"/>
        <v>-</v>
      </c>
      <c r="X30" s="291">
        <f t="shared" si="2"/>
        <v>4</v>
      </c>
      <c r="Y30" s="196">
        <f t="shared" si="3"/>
        <v>2.7440000000000002</v>
      </c>
      <c r="Z30" s="319" t="s">
        <v>4922</v>
      </c>
      <c r="AA30" s="291">
        <f>2+2</f>
        <v>4</v>
      </c>
      <c r="AB30" s="68">
        <f>VLOOKUP(B30,'[2]ВОМ КГ-3 СОЭКС'!$C$3:$G$2063,5,0)</f>
        <v>2744</v>
      </c>
      <c r="AC30" s="217">
        <f t="shared" si="4"/>
        <v>0</v>
      </c>
    </row>
    <row r="31" spans="1:29" ht="31.2" x14ac:dyDescent="0.3">
      <c r="A31" s="133" t="s">
        <v>226</v>
      </c>
      <c r="B31" s="134" t="s">
        <v>86</v>
      </c>
      <c r="C31" s="134" t="s">
        <v>227</v>
      </c>
      <c r="D31" s="96">
        <v>2</v>
      </c>
      <c r="E31" s="141">
        <v>686</v>
      </c>
      <c r="F31" s="142">
        <v>1372</v>
      </c>
      <c r="G31" s="143">
        <v>13.14</v>
      </c>
      <c r="H31" s="143">
        <v>26.28</v>
      </c>
      <c r="I31" s="144" t="s">
        <v>165</v>
      </c>
      <c r="J31" s="67"/>
      <c r="K31" s="96"/>
      <c r="L31" s="96"/>
      <c r="M31" s="67"/>
      <c r="N31" s="67"/>
      <c r="O31" s="67">
        <v>1</v>
      </c>
      <c r="P31" s="77"/>
      <c r="Q31" s="144">
        <v>1</v>
      </c>
      <c r="R31" s="67">
        <f t="shared" si="5"/>
        <v>0</v>
      </c>
      <c r="S31" s="146"/>
      <c r="T31" s="291" t="str">
        <f>IFERROR(VLOOKUP(B31,'Найдено на объекте'!$A$2:$I$83,9,0),"-")</f>
        <v>-</v>
      </c>
      <c r="U31" s="196" t="str">
        <f t="shared" si="0"/>
        <v>-</v>
      </c>
      <c r="V31" s="291" t="str">
        <f>IFERROR(VLOOKUP(B31,[1]Отгрузки!$B$208:$C$281,2,0),"-")</f>
        <v>-</v>
      </c>
      <c r="W31" s="196" t="str">
        <f t="shared" si="1"/>
        <v>-</v>
      </c>
      <c r="X31" s="291">
        <f t="shared" si="2"/>
        <v>2</v>
      </c>
      <c r="Y31" s="196">
        <f t="shared" si="3"/>
        <v>1.3720000000000001</v>
      </c>
      <c r="Z31" s="319" t="s">
        <v>4922</v>
      </c>
      <c r="AA31" s="291">
        <f>1+1</f>
        <v>2</v>
      </c>
      <c r="AB31" s="68">
        <f>VLOOKUP(B31,'[2]ВОМ КГ-3 СОЭКС'!$C$3:$G$2063,5,0)</f>
        <v>1372</v>
      </c>
      <c r="AC31" s="217">
        <f t="shared" si="4"/>
        <v>0</v>
      </c>
    </row>
    <row r="32" spans="1:29" x14ac:dyDescent="0.3">
      <c r="A32" s="133" t="s">
        <v>228</v>
      </c>
      <c r="B32" s="134" t="s">
        <v>87</v>
      </c>
      <c r="C32" s="134" t="s">
        <v>229</v>
      </c>
      <c r="D32" s="96">
        <v>2</v>
      </c>
      <c r="E32" s="141">
        <v>697.7</v>
      </c>
      <c r="F32" s="142">
        <v>1395.4</v>
      </c>
      <c r="G32" s="143">
        <v>13.45</v>
      </c>
      <c r="H32" s="143">
        <v>26.9</v>
      </c>
      <c r="I32" s="144" t="s">
        <v>165</v>
      </c>
      <c r="J32" s="67"/>
      <c r="K32" s="96"/>
      <c r="L32" s="96"/>
      <c r="M32" s="67"/>
      <c r="N32" s="67"/>
      <c r="O32" s="67">
        <v>1</v>
      </c>
      <c r="P32" s="77"/>
      <c r="Q32" s="144">
        <v>1</v>
      </c>
      <c r="R32" s="67">
        <f t="shared" si="5"/>
        <v>0</v>
      </c>
      <c r="S32" s="146"/>
      <c r="T32" s="291" t="str">
        <f>IFERROR(VLOOKUP(B32,'Найдено на объекте'!$A$2:$I$83,9,0),"-")</f>
        <v>-</v>
      </c>
      <c r="U32" s="196" t="str">
        <f t="shared" si="0"/>
        <v>-</v>
      </c>
      <c r="V32" s="291" t="str">
        <f>IFERROR(VLOOKUP(B32,[1]Отгрузки!$B$208:$C$281,2,0),"-")</f>
        <v>-</v>
      </c>
      <c r="W32" s="196" t="str">
        <f t="shared" si="1"/>
        <v>-</v>
      </c>
      <c r="X32" s="291">
        <f t="shared" si="2"/>
        <v>2</v>
      </c>
      <c r="Y32" s="196">
        <f t="shared" si="3"/>
        <v>1.3954000000000002</v>
      </c>
      <c r="Z32" s="319" t="s">
        <v>4921</v>
      </c>
      <c r="AA32" s="291">
        <v>2</v>
      </c>
      <c r="AB32" s="68">
        <f>VLOOKUP(B32,'[2]ВОМ КГ-3 СОЭКС'!$C$3:$G$2063,5,0)</f>
        <v>1395.4</v>
      </c>
      <c r="AC32" s="217">
        <f t="shared" si="4"/>
        <v>0</v>
      </c>
    </row>
    <row r="33" spans="1:29" ht="31.2" x14ac:dyDescent="0.3">
      <c r="A33" s="133" t="s">
        <v>230</v>
      </c>
      <c r="B33" s="134" t="s">
        <v>88</v>
      </c>
      <c r="C33" s="134" t="s">
        <v>231</v>
      </c>
      <c r="D33" s="96">
        <v>4</v>
      </c>
      <c r="E33" s="141">
        <v>673.5</v>
      </c>
      <c r="F33" s="142">
        <v>2694</v>
      </c>
      <c r="G33" s="143">
        <v>12.75</v>
      </c>
      <c r="H33" s="143">
        <v>51</v>
      </c>
      <c r="I33" s="144" t="s">
        <v>170</v>
      </c>
      <c r="J33" s="67"/>
      <c r="K33" s="96"/>
      <c r="L33" s="96"/>
      <c r="M33" s="67"/>
      <c r="N33" s="67"/>
      <c r="O33" s="67">
        <v>2</v>
      </c>
      <c r="P33" s="77"/>
      <c r="Q33" s="144">
        <v>2</v>
      </c>
      <c r="R33" s="67">
        <f t="shared" si="5"/>
        <v>0</v>
      </c>
      <c r="S33" s="146"/>
      <c r="T33" s="291" t="str">
        <f>IFERROR(VLOOKUP(B33,'Найдено на объекте'!$A$2:$I$83,9,0),"-")</f>
        <v>-</v>
      </c>
      <c r="U33" s="196" t="str">
        <f t="shared" si="0"/>
        <v>-</v>
      </c>
      <c r="V33" s="291" t="str">
        <f>IFERROR(VLOOKUP(B33,[1]Отгрузки!$B$208:$C$281,2,0),"-")</f>
        <v>-</v>
      </c>
      <c r="W33" s="196" t="str">
        <f t="shared" si="1"/>
        <v>-</v>
      </c>
      <c r="X33" s="291">
        <f t="shared" si="2"/>
        <v>4</v>
      </c>
      <c r="Y33" s="196">
        <f t="shared" si="3"/>
        <v>2.694</v>
      </c>
      <c r="Z33" s="319" t="s">
        <v>4922</v>
      </c>
      <c r="AA33" s="291">
        <f>2+2</f>
        <v>4</v>
      </c>
      <c r="AB33" s="68">
        <f>VLOOKUP(B33,'[2]ВОМ КГ-3 СОЭКС'!$C$3:$G$2063,5,0)</f>
        <v>2694</v>
      </c>
      <c r="AC33" s="217">
        <f t="shared" si="4"/>
        <v>0</v>
      </c>
    </row>
    <row r="34" spans="1:29" x14ac:dyDescent="0.3">
      <c r="A34" s="133" t="s">
        <v>232</v>
      </c>
      <c r="B34" s="134" t="s">
        <v>89</v>
      </c>
      <c r="C34" s="134" t="s">
        <v>233</v>
      </c>
      <c r="D34" s="96">
        <v>2</v>
      </c>
      <c r="E34" s="141">
        <v>673.5</v>
      </c>
      <c r="F34" s="142">
        <v>1347</v>
      </c>
      <c r="G34" s="143">
        <v>12.75</v>
      </c>
      <c r="H34" s="143">
        <v>25.5</v>
      </c>
      <c r="I34" s="144" t="s">
        <v>165</v>
      </c>
      <c r="J34" s="67"/>
      <c r="K34" s="96"/>
      <c r="L34" s="96"/>
      <c r="M34" s="67"/>
      <c r="N34" s="67"/>
      <c r="O34" s="67"/>
      <c r="P34" s="145">
        <v>1</v>
      </c>
      <c r="Q34" s="144">
        <v>1</v>
      </c>
      <c r="R34" s="67">
        <f t="shared" si="5"/>
        <v>0</v>
      </c>
      <c r="S34" s="146"/>
      <c r="T34" s="291" t="str">
        <f>IFERROR(VLOOKUP(B34,'Найдено на объекте'!$A$2:$I$83,9,0),"-")</f>
        <v>-</v>
      </c>
      <c r="U34" s="196" t="str">
        <f t="shared" si="0"/>
        <v>-</v>
      </c>
      <c r="V34" s="291" t="str">
        <f>IFERROR(VLOOKUP(B34,[1]Отгрузки!$B$208:$C$281,2,0),"-")</f>
        <v>-</v>
      </c>
      <c r="W34" s="196" t="str">
        <f t="shared" si="1"/>
        <v>-</v>
      </c>
      <c r="X34" s="291">
        <f t="shared" si="2"/>
        <v>2</v>
      </c>
      <c r="Y34" s="196">
        <f t="shared" si="3"/>
        <v>1.347</v>
      </c>
      <c r="Z34" s="319" t="s">
        <v>4920</v>
      </c>
      <c r="AA34" s="291">
        <v>2</v>
      </c>
      <c r="AB34" s="68">
        <f>VLOOKUP(B34,'[2]ВОМ КГ-3 СОЭКС'!$C$3:$G$2063,5,0)</f>
        <v>1347</v>
      </c>
      <c r="AC34" s="217">
        <f t="shared" si="4"/>
        <v>0</v>
      </c>
    </row>
    <row r="35" spans="1:29" ht="31.2" x14ac:dyDescent="0.3">
      <c r="A35" s="133" t="s">
        <v>234</v>
      </c>
      <c r="B35" s="134" t="s">
        <v>90</v>
      </c>
      <c r="C35" s="134" t="s">
        <v>235</v>
      </c>
      <c r="D35" s="96">
        <v>2</v>
      </c>
      <c r="E35" s="141">
        <v>685.2</v>
      </c>
      <c r="F35" s="142">
        <v>1370.4</v>
      </c>
      <c r="G35" s="143">
        <v>13.06</v>
      </c>
      <c r="H35" s="143">
        <v>26.12</v>
      </c>
      <c r="I35" s="144" t="s">
        <v>165</v>
      </c>
      <c r="J35" s="67"/>
      <c r="K35" s="96"/>
      <c r="L35" s="96"/>
      <c r="M35" s="67"/>
      <c r="N35" s="67"/>
      <c r="O35" s="67"/>
      <c r="P35" s="145">
        <v>1</v>
      </c>
      <c r="Q35" s="144">
        <v>1</v>
      </c>
      <c r="R35" s="67">
        <f t="shared" si="5"/>
        <v>0</v>
      </c>
      <c r="S35" s="146"/>
      <c r="T35" s="291" t="str">
        <f>IFERROR(VLOOKUP(B35,'Найдено на объекте'!$A$2:$I$83,9,0),"-")</f>
        <v>-</v>
      </c>
      <c r="U35" s="196" t="str">
        <f t="shared" si="0"/>
        <v>-</v>
      </c>
      <c r="V35" s="291" t="str">
        <f>IFERROR(VLOOKUP(B35,[1]Отгрузки!$B$208:$C$281,2,0),"-")</f>
        <v>-</v>
      </c>
      <c r="W35" s="196" t="str">
        <f t="shared" si="1"/>
        <v>-</v>
      </c>
      <c r="X35" s="291">
        <f t="shared" si="2"/>
        <v>2</v>
      </c>
      <c r="Y35" s="196">
        <f t="shared" si="3"/>
        <v>1.3704000000000001</v>
      </c>
      <c r="Z35" s="319" t="s">
        <v>4922</v>
      </c>
      <c r="AA35" s="291">
        <f>1+1</f>
        <v>2</v>
      </c>
      <c r="AB35" s="68">
        <f>VLOOKUP(B35,'[2]ВОМ КГ-3 СОЭКС'!$C$3:$G$2063,5,0)</f>
        <v>1370.4</v>
      </c>
      <c r="AC35" s="217">
        <f t="shared" si="4"/>
        <v>0</v>
      </c>
    </row>
    <row r="36" spans="1:29" ht="31.2" x14ac:dyDescent="0.3">
      <c r="A36" s="133" t="s">
        <v>236</v>
      </c>
      <c r="B36" s="134" t="s">
        <v>91</v>
      </c>
      <c r="C36" s="134" t="s">
        <v>237</v>
      </c>
      <c r="D36" s="96">
        <v>4</v>
      </c>
      <c r="E36" s="141">
        <v>673.5</v>
      </c>
      <c r="F36" s="142">
        <v>2694</v>
      </c>
      <c r="G36" s="143">
        <v>12.75</v>
      </c>
      <c r="H36" s="143">
        <v>51</v>
      </c>
      <c r="I36" s="144" t="s">
        <v>170</v>
      </c>
      <c r="J36" s="67"/>
      <c r="K36" s="96"/>
      <c r="L36" s="96"/>
      <c r="M36" s="67"/>
      <c r="N36" s="67"/>
      <c r="O36" s="67"/>
      <c r="P36" s="145">
        <v>2</v>
      </c>
      <c r="Q36" s="144">
        <v>2</v>
      </c>
      <c r="R36" s="67">
        <f t="shared" si="5"/>
        <v>0</v>
      </c>
      <c r="S36" s="146"/>
      <c r="T36" s="291" t="str">
        <f>IFERROR(VLOOKUP(B36,'Найдено на объекте'!$A$2:$I$83,9,0),"-")</f>
        <v>-</v>
      </c>
      <c r="U36" s="196" t="str">
        <f t="shared" si="0"/>
        <v>-</v>
      </c>
      <c r="V36" s="291" t="str">
        <f>IFERROR(VLOOKUP(B36,[1]Отгрузки!$B$208:$C$281,2,0),"-")</f>
        <v>-</v>
      </c>
      <c r="W36" s="196" t="str">
        <f t="shared" si="1"/>
        <v>-</v>
      </c>
      <c r="X36" s="291">
        <f t="shared" si="2"/>
        <v>4</v>
      </c>
      <c r="Y36" s="196">
        <f t="shared" si="3"/>
        <v>2.694</v>
      </c>
      <c r="Z36" s="319" t="s">
        <v>4922</v>
      </c>
      <c r="AA36" s="291">
        <f>2+2</f>
        <v>4</v>
      </c>
      <c r="AB36" s="68">
        <f>VLOOKUP(B36,'[2]ВОМ КГ-3 СОЭКС'!$C$3:$G$2063,5,0)</f>
        <v>2694</v>
      </c>
      <c r="AC36" s="217">
        <f t="shared" si="4"/>
        <v>0</v>
      </c>
    </row>
    <row r="37" spans="1:29" x14ac:dyDescent="0.3">
      <c r="A37" s="133" t="s">
        <v>238</v>
      </c>
      <c r="B37" s="134" t="s">
        <v>92</v>
      </c>
      <c r="C37" s="134" t="s">
        <v>239</v>
      </c>
      <c r="D37" s="96">
        <v>1</v>
      </c>
      <c r="E37" s="141">
        <v>265.7</v>
      </c>
      <c r="F37" s="142">
        <v>265.7</v>
      </c>
      <c r="G37" s="143">
        <v>6.33</v>
      </c>
      <c r="H37" s="143">
        <v>6.33</v>
      </c>
      <c r="I37" s="144" t="s">
        <v>165</v>
      </c>
      <c r="J37" s="67"/>
      <c r="K37" s="148">
        <v>1</v>
      </c>
      <c r="L37" s="96"/>
      <c r="M37" s="67"/>
      <c r="N37" s="67"/>
      <c r="O37" s="67"/>
      <c r="P37" s="77"/>
      <c r="Q37" s="96"/>
      <c r="R37" s="67">
        <f t="shared" si="5"/>
        <v>0</v>
      </c>
      <c r="S37" s="146"/>
      <c r="T37" s="291" t="str">
        <f>IFERROR(VLOOKUP(B37,'Найдено на объекте'!$A$2:$I$83,9,0),"-")</f>
        <v>-</v>
      </c>
      <c r="U37" s="196" t="str">
        <f t="shared" si="0"/>
        <v>-</v>
      </c>
      <c r="V37" s="291" t="str">
        <f>IFERROR(VLOOKUP(B37,[1]Отгрузки!$B$208:$C$281,2,0),"-")</f>
        <v>-</v>
      </c>
      <c r="W37" s="196" t="str">
        <f t="shared" si="1"/>
        <v>-</v>
      </c>
      <c r="X37" s="291">
        <f t="shared" si="2"/>
        <v>1</v>
      </c>
      <c r="Y37" s="196">
        <f t="shared" si="3"/>
        <v>0.26569999999999999</v>
      </c>
      <c r="Z37" s="319" t="s">
        <v>4920</v>
      </c>
      <c r="AA37" s="291">
        <v>1</v>
      </c>
      <c r="AB37" s="68">
        <f>VLOOKUP(B37,'[2]ВОМ КГ-3 СОЭКС'!$C$3:$G$2063,5,0)</f>
        <v>265.7</v>
      </c>
      <c r="AC37" s="217">
        <f t="shared" si="4"/>
        <v>0</v>
      </c>
    </row>
    <row r="38" spans="1:29" x14ac:dyDescent="0.3">
      <c r="A38" s="133" t="s">
        <v>240</v>
      </c>
      <c r="B38" s="134" t="s">
        <v>93</v>
      </c>
      <c r="C38" s="134" t="s">
        <v>241</v>
      </c>
      <c r="D38" s="96">
        <v>1</v>
      </c>
      <c r="E38" s="141">
        <v>288.7</v>
      </c>
      <c r="F38" s="142">
        <v>288.7</v>
      </c>
      <c r="G38" s="143">
        <v>6.94</v>
      </c>
      <c r="H38" s="143">
        <v>6.94</v>
      </c>
      <c r="I38" s="144" t="s">
        <v>165</v>
      </c>
      <c r="J38" s="67"/>
      <c r="K38" s="148">
        <v>1</v>
      </c>
      <c r="L38" s="96"/>
      <c r="M38" s="67"/>
      <c r="N38" s="67"/>
      <c r="O38" s="67"/>
      <c r="P38" s="77"/>
      <c r="Q38" s="96"/>
      <c r="R38" s="67">
        <f t="shared" si="5"/>
        <v>0</v>
      </c>
      <c r="S38" s="146"/>
      <c r="T38" s="291" t="str">
        <f>IFERROR(VLOOKUP(B38,'Найдено на объекте'!$A$2:$I$83,9,0),"-")</f>
        <v>-</v>
      </c>
      <c r="U38" s="196" t="str">
        <f t="shared" si="0"/>
        <v>-</v>
      </c>
      <c r="V38" s="291" t="str">
        <f>IFERROR(VLOOKUP(B38,[1]Отгрузки!$B$208:$C$281,2,0),"-")</f>
        <v>-</v>
      </c>
      <c r="W38" s="196" t="str">
        <f t="shared" si="1"/>
        <v>-</v>
      </c>
      <c r="X38" s="291">
        <f t="shared" si="2"/>
        <v>1</v>
      </c>
      <c r="Y38" s="196">
        <f t="shared" si="3"/>
        <v>0.28870000000000001</v>
      </c>
      <c r="Z38" s="319" t="s">
        <v>4920</v>
      </c>
      <c r="AA38" s="291">
        <v>1</v>
      </c>
      <c r="AB38" s="68">
        <f>VLOOKUP(B38,'[2]ВОМ КГ-3 СОЭКС'!$C$3:$G$2063,5,0)</f>
        <v>288.7</v>
      </c>
      <c r="AC38" s="217">
        <f t="shared" si="4"/>
        <v>0</v>
      </c>
    </row>
    <row r="39" spans="1:29" x14ac:dyDescent="0.3">
      <c r="A39" s="133" t="s">
        <v>242</v>
      </c>
      <c r="B39" s="134" t="s">
        <v>94</v>
      </c>
      <c r="C39" s="134" t="s">
        <v>243</v>
      </c>
      <c r="D39" s="96">
        <v>1</v>
      </c>
      <c r="E39" s="141">
        <v>270.39999999999998</v>
      </c>
      <c r="F39" s="142">
        <v>270.39999999999998</v>
      </c>
      <c r="G39" s="143">
        <v>6.46</v>
      </c>
      <c r="H39" s="143">
        <v>6.46</v>
      </c>
      <c r="I39" s="144" t="s">
        <v>170</v>
      </c>
      <c r="J39" s="67"/>
      <c r="K39" s="148">
        <v>1</v>
      </c>
      <c r="L39" s="96"/>
      <c r="M39" s="67"/>
      <c r="N39" s="67"/>
      <c r="O39" s="67"/>
      <c r="P39" s="77"/>
      <c r="Q39" s="96"/>
      <c r="R39" s="67">
        <f t="shared" si="5"/>
        <v>0</v>
      </c>
      <c r="S39" s="146"/>
      <c r="T39" s="291" t="str">
        <f>IFERROR(VLOOKUP(B39,'Найдено на объекте'!$A$2:$I$83,9,0),"-")</f>
        <v>-</v>
      </c>
      <c r="U39" s="196" t="str">
        <f t="shared" si="0"/>
        <v>-</v>
      </c>
      <c r="V39" s="291" t="str">
        <f>IFERROR(VLOOKUP(B39,[1]Отгрузки!$B$208:$C$281,2,0),"-")</f>
        <v>-</v>
      </c>
      <c r="W39" s="196" t="str">
        <f t="shared" si="1"/>
        <v>-</v>
      </c>
      <c r="X39" s="291">
        <f t="shared" si="2"/>
        <v>1</v>
      </c>
      <c r="Y39" s="196">
        <f t="shared" si="3"/>
        <v>0.27039999999999997</v>
      </c>
      <c r="Z39" s="319" t="s">
        <v>4920</v>
      </c>
      <c r="AA39" s="291">
        <v>1</v>
      </c>
      <c r="AB39" s="68">
        <f>VLOOKUP(B39,'[2]ВОМ КГ-3 СОЭКС'!$C$3:$G$2063,5,0)</f>
        <v>270.39999999999998</v>
      </c>
      <c r="AC39" s="217">
        <f t="shared" si="4"/>
        <v>0</v>
      </c>
    </row>
    <row r="40" spans="1:29" x14ac:dyDescent="0.3">
      <c r="A40" s="133" t="s">
        <v>244</v>
      </c>
      <c r="B40" s="134" t="s">
        <v>95</v>
      </c>
      <c r="C40" s="134" t="s">
        <v>245</v>
      </c>
      <c r="D40" s="96">
        <v>1</v>
      </c>
      <c r="E40" s="141">
        <v>270.39999999999998</v>
      </c>
      <c r="F40" s="142">
        <v>270.39999999999998</v>
      </c>
      <c r="G40" s="143">
        <v>6.46</v>
      </c>
      <c r="H40" s="143">
        <v>6.46</v>
      </c>
      <c r="I40" s="144" t="s">
        <v>170</v>
      </c>
      <c r="J40" s="67"/>
      <c r="K40" s="148">
        <v>1</v>
      </c>
      <c r="L40" s="96"/>
      <c r="M40" s="67"/>
      <c r="N40" s="67"/>
      <c r="O40" s="67"/>
      <c r="P40" s="77"/>
      <c r="Q40" s="96"/>
      <c r="R40" s="67">
        <f t="shared" si="5"/>
        <v>0</v>
      </c>
      <c r="S40" s="146"/>
      <c r="T40" s="291" t="str">
        <f>IFERROR(VLOOKUP(B40,'Найдено на объекте'!$A$2:$I$83,9,0),"-")</f>
        <v>-</v>
      </c>
      <c r="U40" s="196" t="str">
        <f t="shared" si="0"/>
        <v>-</v>
      </c>
      <c r="V40" s="291" t="str">
        <f>IFERROR(VLOOKUP(B40,[1]Отгрузки!$B$208:$C$281,2,0),"-")</f>
        <v>-</v>
      </c>
      <c r="W40" s="196" t="str">
        <f t="shared" si="1"/>
        <v>-</v>
      </c>
      <c r="X40" s="291">
        <f t="shared" si="2"/>
        <v>1</v>
      </c>
      <c r="Y40" s="196">
        <f t="shared" si="3"/>
        <v>0.27039999999999997</v>
      </c>
      <c r="Z40" s="319" t="s">
        <v>4920</v>
      </c>
      <c r="AA40" s="291">
        <v>1</v>
      </c>
      <c r="AB40" s="68">
        <f>VLOOKUP(B40,'[2]ВОМ КГ-3 СОЭКС'!$C$3:$G$2063,5,0)</f>
        <v>270.39999999999998</v>
      </c>
      <c r="AC40" s="217">
        <f t="shared" si="4"/>
        <v>0</v>
      </c>
    </row>
    <row r="41" spans="1:29" x14ac:dyDescent="0.3">
      <c r="A41" s="133" t="s">
        <v>246</v>
      </c>
      <c r="B41" s="134" t="s">
        <v>96</v>
      </c>
      <c r="C41" s="134" t="s">
        <v>247</v>
      </c>
      <c r="D41" s="96">
        <v>1</v>
      </c>
      <c r="E41" s="141">
        <v>290</v>
      </c>
      <c r="F41" s="142">
        <v>290</v>
      </c>
      <c r="G41" s="143">
        <v>6.98</v>
      </c>
      <c r="H41" s="143">
        <v>6.98</v>
      </c>
      <c r="I41" s="144" t="s">
        <v>165</v>
      </c>
      <c r="J41" s="67"/>
      <c r="K41" s="96"/>
      <c r="L41" s="147">
        <v>1</v>
      </c>
      <c r="M41" s="67"/>
      <c r="N41" s="67"/>
      <c r="O41" s="67"/>
      <c r="P41" s="77"/>
      <c r="Q41" s="96"/>
      <c r="R41" s="67">
        <f t="shared" si="5"/>
        <v>0</v>
      </c>
      <c r="S41" s="146"/>
      <c r="T41" s="291" t="str">
        <f>IFERROR(VLOOKUP(B41,'Найдено на объекте'!$A$2:$I$83,9,0),"-")</f>
        <v>-</v>
      </c>
      <c r="U41" s="196" t="str">
        <f t="shared" si="0"/>
        <v>-</v>
      </c>
      <c r="V41" s="291" t="str">
        <f>IFERROR(VLOOKUP(B41,[1]Отгрузки!$B$208:$C$281,2,0),"-")</f>
        <v>-</v>
      </c>
      <c r="W41" s="196" t="str">
        <f t="shared" si="1"/>
        <v>-</v>
      </c>
      <c r="X41" s="291">
        <f t="shared" si="2"/>
        <v>1</v>
      </c>
      <c r="Y41" s="196">
        <f t="shared" si="3"/>
        <v>0.28999999999999998</v>
      </c>
      <c r="Z41" s="319" t="s">
        <v>4920</v>
      </c>
      <c r="AA41" s="291">
        <v>1</v>
      </c>
      <c r="AB41" s="68">
        <f>VLOOKUP(B41,'[2]ВОМ КГ-3 СОЭКС'!$C$3:$G$2063,5,0)</f>
        <v>290</v>
      </c>
      <c r="AC41" s="217">
        <f t="shared" si="4"/>
        <v>0</v>
      </c>
    </row>
    <row r="42" spans="1:29" x14ac:dyDescent="0.3">
      <c r="A42" s="133" t="s">
        <v>248</v>
      </c>
      <c r="B42" s="134" t="s">
        <v>97</v>
      </c>
      <c r="C42" s="134" t="s">
        <v>249</v>
      </c>
      <c r="D42" s="96">
        <v>1</v>
      </c>
      <c r="E42" s="141">
        <v>308.8</v>
      </c>
      <c r="F42" s="142">
        <v>308.8</v>
      </c>
      <c r="G42" s="143">
        <v>7.48</v>
      </c>
      <c r="H42" s="143">
        <v>7.48</v>
      </c>
      <c r="I42" s="144" t="s">
        <v>165</v>
      </c>
      <c r="J42" s="67"/>
      <c r="K42" s="96"/>
      <c r="L42" s="147">
        <v>1</v>
      </c>
      <c r="M42" s="67"/>
      <c r="N42" s="67"/>
      <c r="O42" s="67"/>
      <c r="P42" s="77"/>
      <c r="Q42" s="96"/>
      <c r="R42" s="67">
        <f t="shared" si="5"/>
        <v>0</v>
      </c>
      <c r="S42" s="146"/>
      <c r="T42" s="291" t="str">
        <f>IFERROR(VLOOKUP(B42,'Найдено на объекте'!$A$2:$I$83,9,0),"-")</f>
        <v>-</v>
      </c>
      <c r="U42" s="196" t="str">
        <f t="shared" si="0"/>
        <v>-</v>
      </c>
      <c r="V42" s="291" t="str">
        <f>IFERROR(VLOOKUP(B42,[1]Отгрузки!$B$208:$C$281,2,0),"-")</f>
        <v>-</v>
      </c>
      <c r="W42" s="196" t="str">
        <f t="shared" si="1"/>
        <v>-</v>
      </c>
      <c r="X42" s="291">
        <f t="shared" si="2"/>
        <v>1</v>
      </c>
      <c r="Y42" s="196">
        <f t="shared" si="3"/>
        <v>0.30880000000000002</v>
      </c>
      <c r="Z42" s="319" t="s">
        <v>4920</v>
      </c>
      <c r="AA42" s="291">
        <v>1</v>
      </c>
      <c r="AB42" s="68">
        <f>VLOOKUP(B42,'[2]ВОМ КГ-3 СОЭКС'!$C$3:$G$2063,5,0)</f>
        <v>308.8</v>
      </c>
      <c r="AC42" s="217">
        <f t="shared" si="4"/>
        <v>0</v>
      </c>
    </row>
    <row r="43" spans="1:29" x14ac:dyDescent="0.3">
      <c r="A43" s="133" t="s">
        <v>250</v>
      </c>
      <c r="B43" s="134" t="s">
        <v>98</v>
      </c>
      <c r="C43" s="134" t="s">
        <v>251</v>
      </c>
      <c r="D43" s="96">
        <v>1</v>
      </c>
      <c r="E43" s="141">
        <v>280.7</v>
      </c>
      <c r="F43" s="142">
        <v>280.7</v>
      </c>
      <c r="G43" s="143">
        <v>6.72</v>
      </c>
      <c r="H43" s="143">
        <v>6.72</v>
      </c>
      <c r="I43" s="144" t="s">
        <v>165</v>
      </c>
      <c r="J43" s="67"/>
      <c r="K43" s="96"/>
      <c r="L43" s="147">
        <v>1</v>
      </c>
      <c r="M43" s="67"/>
      <c r="N43" s="67"/>
      <c r="O43" s="67"/>
      <c r="P43" s="77"/>
      <c r="Q43" s="96"/>
      <c r="R43" s="67">
        <f t="shared" si="5"/>
        <v>0</v>
      </c>
      <c r="S43" s="146"/>
      <c r="T43" s="291" t="str">
        <f>IFERROR(VLOOKUP(B43,'Найдено на объекте'!$A$2:$I$83,9,0),"-")</f>
        <v>-</v>
      </c>
      <c r="U43" s="196" t="str">
        <f t="shared" si="0"/>
        <v>-</v>
      </c>
      <c r="V43" s="291" t="str">
        <f>IFERROR(VLOOKUP(B43,[1]Отгрузки!$B$208:$C$281,2,0),"-")</f>
        <v>-</v>
      </c>
      <c r="W43" s="196" t="str">
        <f t="shared" si="1"/>
        <v>-</v>
      </c>
      <c r="X43" s="291">
        <f t="shared" si="2"/>
        <v>1</v>
      </c>
      <c r="Y43" s="196">
        <f t="shared" si="3"/>
        <v>0.28070000000000001</v>
      </c>
      <c r="Z43" s="319" t="s">
        <v>4920</v>
      </c>
      <c r="AA43" s="291">
        <v>1</v>
      </c>
      <c r="AB43" s="68">
        <f>VLOOKUP(B43,'[2]ВОМ КГ-3 СОЭКС'!$C$3:$G$2063,5,0)</f>
        <v>280.7</v>
      </c>
      <c r="AC43" s="217">
        <f t="shared" si="4"/>
        <v>0</v>
      </c>
    </row>
    <row r="44" spans="1:29" x14ac:dyDescent="0.3">
      <c r="A44" s="133" t="s">
        <v>252</v>
      </c>
      <c r="B44" s="134" t="s">
        <v>99</v>
      </c>
      <c r="C44" s="134" t="s">
        <v>253</v>
      </c>
      <c r="D44" s="96">
        <v>1</v>
      </c>
      <c r="E44" s="141">
        <v>299.5</v>
      </c>
      <c r="F44" s="142">
        <v>299.5</v>
      </c>
      <c r="G44" s="143">
        <v>7.22</v>
      </c>
      <c r="H44" s="143">
        <v>7.22</v>
      </c>
      <c r="I44" s="144" t="s">
        <v>165</v>
      </c>
      <c r="J44" s="67"/>
      <c r="K44" s="96"/>
      <c r="L44" s="147">
        <v>1</v>
      </c>
      <c r="M44" s="67"/>
      <c r="N44" s="67"/>
      <c r="O44" s="67"/>
      <c r="P44" s="77"/>
      <c r="Q44" s="96"/>
      <c r="R44" s="67">
        <f t="shared" si="5"/>
        <v>0</v>
      </c>
      <c r="S44" s="146"/>
      <c r="T44" s="291" t="str">
        <f>IFERROR(VLOOKUP(B44,'Найдено на объекте'!$A$2:$I$83,9,0),"-")</f>
        <v>-</v>
      </c>
      <c r="U44" s="196" t="str">
        <f t="shared" si="0"/>
        <v>-</v>
      </c>
      <c r="V44" s="291" t="str">
        <f>IFERROR(VLOOKUP(B44,[1]Отгрузки!$B$208:$C$281,2,0),"-")</f>
        <v>-</v>
      </c>
      <c r="W44" s="196" t="str">
        <f t="shared" si="1"/>
        <v>-</v>
      </c>
      <c r="X44" s="291">
        <f t="shared" si="2"/>
        <v>1</v>
      </c>
      <c r="Y44" s="196">
        <f t="shared" si="3"/>
        <v>0.29949999999999999</v>
      </c>
      <c r="Z44" s="319" t="s">
        <v>4920</v>
      </c>
      <c r="AA44" s="291">
        <v>1</v>
      </c>
      <c r="AB44" s="68">
        <f>VLOOKUP(B44,'[2]ВОМ КГ-3 СОЭКС'!$C$3:$G$2063,5,0)</f>
        <v>299.5</v>
      </c>
      <c r="AC44" s="217">
        <f t="shared" si="4"/>
        <v>0</v>
      </c>
    </row>
    <row r="45" spans="1:29" x14ac:dyDescent="0.3">
      <c r="A45" s="133" t="s">
        <v>254</v>
      </c>
      <c r="B45" s="134" t="s">
        <v>100</v>
      </c>
      <c r="C45" s="134" t="s">
        <v>255</v>
      </c>
      <c r="D45" s="96">
        <v>1</v>
      </c>
      <c r="E45" s="141">
        <v>330.9</v>
      </c>
      <c r="F45" s="142">
        <v>330.9</v>
      </c>
      <c r="G45" s="143">
        <v>7.92</v>
      </c>
      <c r="H45" s="143">
        <v>7.92</v>
      </c>
      <c r="I45" s="144" t="s">
        <v>165</v>
      </c>
      <c r="J45" s="67"/>
      <c r="K45" s="96"/>
      <c r="L45" s="96"/>
      <c r="M45" s="67">
        <v>1</v>
      </c>
      <c r="N45" s="67"/>
      <c r="O45" s="67"/>
      <c r="P45" s="77"/>
      <c r="Q45" s="96"/>
      <c r="R45" s="67">
        <f t="shared" si="5"/>
        <v>0</v>
      </c>
      <c r="S45" s="146"/>
      <c r="T45" s="291" t="str">
        <f>IFERROR(VLOOKUP(B45,'Найдено на объекте'!$A$2:$I$83,9,0),"-")</f>
        <v>-</v>
      </c>
      <c r="U45" s="196" t="str">
        <f t="shared" si="0"/>
        <v>-</v>
      </c>
      <c r="V45" s="291" t="str">
        <f>IFERROR(VLOOKUP(B45,[1]Отгрузки!$B$208:$C$281,2,0),"-")</f>
        <v>-</v>
      </c>
      <c r="W45" s="196" t="str">
        <f t="shared" si="1"/>
        <v>-</v>
      </c>
      <c r="X45" s="291">
        <f t="shared" si="2"/>
        <v>1</v>
      </c>
      <c r="Y45" s="196">
        <f t="shared" si="3"/>
        <v>0.33089999999999997</v>
      </c>
      <c r="Z45" s="319" t="s">
        <v>4920</v>
      </c>
      <c r="AA45" s="291">
        <v>1</v>
      </c>
      <c r="AB45" s="68">
        <f>VLOOKUP(B45,'[2]ВОМ КГ-3 СОЭКС'!$C$3:$G$2063,5,0)</f>
        <v>330.9</v>
      </c>
      <c r="AC45" s="217">
        <f t="shared" si="4"/>
        <v>0</v>
      </c>
    </row>
    <row r="46" spans="1:29" x14ac:dyDescent="0.3">
      <c r="A46" s="133" t="s">
        <v>256</v>
      </c>
      <c r="B46" s="134" t="s">
        <v>101</v>
      </c>
      <c r="C46" s="134" t="s">
        <v>257</v>
      </c>
      <c r="D46" s="96">
        <v>1</v>
      </c>
      <c r="E46" s="141">
        <v>350.6</v>
      </c>
      <c r="F46" s="142">
        <v>350.6</v>
      </c>
      <c r="G46" s="143">
        <v>8.44</v>
      </c>
      <c r="H46" s="143">
        <v>8.44</v>
      </c>
      <c r="I46" s="144" t="s">
        <v>165</v>
      </c>
      <c r="J46" s="67"/>
      <c r="K46" s="96"/>
      <c r="L46" s="96"/>
      <c r="M46" s="67">
        <v>1</v>
      </c>
      <c r="N46" s="67"/>
      <c r="O46" s="67"/>
      <c r="P46" s="77"/>
      <c r="Q46" s="96"/>
      <c r="R46" s="67">
        <f t="shared" si="5"/>
        <v>0</v>
      </c>
      <c r="S46" s="146"/>
      <c r="T46" s="291" t="str">
        <f>IFERROR(VLOOKUP(B46,'Найдено на объекте'!$A$2:$I$83,9,0),"-")</f>
        <v>-</v>
      </c>
      <c r="U46" s="196" t="str">
        <f t="shared" si="0"/>
        <v>-</v>
      </c>
      <c r="V46" s="291" t="str">
        <f>IFERROR(VLOOKUP(B46,[1]Отгрузки!$B$208:$C$281,2,0),"-")</f>
        <v>-</v>
      </c>
      <c r="W46" s="196" t="str">
        <f t="shared" si="1"/>
        <v>-</v>
      </c>
      <c r="X46" s="291">
        <f t="shared" si="2"/>
        <v>1</v>
      </c>
      <c r="Y46" s="196">
        <f t="shared" si="3"/>
        <v>0.35060000000000002</v>
      </c>
      <c r="Z46" s="319" t="s">
        <v>4920</v>
      </c>
      <c r="AA46" s="291">
        <v>1</v>
      </c>
      <c r="AB46" s="68">
        <f>VLOOKUP(B46,'[2]ВОМ КГ-3 СОЭКС'!$C$3:$G$2063,5,0)</f>
        <v>350.6</v>
      </c>
      <c r="AC46" s="217">
        <f t="shared" si="4"/>
        <v>0</v>
      </c>
    </row>
    <row r="47" spans="1:29" x14ac:dyDescent="0.3">
      <c r="A47" s="133" t="s">
        <v>258</v>
      </c>
      <c r="B47" s="134" t="s">
        <v>102</v>
      </c>
      <c r="C47" s="134" t="s">
        <v>259</v>
      </c>
      <c r="D47" s="96">
        <v>1</v>
      </c>
      <c r="E47" s="141">
        <v>329.5</v>
      </c>
      <c r="F47" s="142">
        <v>329.5</v>
      </c>
      <c r="G47" s="143">
        <v>7.89</v>
      </c>
      <c r="H47" s="143">
        <v>7.89</v>
      </c>
      <c r="I47" s="144" t="s">
        <v>165</v>
      </c>
      <c r="J47" s="67"/>
      <c r="K47" s="96"/>
      <c r="L47" s="96"/>
      <c r="M47" s="67">
        <v>1</v>
      </c>
      <c r="N47" s="67"/>
      <c r="O47" s="67"/>
      <c r="P47" s="77"/>
      <c r="Q47" s="96"/>
      <c r="R47" s="67">
        <f t="shared" si="5"/>
        <v>0</v>
      </c>
      <c r="S47" s="146"/>
      <c r="T47" s="291" t="str">
        <f>IFERROR(VLOOKUP(B47,'Найдено на объекте'!$A$2:$I$83,9,0),"-")</f>
        <v>-</v>
      </c>
      <c r="U47" s="196" t="str">
        <f t="shared" si="0"/>
        <v>-</v>
      </c>
      <c r="V47" s="291" t="str">
        <f>IFERROR(VLOOKUP(B47,[1]Отгрузки!$B$208:$C$281,2,0),"-")</f>
        <v>-</v>
      </c>
      <c r="W47" s="196" t="str">
        <f t="shared" si="1"/>
        <v>-</v>
      </c>
      <c r="X47" s="291">
        <f t="shared" si="2"/>
        <v>1</v>
      </c>
      <c r="Y47" s="196">
        <f t="shared" si="3"/>
        <v>0.32950000000000002</v>
      </c>
      <c r="Z47" s="319" t="s">
        <v>4920</v>
      </c>
      <c r="AA47" s="291">
        <v>1</v>
      </c>
      <c r="AB47" s="68">
        <f>VLOOKUP(B47,'[2]ВОМ КГ-3 СОЭКС'!$C$3:$G$2063,5,0)</f>
        <v>329.5</v>
      </c>
      <c r="AC47" s="217">
        <f t="shared" si="4"/>
        <v>0</v>
      </c>
    </row>
    <row r="48" spans="1:29" x14ac:dyDescent="0.3">
      <c r="A48" s="133" t="s">
        <v>260</v>
      </c>
      <c r="B48" s="134" t="s">
        <v>103</v>
      </c>
      <c r="C48" s="134" t="s">
        <v>261</v>
      </c>
      <c r="D48" s="96">
        <v>1</v>
      </c>
      <c r="E48" s="141">
        <v>349.2</v>
      </c>
      <c r="F48" s="142">
        <v>349.2</v>
      </c>
      <c r="G48" s="143">
        <v>8.41</v>
      </c>
      <c r="H48" s="143">
        <v>8.41</v>
      </c>
      <c r="I48" s="144" t="s">
        <v>165</v>
      </c>
      <c r="J48" s="67"/>
      <c r="K48" s="96"/>
      <c r="L48" s="96"/>
      <c r="M48" s="67">
        <v>1</v>
      </c>
      <c r="N48" s="67"/>
      <c r="O48" s="67"/>
      <c r="P48" s="77"/>
      <c r="Q48" s="96"/>
      <c r="R48" s="67">
        <f t="shared" si="5"/>
        <v>0</v>
      </c>
      <c r="S48" s="146"/>
      <c r="T48" s="291" t="str">
        <f>IFERROR(VLOOKUP(B48,'Найдено на объекте'!$A$2:$I$83,9,0),"-")</f>
        <v>-</v>
      </c>
      <c r="U48" s="196" t="str">
        <f t="shared" si="0"/>
        <v>-</v>
      </c>
      <c r="V48" s="291" t="str">
        <f>IFERROR(VLOOKUP(B48,[1]Отгрузки!$B$208:$C$281,2,0),"-")</f>
        <v>-</v>
      </c>
      <c r="W48" s="196" t="str">
        <f t="shared" si="1"/>
        <v>-</v>
      </c>
      <c r="X48" s="291">
        <f t="shared" si="2"/>
        <v>1</v>
      </c>
      <c r="Y48" s="196">
        <f t="shared" si="3"/>
        <v>0.34920000000000001</v>
      </c>
      <c r="Z48" s="319" t="s">
        <v>4920</v>
      </c>
      <c r="AA48" s="291">
        <v>1</v>
      </c>
      <c r="AB48" s="68">
        <f>VLOOKUP(B48,'[2]ВОМ КГ-3 СОЭКС'!$C$3:$G$2063,5,0)</f>
        <v>349.2</v>
      </c>
      <c r="AC48" s="217">
        <f t="shared" si="4"/>
        <v>0</v>
      </c>
    </row>
    <row r="49" spans="1:29" x14ac:dyDescent="0.3">
      <c r="A49" s="133" t="s">
        <v>262</v>
      </c>
      <c r="B49" s="134" t="s">
        <v>104</v>
      </c>
      <c r="C49" s="134" t="s">
        <v>263</v>
      </c>
      <c r="D49" s="96">
        <v>1</v>
      </c>
      <c r="E49" s="141">
        <v>312.2</v>
      </c>
      <c r="F49" s="142">
        <v>312.2</v>
      </c>
      <c r="G49" s="143">
        <v>7.48</v>
      </c>
      <c r="H49" s="143">
        <v>7.48</v>
      </c>
      <c r="I49" s="144" t="s">
        <v>165</v>
      </c>
      <c r="J49" s="67"/>
      <c r="K49" s="96"/>
      <c r="L49" s="96"/>
      <c r="M49" s="67"/>
      <c r="N49" s="67">
        <v>1</v>
      </c>
      <c r="O49" s="67"/>
      <c r="P49" s="77"/>
      <c r="Q49" s="96"/>
      <c r="R49" s="67">
        <f t="shared" si="5"/>
        <v>0</v>
      </c>
      <c r="S49" s="146"/>
      <c r="T49" s="291" t="str">
        <f>IFERROR(VLOOKUP(B49,'Найдено на объекте'!$A$2:$I$83,9,0),"-")</f>
        <v>-</v>
      </c>
      <c r="U49" s="196" t="str">
        <f t="shared" si="0"/>
        <v>-</v>
      </c>
      <c r="V49" s="291" t="str">
        <f>IFERROR(VLOOKUP(B49,[1]Отгрузки!$B$208:$C$281,2,0),"-")</f>
        <v>-</v>
      </c>
      <c r="W49" s="196" t="str">
        <f t="shared" si="1"/>
        <v>-</v>
      </c>
      <c r="X49" s="291">
        <f t="shared" si="2"/>
        <v>1</v>
      </c>
      <c r="Y49" s="196">
        <f t="shared" si="3"/>
        <v>0.31219999999999998</v>
      </c>
      <c r="Z49" s="319" t="s">
        <v>4920</v>
      </c>
      <c r="AA49" s="291">
        <v>1</v>
      </c>
      <c r="AB49" s="68">
        <f>VLOOKUP(B49,'[2]ВОМ КГ-3 СОЭКС'!$C$3:$G$2063,5,0)</f>
        <v>312.2</v>
      </c>
      <c r="AC49" s="217">
        <f t="shared" si="4"/>
        <v>0</v>
      </c>
    </row>
    <row r="50" spans="1:29" x14ac:dyDescent="0.3">
      <c r="A50" s="133" t="s">
        <v>264</v>
      </c>
      <c r="B50" s="134" t="s">
        <v>105</v>
      </c>
      <c r="C50" s="134" t="s">
        <v>265</v>
      </c>
      <c r="D50" s="96">
        <v>1</v>
      </c>
      <c r="E50" s="141">
        <v>331.8</v>
      </c>
      <c r="F50" s="142">
        <v>331.8</v>
      </c>
      <c r="G50" s="143">
        <v>7.99</v>
      </c>
      <c r="H50" s="143">
        <v>7.99</v>
      </c>
      <c r="I50" s="144" t="s">
        <v>165</v>
      </c>
      <c r="J50" s="67"/>
      <c r="K50" s="96"/>
      <c r="L50" s="96"/>
      <c r="M50" s="67"/>
      <c r="N50" s="67">
        <v>1</v>
      </c>
      <c r="O50" s="67"/>
      <c r="P50" s="77"/>
      <c r="Q50" s="96"/>
      <c r="R50" s="67">
        <f t="shared" si="5"/>
        <v>0</v>
      </c>
      <c r="S50" s="146"/>
      <c r="T50" s="291" t="str">
        <f>IFERROR(VLOOKUP(B50,'Найдено на объекте'!$A$2:$I$83,9,0),"-")</f>
        <v>-</v>
      </c>
      <c r="U50" s="196" t="str">
        <f t="shared" si="0"/>
        <v>-</v>
      </c>
      <c r="V50" s="291" t="str">
        <f>IFERROR(VLOOKUP(B50,[1]Отгрузки!$B$208:$C$281,2,0),"-")</f>
        <v>-</v>
      </c>
      <c r="W50" s="196" t="str">
        <f t="shared" si="1"/>
        <v>-</v>
      </c>
      <c r="X50" s="291">
        <f t="shared" si="2"/>
        <v>1</v>
      </c>
      <c r="Y50" s="196">
        <f t="shared" si="3"/>
        <v>0.33179999999999998</v>
      </c>
      <c r="Z50" s="319" t="s">
        <v>4920</v>
      </c>
      <c r="AA50" s="291">
        <v>1</v>
      </c>
      <c r="AB50" s="68">
        <f>VLOOKUP(B50,'[2]ВОМ КГ-3 СОЭКС'!$C$3:$G$2063,5,0)</f>
        <v>331.8</v>
      </c>
      <c r="AC50" s="217">
        <f t="shared" si="4"/>
        <v>0</v>
      </c>
    </row>
    <row r="51" spans="1:29" x14ac:dyDescent="0.3">
      <c r="A51" s="133" t="s">
        <v>266</v>
      </c>
      <c r="B51" s="134" t="s">
        <v>106</v>
      </c>
      <c r="C51" s="134" t="s">
        <v>267</v>
      </c>
      <c r="D51" s="96">
        <v>1</v>
      </c>
      <c r="E51" s="141">
        <v>630.79999999999995</v>
      </c>
      <c r="F51" s="142">
        <v>630.79999999999995</v>
      </c>
      <c r="G51" s="143">
        <v>13.74</v>
      </c>
      <c r="H51" s="143">
        <v>13.74</v>
      </c>
      <c r="I51" s="144" t="s">
        <v>170</v>
      </c>
      <c r="J51" s="67">
        <v>1</v>
      </c>
      <c r="K51" s="96"/>
      <c r="L51" s="96"/>
      <c r="M51" s="67"/>
      <c r="N51" s="67"/>
      <c r="O51" s="67"/>
      <c r="P51" s="77"/>
      <c r="Q51" s="96"/>
      <c r="R51" s="67">
        <f t="shared" si="5"/>
        <v>0</v>
      </c>
      <c r="S51" s="146"/>
      <c r="T51" s="291" t="str">
        <f>IFERROR(VLOOKUP(B51,'Найдено на объекте'!$A$2:$I$83,9,0),"-")</f>
        <v>-</v>
      </c>
      <c r="U51" s="196" t="str">
        <f t="shared" si="0"/>
        <v>-</v>
      </c>
      <c r="V51" s="291" t="str">
        <f>IFERROR(VLOOKUP(B51,[1]Отгрузки!$B$208:$C$281,2,0),"-")</f>
        <v>-</v>
      </c>
      <c r="W51" s="196" t="str">
        <f t="shared" si="1"/>
        <v>-</v>
      </c>
      <c r="X51" s="291">
        <f t="shared" si="2"/>
        <v>1</v>
      </c>
      <c r="Y51" s="196">
        <f t="shared" si="3"/>
        <v>0.63079999999999992</v>
      </c>
      <c r="Z51" s="319" t="s">
        <v>4921</v>
      </c>
      <c r="AA51" s="291">
        <v>1</v>
      </c>
      <c r="AB51" s="68">
        <f>VLOOKUP(B51,'[2]ВОМ КГ-3 СОЭКС'!$C$3:$G$2063,5,0)</f>
        <v>630.79999999999995</v>
      </c>
      <c r="AC51" s="217">
        <f t="shared" si="4"/>
        <v>0</v>
      </c>
    </row>
    <row r="52" spans="1:29" x14ac:dyDescent="0.3">
      <c r="A52" s="133" t="s">
        <v>268</v>
      </c>
      <c r="B52" s="134" t="s">
        <v>107</v>
      </c>
      <c r="C52" s="134" t="s">
        <v>269</v>
      </c>
      <c r="D52" s="96">
        <v>1</v>
      </c>
      <c r="E52" s="141">
        <v>626.20000000000005</v>
      </c>
      <c r="F52" s="142">
        <v>626.20000000000005</v>
      </c>
      <c r="G52" s="143">
        <v>13.62</v>
      </c>
      <c r="H52" s="143">
        <v>13.62</v>
      </c>
      <c r="I52" s="144" t="s">
        <v>165</v>
      </c>
      <c r="J52" s="67">
        <v>1</v>
      </c>
      <c r="K52" s="96"/>
      <c r="L52" s="96"/>
      <c r="M52" s="67"/>
      <c r="N52" s="67"/>
      <c r="O52" s="67"/>
      <c r="P52" s="77"/>
      <c r="Q52" s="96"/>
      <c r="R52" s="67">
        <f t="shared" si="5"/>
        <v>0</v>
      </c>
      <c r="S52" s="146"/>
      <c r="T52" s="291" t="str">
        <f>IFERROR(VLOOKUP(B52,'Найдено на объекте'!$A$2:$I$83,9,0),"-")</f>
        <v>-</v>
      </c>
      <c r="U52" s="196" t="str">
        <f t="shared" si="0"/>
        <v>-</v>
      </c>
      <c r="V52" s="291" t="str">
        <f>IFERROR(VLOOKUP(B52,[1]Отгрузки!$B$208:$C$281,2,0),"-")</f>
        <v>-</v>
      </c>
      <c r="W52" s="196" t="str">
        <f t="shared" si="1"/>
        <v>-</v>
      </c>
      <c r="X52" s="291">
        <f t="shared" si="2"/>
        <v>1</v>
      </c>
      <c r="Y52" s="196">
        <f t="shared" si="3"/>
        <v>0.62620000000000009</v>
      </c>
      <c r="Z52" s="319" t="s">
        <v>4921</v>
      </c>
      <c r="AA52" s="291">
        <v>1</v>
      </c>
      <c r="AB52" s="68">
        <f>VLOOKUP(B52,'[2]ВОМ КГ-3 СОЭКС'!$C$3:$G$2063,5,0)</f>
        <v>626.20000000000005</v>
      </c>
      <c r="AC52" s="217">
        <f t="shared" si="4"/>
        <v>0</v>
      </c>
    </row>
    <row r="53" spans="1:29" x14ac:dyDescent="0.3">
      <c r="A53" s="133" t="s">
        <v>270</v>
      </c>
      <c r="B53" s="134" t="s">
        <v>108</v>
      </c>
      <c r="C53" s="134" t="s">
        <v>271</v>
      </c>
      <c r="D53" s="96">
        <v>2</v>
      </c>
      <c r="E53" s="141">
        <v>613</v>
      </c>
      <c r="F53" s="142">
        <v>1226</v>
      </c>
      <c r="G53" s="143">
        <v>13.27</v>
      </c>
      <c r="H53" s="143">
        <v>26.54</v>
      </c>
      <c r="I53" s="144" t="s">
        <v>170</v>
      </c>
      <c r="J53" s="67">
        <v>2</v>
      </c>
      <c r="K53" s="96"/>
      <c r="L53" s="96"/>
      <c r="M53" s="67"/>
      <c r="N53" s="67"/>
      <c r="O53" s="67"/>
      <c r="P53" s="77"/>
      <c r="Q53" s="96"/>
      <c r="R53" s="67">
        <f t="shared" si="5"/>
        <v>0</v>
      </c>
      <c r="S53" s="146"/>
      <c r="T53" s="291" t="str">
        <f>IFERROR(VLOOKUP(B53,'Найдено на объекте'!$A$2:$I$83,9,0),"-")</f>
        <v>-</v>
      </c>
      <c r="U53" s="196" t="str">
        <f t="shared" si="0"/>
        <v>-</v>
      </c>
      <c r="V53" s="291" t="str">
        <f>IFERROR(VLOOKUP(B53,[1]Отгрузки!$B$208:$C$281,2,0),"-")</f>
        <v>-</v>
      </c>
      <c r="W53" s="196" t="str">
        <f t="shared" si="1"/>
        <v>-</v>
      </c>
      <c r="X53" s="291">
        <f t="shared" si="2"/>
        <v>2</v>
      </c>
      <c r="Y53" s="196">
        <f t="shared" si="3"/>
        <v>1.226</v>
      </c>
      <c r="Z53" s="319" t="s">
        <v>4921</v>
      </c>
      <c r="AA53" s="291">
        <v>2</v>
      </c>
      <c r="AB53" s="68">
        <f>VLOOKUP(B53,'[2]ВОМ КГ-3 СОЭКС'!$C$3:$G$2063,5,0)</f>
        <v>1226</v>
      </c>
      <c r="AC53" s="217">
        <f t="shared" si="4"/>
        <v>0</v>
      </c>
    </row>
    <row r="54" spans="1:29" x14ac:dyDescent="0.3">
      <c r="A54" s="133" t="s">
        <v>272</v>
      </c>
      <c r="B54" s="134" t="s">
        <v>273</v>
      </c>
      <c r="C54" s="134" t="s">
        <v>274</v>
      </c>
      <c r="D54" s="96">
        <v>1</v>
      </c>
      <c r="E54" s="141">
        <v>267.5</v>
      </c>
      <c r="F54" s="142">
        <v>267.5</v>
      </c>
      <c r="G54" s="143">
        <v>9.52</v>
      </c>
      <c r="H54" s="143">
        <v>9.52</v>
      </c>
      <c r="I54" s="144" t="s">
        <v>170</v>
      </c>
      <c r="J54" s="67">
        <v>1</v>
      </c>
      <c r="K54" s="96"/>
      <c r="L54" s="96"/>
      <c r="M54" s="67"/>
      <c r="N54" s="67"/>
      <c r="O54" s="67"/>
      <c r="P54" s="77"/>
      <c r="Q54" s="96"/>
      <c r="R54" s="67">
        <f t="shared" si="5"/>
        <v>0</v>
      </c>
      <c r="S54" s="146"/>
      <c r="T54" s="291" t="str">
        <f>IFERROR(VLOOKUP(B54,'Найдено на объекте'!$A$2:$I$83,9,0),"-")</f>
        <v>-</v>
      </c>
      <c r="U54" s="196" t="str">
        <f t="shared" si="0"/>
        <v>-</v>
      </c>
      <c r="V54" s="291" t="str">
        <f>IFERROR(VLOOKUP(B54,[1]Отгрузки!$B$208:$C$281,2,0),"-")</f>
        <v>-</v>
      </c>
      <c r="W54" s="196" t="str">
        <f t="shared" si="1"/>
        <v>-</v>
      </c>
      <c r="X54" s="291">
        <f t="shared" si="2"/>
        <v>1</v>
      </c>
      <c r="Y54" s="196">
        <f t="shared" si="3"/>
        <v>0.26750000000000002</v>
      </c>
      <c r="Z54" s="319"/>
      <c r="AA54" s="291"/>
      <c r="AB54" s="68">
        <f>VLOOKUP(B54,'[2]ВОМ КГ-3 СОЭКС'!$C$3:$G$2063,5,0)</f>
        <v>267.5</v>
      </c>
      <c r="AC54" s="217">
        <f t="shared" si="4"/>
        <v>0</v>
      </c>
    </row>
    <row r="55" spans="1:29" x14ac:dyDescent="0.3">
      <c r="A55" s="133" t="s">
        <v>275</v>
      </c>
      <c r="B55" s="134" t="s">
        <v>276</v>
      </c>
      <c r="C55" s="134" t="s">
        <v>277</v>
      </c>
      <c r="D55" s="96">
        <v>7</v>
      </c>
      <c r="E55" s="141">
        <v>147.4</v>
      </c>
      <c r="F55" s="142">
        <v>1031.8</v>
      </c>
      <c r="G55" s="143">
        <v>5.24</v>
      </c>
      <c r="H55" s="143">
        <v>36.68</v>
      </c>
      <c r="I55" s="144" t="s">
        <v>170</v>
      </c>
      <c r="J55" s="67">
        <v>7</v>
      </c>
      <c r="K55" s="96"/>
      <c r="L55" s="96"/>
      <c r="M55" s="67"/>
      <c r="N55" s="67"/>
      <c r="O55" s="67"/>
      <c r="P55" s="77"/>
      <c r="Q55" s="96"/>
      <c r="R55" s="67">
        <f t="shared" si="5"/>
        <v>0</v>
      </c>
      <c r="S55" s="146"/>
      <c r="T55" s="291" t="str">
        <f>IFERROR(VLOOKUP(B55,'Найдено на объекте'!$A$2:$I$83,9,0),"-")</f>
        <v>-</v>
      </c>
      <c r="U55" s="196" t="str">
        <f t="shared" si="0"/>
        <v>-</v>
      </c>
      <c r="V55" s="291" t="str">
        <f>IFERROR(VLOOKUP(B55,[1]Отгрузки!$B$208:$C$281,2,0),"-")</f>
        <v>-</v>
      </c>
      <c r="W55" s="196" t="str">
        <f t="shared" si="1"/>
        <v>-</v>
      </c>
      <c r="X55" s="291">
        <f t="shared" si="2"/>
        <v>7</v>
      </c>
      <c r="Y55" s="196">
        <f t="shared" si="3"/>
        <v>1.0318000000000001</v>
      </c>
      <c r="Z55" s="319" t="s">
        <v>4914</v>
      </c>
      <c r="AA55" s="291">
        <v>7</v>
      </c>
      <c r="AB55" s="68">
        <f>VLOOKUP(B55,'[2]ВОМ КГ-3 СОЭКС'!$C$3:$G$2063,5,0)</f>
        <v>1031.8</v>
      </c>
      <c r="AC55" s="217">
        <f t="shared" si="4"/>
        <v>0</v>
      </c>
    </row>
    <row r="56" spans="1:29" x14ac:dyDescent="0.3">
      <c r="A56" s="133" t="s">
        <v>278</v>
      </c>
      <c r="B56" s="134" t="s">
        <v>279</v>
      </c>
      <c r="C56" s="134" t="s">
        <v>280</v>
      </c>
      <c r="D56" s="96">
        <v>2</v>
      </c>
      <c r="E56" s="141">
        <v>53.8</v>
      </c>
      <c r="F56" s="142">
        <v>107.6</v>
      </c>
      <c r="G56" s="143">
        <v>1.91</v>
      </c>
      <c r="H56" s="143">
        <v>3.82</v>
      </c>
      <c r="I56" s="144" t="s">
        <v>170</v>
      </c>
      <c r="J56" s="67"/>
      <c r="K56" s="148">
        <v>2</v>
      </c>
      <c r="L56" s="96"/>
      <c r="M56" s="67"/>
      <c r="N56" s="67"/>
      <c r="O56" s="67"/>
      <c r="P56" s="77"/>
      <c r="Q56" s="96"/>
      <c r="R56" s="67">
        <f t="shared" si="5"/>
        <v>0</v>
      </c>
      <c r="S56" s="146"/>
      <c r="T56" s="291" t="str">
        <f>IFERROR(VLOOKUP(B56,'Найдено на объекте'!$A$2:$I$83,9,0),"-")</f>
        <v>-</v>
      </c>
      <c r="U56" s="196" t="str">
        <f t="shared" si="0"/>
        <v>-</v>
      </c>
      <c r="V56" s="291" t="str">
        <f>IFERROR(VLOOKUP(B56,[1]Отгрузки!$B$208:$C$281,2,0),"-")</f>
        <v>-</v>
      </c>
      <c r="W56" s="196" t="str">
        <f t="shared" si="1"/>
        <v>-</v>
      </c>
      <c r="X56" s="291">
        <f t="shared" si="2"/>
        <v>2</v>
      </c>
      <c r="Y56" s="196">
        <f t="shared" si="3"/>
        <v>0.1076</v>
      </c>
      <c r="Z56" s="319" t="s">
        <v>4950</v>
      </c>
      <c r="AA56" s="291">
        <v>2</v>
      </c>
      <c r="AB56" s="68">
        <f>VLOOKUP(B56,'[2]ВОМ КГ-3 СОЭКС'!$C$3:$G$2063,5,0)</f>
        <v>107.6</v>
      </c>
      <c r="AC56" s="217">
        <f t="shared" si="4"/>
        <v>0</v>
      </c>
    </row>
    <row r="57" spans="1:29" x14ac:dyDescent="0.3">
      <c r="A57" s="133" t="s">
        <v>281</v>
      </c>
      <c r="B57" s="134" t="s">
        <v>282</v>
      </c>
      <c r="C57" s="134" t="s">
        <v>283</v>
      </c>
      <c r="D57" s="96">
        <v>1</v>
      </c>
      <c r="E57" s="141">
        <v>53.8</v>
      </c>
      <c r="F57" s="142">
        <v>53.8</v>
      </c>
      <c r="G57" s="143">
        <v>1.91</v>
      </c>
      <c r="H57" s="143">
        <v>1.91</v>
      </c>
      <c r="I57" s="144" t="s">
        <v>170</v>
      </c>
      <c r="J57" s="67"/>
      <c r="K57" s="148">
        <v>1</v>
      </c>
      <c r="L57" s="96"/>
      <c r="M57" s="67"/>
      <c r="N57" s="67"/>
      <c r="O57" s="67"/>
      <c r="P57" s="77"/>
      <c r="Q57" s="96"/>
      <c r="R57" s="67">
        <f t="shared" si="5"/>
        <v>0</v>
      </c>
      <c r="S57" s="146"/>
      <c r="T57" s="291" t="str">
        <f>IFERROR(VLOOKUP(B57,'Найдено на объекте'!$A$2:$I$83,9,0),"-")</f>
        <v>-</v>
      </c>
      <c r="U57" s="196" t="str">
        <f t="shared" si="0"/>
        <v>-</v>
      </c>
      <c r="V57" s="291" t="str">
        <f>IFERROR(VLOOKUP(B57,[1]Отгрузки!$B$208:$C$281,2,0),"-")</f>
        <v>-</v>
      </c>
      <c r="W57" s="196" t="str">
        <f t="shared" si="1"/>
        <v>-</v>
      </c>
      <c r="X57" s="291">
        <f t="shared" si="2"/>
        <v>1</v>
      </c>
      <c r="Y57" s="196">
        <f t="shared" si="3"/>
        <v>5.3800000000000001E-2</v>
      </c>
      <c r="Z57" s="319" t="s">
        <v>4914</v>
      </c>
      <c r="AA57" s="291">
        <v>1</v>
      </c>
      <c r="AB57" s="68">
        <f>VLOOKUP(B57,'[2]ВОМ КГ-3 СОЭКС'!$C$3:$G$2063,5,0)</f>
        <v>53.8</v>
      </c>
      <c r="AC57" s="217">
        <f t="shared" si="4"/>
        <v>0</v>
      </c>
    </row>
    <row r="58" spans="1:29" x14ac:dyDescent="0.3">
      <c r="A58" s="133" t="s">
        <v>284</v>
      </c>
      <c r="B58" s="134" t="s">
        <v>285</v>
      </c>
      <c r="C58" s="134" t="s">
        <v>286</v>
      </c>
      <c r="D58" s="96">
        <v>1</v>
      </c>
      <c r="E58" s="141">
        <v>17.2</v>
      </c>
      <c r="F58" s="142">
        <v>17.2</v>
      </c>
      <c r="G58" s="143">
        <v>0.62</v>
      </c>
      <c r="H58" s="143">
        <v>0.62</v>
      </c>
      <c r="I58" s="144" t="s">
        <v>170</v>
      </c>
      <c r="J58" s="67"/>
      <c r="K58" s="96"/>
      <c r="L58" s="96"/>
      <c r="M58" s="67"/>
      <c r="N58" s="67">
        <v>1</v>
      </c>
      <c r="O58" s="67"/>
      <c r="P58" s="77"/>
      <c r="Q58" s="96"/>
      <c r="R58" s="67">
        <f t="shared" si="5"/>
        <v>0</v>
      </c>
      <c r="S58" s="146"/>
      <c r="T58" s="291" t="str">
        <f>IFERROR(VLOOKUP(B58,'Найдено на объекте'!$A$2:$I$83,9,0),"-")</f>
        <v>-</v>
      </c>
      <c r="U58" s="196" t="str">
        <f t="shared" si="0"/>
        <v>-</v>
      </c>
      <c r="V58" s="291" t="str">
        <f>IFERROR(VLOOKUP(B58,[1]Отгрузки!$B$208:$C$281,2,0),"-")</f>
        <v>-</v>
      </c>
      <c r="W58" s="196" t="str">
        <f t="shared" si="1"/>
        <v>-</v>
      </c>
      <c r="X58" s="291">
        <f t="shared" si="2"/>
        <v>1</v>
      </c>
      <c r="Y58" s="196">
        <f t="shared" si="3"/>
        <v>1.72E-2</v>
      </c>
      <c r="Z58" s="319" t="s">
        <v>4913</v>
      </c>
      <c r="AA58" s="291">
        <v>1</v>
      </c>
      <c r="AB58" s="68">
        <f>VLOOKUP(B58,'[2]ВОМ КГ-3 СОЭКС'!$C$3:$G$2063,5,0)</f>
        <v>17.2</v>
      </c>
      <c r="AC58" s="217">
        <f t="shared" si="4"/>
        <v>0</v>
      </c>
    </row>
    <row r="59" spans="1:29" x14ac:dyDescent="0.3">
      <c r="A59" s="133" t="s">
        <v>287</v>
      </c>
      <c r="B59" s="134" t="s">
        <v>288</v>
      </c>
      <c r="C59" s="134" t="s">
        <v>289</v>
      </c>
      <c r="D59" s="96">
        <v>1</v>
      </c>
      <c r="E59" s="141">
        <v>123.7</v>
      </c>
      <c r="F59" s="142">
        <v>123.7</v>
      </c>
      <c r="G59" s="143">
        <v>4.34</v>
      </c>
      <c r="H59" s="143">
        <v>4.34</v>
      </c>
      <c r="I59" s="144" t="s">
        <v>165</v>
      </c>
      <c r="J59" s="67"/>
      <c r="K59" s="96"/>
      <c r="L59" s="96"/>
      <c r="M59" s="67"/>
      <c r="N59" s="67">
        <v>1</v>
      </c>
      <c r="O59" s="67"/>
      <c r="P59" s="77"/>
      <c r="Q59" s="96"/>
      <c r="R59" s="67">
        <f t="shared" si="5"/>
        <v>0</v>
      </c>
      <c r="S59" s="146"/>
      <c r="T59" s="291" t="str">
        <f>IFERROR(VLOOKUP(B59,'Найдено на объекте'!$A$2:$I$83,9,0),"-")</f>
        <v>-</v>
      </c>
      <c r="U59" s="196" t="str">
        <f t="shared" si="0"/>
        <v>-</v>
      </c>
      <c r="V59" s="291" t="str">
        <f>IFERROR(VLOOKUP(B59,[1]Отгрузки!$B$208:$C$281,2,0),"-")</f>
        <v>-</v>
      </c>
      <c r="W59" s="196" t="str">
        <f t="shared" si="1"/>
        <v>-</v>
      </c>
      <c r="X59" s="291">
        <f t="shared" si="2"/>
        <v>1</v>
      </c>
      <c r="Y59" s="196">
        <f t="shared" si="3"/>
        <v>0.1237</v>
      </c>
      <c r="Z59" s="319" t="s">
        <v>4913</v>
      </c>
      <c r="AA59" s="291">
        <v>1</v>
      </c>
      <c r="AB59" s="68">
        <f>VLOOKUP(B59,'[2]ВОМ КГ-3 СОЭКС'!$C$3:$G$2063,5,0)</f>
        <v>123.7</v>
      </c>
      <c r="AC59" s="217">
        <f t="shared" si="4"/>
        <v>0</v>
      </c>
    </row>
    <row r="60" spans="1:29" x14ac:dyDescent="0.3">
      <c r="A60" s="133" t="s">
        <v>290</v>
      </c>
      <c r="B60" s="134" t="s">
        <v>291</v>
      </c>
      <c r="C60" s="134" t="s">
        <v>292</v>
      </c>
      <c r="D60" s="96">
        <v>1</v>
      </c>
      <c r="E60" s="141">
        <v>48.6</v>
      </c>
      <c r="F60" s="142">
        <v>48.6</v>
      </c>
      <c r="G60" s="143">
        <v>1.71</v>
      </c>
      <c r="H60" s="143">
        <v>1.71</v>
      </c>
      <c r="I60" s="144" t="s">
        <v>170</v>
      </c>
      <c r="J60" s="67"/>
      <c r="K60" s="148">
        <v>1</v>
      </c>
      <c r="L60" s="96"/>
      <c r="M60" s="67"/>
      <c r="N60" s="67"/>
      <c r="O60" s="67"/>
      <c r="P60" s="77"/>
      <c r="Q60" s="96"/>
      <c r="R60" s="67">
        <f t="shared" si="5"/>
        <v>0</v>
      </c>
      <c r="S60" s="146"/>
      <c r="T60" s="291" t="str">
        <f>IFERROR(VLOOKUP(B60,'Найдено на объекте'!$A$2:$I$83,9,0),"-")</f>
        <v>-</v>
      </c>
      <c r="U60" s="196" t="str">
        <f t="shared" si="0"/>
        <v>-</v>
      </c>
      <c r="V60" s="291" t="str">
        <f>IFERROR(VLOOKUP(B60,[1]Отгрузки!$B$208:$C$281,2,0),"-")</f>
        <v>-</v>
      </c>
      <c r="W60" s="196" t="str">
        <f t="shared" si="1"/>
        <v>-</v>
      </c>
      <c r="X60" s="291">
        <f t="shared" si="2"/>
        <v>1</v>
      </c>
      <c r="Y60" s="196">
        <f t="shared" si="3"/>
        <v>4.8600000000000004E-2</v>
      </c>
      <c r="Z60" s="319" t="s">
        <v>4950</v>
      </c>
      <c r="AA60" s="291">
        <v>1</v>
      </c>
      <c r="AB60" s="68">
        <f>VLOOKUP(B60,'[2]ВОМ КГ-3 СОЭКС'!$C$3:$G$2063,5,0)</f>
        <v>48.6</v>
      </c>
      <c r="AC60" s="217">
        <f t="shared" si="4"/>
        <v>0</v>
      </c>
    </row>
    <row r="61" spans="1:29" x14ac:dyDescent="0.3">
      <c r="A61" s="133" t="s">
        <v>293</v>
      </c>
      <c r="B61" s="134" t="s">
        <v>294</v>
      </c>
      <c r="C61" s="134" t="s">
        <v>295</v>
      </c>
      <c r="D61" s="96">
        <v>1</v>
      </c>
      <c r="E61" s="141">
        <v>30.8</v>
      </c>
      <c r="F61" s="142">
        <v>30.8</v>
      </c>
      <c r="G61" s="143">
        <v>1.0900000000000001</v>
      </c>
      <c r="H61" s="143">
        <v>1.0900000000000001</v>
      </c>
      <c r="I61" s="144" t="s">
        <v>170</v>
      </c>
      <c r="J61" s="67"/>
      <c r="K61" s="148">
        <v>1</v>
      </c>
      <c r="L61" s="96"/>
      <c r="M61" s="67"/>
      <c r="N61" s="67"/>
      <c r="O61" s="67"/>
      <c r="P61" s="77"/>
      <c r="Q61" s="96"/>
      <c r="R61" s="67">
        <f t="shared" si="5"/>
        <v>0</v>
      </c>
      <c r="S61" s="146"/>
      <c r="T61" s="291" t="str">
        <f>IFERROR(VLOOKUP(B61,'Найдено на объекте'!$A$2:$I$83,9,0),"-")</f>
        <v>-</v>
      </c>
      <c r="U61" s="196" t="str">
        <f t="shared" si="0"/>
        <v>-</v>
      </c>
      <c r="V61" s="291" t="str">
        <f>IFERROR(VLOOKUP(B61,[1]Отгрузки!$B$208:$C$281,2,0),"-")</f>
        <v>-</v>
      </c>
      <c r="W61" s="196" t="str">
        <f t="shared" si="1"/>
        <v>-</v>
      </c>
      <c r="X61" s="291">
        <f t="shared" si="2"/>
        <v>1</v>
      </c>
      <c r="Y61" s="196">
        <f t="shared" si="3"/>
        <v>3.0800000000000001E-2</v>
      </c>
      <c r="Z61" s="319" t="s">
        <v>4950</v>
      </c>
      <c r="AA61" s="291">
        <v>1</v>
      </c>
      <c r="AB61" s="68">
        <f>VLOOKUP(B61,'[2]ВОМ КГ-3 СОЭКС'!$C$3:$G$2063,5,0)</f>
        <v>30.8</v>
      </c>
      <c r="AC61" s="217">
        <f t="shared" si="4"/>
        <v>0</v>
      </c>
    </row>
    <row r="62" spans="1:29" x14ac:dyDescent="0.3">
      <c r="A62" s="133" t="s">
        <v>296</v>
      </c>
      <c r="B62" s="134" t="s">
        <v>297</v>
      </c>
      <c r="C62" s="134" t="s">
        <v>298</v>
      </c>
      <c r="D62" s="96">
        <v>5</v>
      </c>
      <c r="E62" s="141">
        <v>100</v>
      </c>
      <c r="F62" s="142">
        <v>500</v>
      </c>
      <c r="G62" s="143">
        <v>3.55</v>
      </c>
      <c r="H62" s="143">
        <v>17.75</v>
      </c>
      <c r="I62" s="144" t="s">
        <v>170</v>
      </c>
      <c r="J62" s="67"/>
      <c r="K62" s="148">
        <v>5</v>
      </c>
      <c r="L62" s="96"/>
      <c r="M62" s="67"/>
      <c r="N62" s="67"/>
      <c r="O62" s="67"/>
      <c r="P62" s="77"/>
      <c r="Q62" s="96"/>
      <c r="R62" s="67">
        <f t="shared" si="5"/>
        <v>0</v>
      </c>
      <c r="S62" s="146"/>
      <c r="T62" s="291" t="str">
        <f>IFERROR(VLOOKUP(B62,'Найдено на объекте'!$A$2:$I$83,9,0),"-")</f>
        <v>-</v>
      </c>
      <c r="U62" s="196" t="str">
        <f t="shared" si="0"/>
        <v>-</v>
      </c>
      <c r="V62" s="291" t="str">
        <f>IFERROR(VLOOKUP(B62,[1]Отгрузки!$B$208:$C$281,2,0),"-")</f>
        <v>-</v>
      </c>
      <c r="W62" s="196" t="str">
        <f t="shared" si="1"/>
        <v>-</v>
      </c>
      <c r="X62" s="291">
        <f t="shared" si="2"/>
        <v>5</v>
      </c>
      <c r="Y62" s="196">
        <f t="shared" si="3"/>
        <v>0.5</v>
      </c>
      <c r="Z62" s="319" t="s">
        <v>4914</v>
      </c>
      <c r="AA62" s="291">
        <v>5</v>
      </c>
      <c r="AB62" s="68">
        <f>VLOOKUP(B62,'[2]ВОМ КГ-3 СОЭКС'!$C$3:$G$2063,5,0)</f>
        <v>500</v>
      </c>
      <c r="AC62" s="217">
        <f t="shared" si="4"/>
        <v>0</v>
      </c>
    </row>
    <row r="63" spans="1:29" x14ac:dyDescent="0.3">
      <c r="A63" s="133" t="s">
        <v>299</v>
      </c>
      <c r="B63" s="134" t="s">
        <v>300</v>
      </c>
      <c r="C63" s="134" t="s">
        <v>301</v>
      </c>
      <c r="D63" s="96">
        <v>1</v>
      </c>
      <c r="E63" s="141">
        <v>101.8</v>
      </c>
      <c r="F63" s="142">
        <v>101.8</v>
      </c>
      <c r="G63" s="143">
        <v>3.61</v>
      </c>
      <c r="H63" s="143">
        <v>3.61</v>
      </c>
      <c r="I63" s="144" t="s">
        <v>170</v>
      </c>
      <c r="J63" s="67"/>
      <c r="K63" s="148">
        <v>1</v>
      </c>
      <c r="L63" s="96"/>
      <c r="M63" s="67"/>
      <c r="N63" s="67"/>
      <c r="O63" s="67"/>
      <c r="P63" s="77"/>
      <c r="Q63" s="96"/>
      <c r="R63" s="67">
        <f t="shared" si="5"/>
        <v>0</v>
      </c>
      <c r="S63" s="146"/>
      <c r="T63" s="291" t="str">
        <f>IFERROR(VLOOKUP(B63,'Найдено на объекте'!$A$2:$I$83,9,0),"-")</f>
        <v>-</v>
      </c>
      <c r="U63" s="196" t="str">
        <f t="shared" si="0"/>
        <v>-</v>
      </c>
      <c r="V63" s="291" t="str">
        <f>IFERROR(VLOOKUP(B63,[1]Отгрузки!$B$208:$C$281,2,0),"-")</f>
        <v>-</v>
      </c>
      <c r="W63" s="196" t="str">
        <f t="shared" si="1"/>
        <v>-</v>
      </c>
      <c r="X63" s="291">
        <f t="shared" si="2"/>
        <v>1</v>
      </c>
      <c r="Y63" s="196">
        <f t="shared" si="3"/>
        <v>0.1018</v>
      </c>
      <c r="Z63" s="319" t="s">
        <v>4914</v>
      </c>
      <c r="AA63" s="291">
        <v>1</v>
      </c>
      <c r="AB63" s="68">
        <f>VLOOKUP(B63,'[2]ВОМ КГ-3 СОЭКС'!$C$3:$G$2063,5,0)</f>
        <v>101.8</v>
      </c>
      <c r="AC63" s="217">
        <f t="shared" si="4"/>
        <v>0</v>
      </c>
    </row>
    <row r="64" spans="1:29" ht="31.2" x14ac:dyDescent="0.3">
      <c r="A64" s="133" t="s">
        <v>302</v>
      </c>
      <c r="B64" s="134" t="s">
        <v>303</v>
      </c>
      <c r="C64" s="134" t="s">
        <v>304</v>
      </c>
      <c r="D64" s="96">
        <v>2</v>
      </c>
      <c r="E64" s="141">
        <v>44.9</v>
      </c>
      <c r="F64" s="142">
        <v>89.8</v>
      </c>
      <c r="G64" s="143">
        <v>1.61</v>
      </c>
      <c r="H64" s="143">
        <v>3.22</v>
      </c>
      <c r="I64" s="144" t="s">
        <v>170</v>
      </c>
      <c r="J64" s="67"/>
      <c r="K64" s="148">
        <v>2</v>
      </c>
      <c r="L64" s="96"/>
      <c r="M64" s="67"/>
      <c r="N64" s="67"/>
      <c r="O64" s="67"/>
      <c r="P64" s="77"/>
      <c r="Q64" s="96"/>
      <c r="R64" s="67">
        <f t="shared" si="5"/>
        <v>0</v>
      </c>
      <c r="S64" s="146"/>
      <c r="T64" s="291" t="str">
        <f>IFERROR(VLOOKUP(B64,'Найдено на объекте'!$A$2:$I$83,9,0),"-")</f>
        <v>-</v>
      </c>
      <c r="U64" s="196" t="str">
        <f t="shared" si="0"/>
        <v>-</v>
      </c>
      <c r="V64" s="291" t="str">
        <f>IFERROR(VLOOKUP(B64,[1]Отгрузки!$B$208:$C$281,2,0),"-")</f>
        <v>-</v>
      </c>
      <c r="W64" s="196" t="str">
        <f t="shared" si="1"/>
        <v>-</v>
      </c>
      <c r="X64" s="291">
        <f t="shared" si="2"/>
        <v>2</v>
      </c>
      <c r="Y64" s="196">
        <f t="shared" si="3"/>
        <v>8.9799999999999991E-2</v>
      </c>
      <c r="Z64" s="319" t="s">
        <v>4949</v>
      </c>
      <c r="AA64" s="291">
        <f>1+1</f>
        <v>2</v>
      </c>
      <c r="AB64" s="68">
        <f>VLOOKUP(B64,'[2]ВОМ КГ-3 СОЭКС'!$C$3:$G$2063,5,0)</f>
        <v>89.8</v>
      </c>
      <c r="AC64" s="217">
        <f t="shared" si="4"/>
        <v>0</v>
      </c>
    </row>
    <row r="65" spans="1:29" x14ac:dyDescent="0.3">
      <c r="A65" s="133" t="s">
        <v>305</v>
      </c>
      <c r="B65" s="134" t="s">
        <v>306</v>
      </c>
      <c r="C65" s="134" t="s">
        <v>307</v>
      </c>
      <c r="D65" s="96">
        <v>3</v>
      </c>
      <c r="E65" s="141">
        <v>46</v>
      </c>
      <c r="F65" s="142">
        <v>138</v>
      </c>
      <c r="G65" s="143">
        <v>1.64</v>
      </c>
      <c r="H65" s="143">
        <v>4.92</v>
      </c>
      <c r="I65" s="144" t="s">
        <v>170</v>
      </c>
      <c r="J65" s="67"/>
      <c r="K65" s="96"/>
      <c r="L65" s="147">
        <v>3</v>
      </c>
      <c r="M65" s="67"/>
      <c r="N65" s="67"/>
      <c r="O65" s="67"/>
      <c r="P65" s="77"/>
      <c r="Q65" s="96"/>
      <c r="R65" s="67">
        <f t="shared" si="5"/>
        <v>0</v>
      </c>
      <c r="S65" s="146"/>
      <c r="T65" s="291" t="str">
        <f>IFERROR(VLOOKUP(B65,'Найдено на объекте'!$A$2:$I$83,9,0),"-")</f>
        <v>-</v>
      </c>
      <c r="U65" s="196" t="str">
        <f t="shared" si="0"/>
        <v>-</v>
      </c>
      <c r="V65" s="291" t="str">
        <f>IFERROR(VLOOKUP(B65,[1]Отгрузки!$B$208:$C$281,2,0),"-")</f>
        <v>-</v>
      </c>
      <c r="W65" s="196" t="str">
        <f t="shared" si="1"/>
        <v>-</v>
      </c>
      <c r="X65" s="291">
        <f t="shared" si="2"/>
        <v>3</v>
      </c>
      <c r="Y65" s="196">
        <f t="shared" si="3"/>
        <v>0.13800000000000001</v>
      </c>
      <c r="Z65" s="319" t="s">
        <v>4913</v>
      </c>
      <c r="AA65" s="291">
        <v>3</v>
      </c>
      <c r="AB65" s="68">
        <f>VLOOKUP(B65,'[2]ВОМ КГ-3 СОЭКС'!$C$3:$G$2063,5,0)</f>
        <v>138</v>
      </c>
      <c r="AC65" s="217">
        <f t="shared" si="4"/>
        <v>0</v>
      </c>
    </row>
    <row r="66" spans="1:29" x14ac:dyDescent="0.3">
      <c r="A66" s="133" t="s">
        <v>308</v>
      </c>
      <c r="B66" s="134" t="s">
        <v>309</v>
      </c>
      <c r="C66" s="134" t="s">
        <v>310</v>
      </c>
      <c r="D66" s="96">
        <v>1</v>
      </c>
      <c r="E66" s="141">
        <v>39.299999999999997</v>
      </c>
      <c r="F66" s="142">
        <v>39.299999999999997</v>
      </c>
      <c r="G66" s="143">
        <v>1.39</v>
      </c>
      <c r="H66" s="143">
        <v>1.39</v>
      </c>
      <c r="I66" s="144" t="s">
        <v>170</v>
      </c>
      <c r="J66" s="67"/>
      <c r="K66" s="96"/>
      <c r="L66" s="147">
        <v>1</v>
      </c>
      <c r="M66" s="67"/>
      <c r="N66" s="67"/>
      <c r="O66" s="67"/>
      <c r="P66" s="77"/>
      <c r="Q66" s="96"/>
      <c r="R66" s="67">
        <f t="shared" ref="R66:R129" si="6">D66-J66-K66-L66-M66-N66-O66-P66-Q66</f>
        <v>0</v>
      </c>
      <c r="S66" s="146"/>
      <c r="T66" s="291" t="str">
        <f>IFERROR(VLOOKUP(B66,'Найдено на объекте'!$A$2:$I$83,9,0),"-")</f>
        <v>-</v>
      </c>
      <c r="U66" s="196" t="str">
        <f t="shared" si="0"/>
        <v>-</v>
      </c>
      <c r="V66" s="291" t="str">
        <f>IFERROR(VLOOKUP(B66,[1]Отгрузки!$B$208:$C$281,2,0),"-")</f>
        <v>-</v>
      </c>
      <c r="W66" s="196" t="str">
        <f t="shared" si="1"/>
        <v>-</v>
      </c>
      <c r="X66" s="291">
        <f t="shared" si="2"/>
        <v>1</v>
      </c>
      <c r="Y66" s="196">
        <f t="shared" si="3"/>
        <v>3.9299999999999995E-2</v>
      </c>
      <c r="Z66" s="319" t="s">
        <v>4950</v>
      </c>
      <c r="AA66" s="291">
        <v>1</v>
      </c>
      <c r="AB66" s="68">
        <f>VLOOKUP(B66,'[2]ВОМ КГ-3 СОЭКС'!$C$3:$G$2063,5,0)</f>
        <v>39.299999999999997</v>
      </c>
      <c r="AC66" s="217">
        <f t="shared" si="4"/>
        <v>0</v>
      </c>
    </row>
    <row r="67" spans="1:29" x14ac:dyDescent="0.3">
      <c r="A67" s="133" t="s">
        <v>311</v>
      </c>
      <c r="B67" s="134" t="s">
        <v>312</v>
      </c>
      <c r="C67" s="134" t="s">
        <v>313</v>
      </c>
      <c r="D67" s="96">
        <v>1</v>
      </c>
      <c r="E67" s="141">
        <v>47.5</v>
      </c>
      <c r="F67" s="142">
        <v>47.5</v>
      </c>
      <c r="G67" s="143">
        <v>1.67</v>
      </c>
      <c r="H67" s="143">
        <v>1.67</v>
      </c>
      <c r="I67" s="144" t="s">
        <v>170</v>
      </c>
      <c r="J67" s="67"/>
      <c r="K67" s="96"/>
      <c r="L67" s="147">
        <v>1</v>
      </c>
      <c r="M67" s="67"/>
      <c r="N67" s="67"/>
      <c r="O67" s="67"/>
      <c r="P67" s="77"/>
      <c r="Q67" s="96"/>
      <c r="R67" s="67">
        <f t="shared" si="6"/>
        <v>0</v>
      </c>
      <c r="S67" s="146"/>
      <c r="T67" s="291" t="str">
        <f>IFERROR(VLOOKUP(B67,'Найдено на объекте'!$A$2:$I$83,9,0),"-")</f>
        <v>-</v>
      </c>
      <c r="U67" s="196" t="str">
        <f t="shared" ref="U67:U130" si="7">IFERROR(T67*E67/1000, "-")</f>
        <v>-</v>
      </c>
      <c r="V67" s="291" t="str">
        <f>IFERROR(VLOOKUP(B67,[1]Отгрузки!$B$208:$C$281,2,0),"-")</f>
        <v>-</v>
      </c>
      <c r="W67" s="196" t="str">
        <f t="shared" ref="W67:W130" si="8">IFERROR(V67*E67/1000, "-")</f>
        <v>-</v>
      </c>
      <c r="X67" s="291">
        <f t="shared" ref="X67:X130" si="9">IFERROR((D67-V67),D67)</f>
        <v>1</v>
      </c>
      <c r="Y67" s="196">
        <f t="shared" ref="Y67:Y130" si="10">IFERROR(X67*E67/1000,"-")</f>
        <v>4.7500000000000001E-2</v>
      </c>
      <c r="Z67" s="319" t="s">
        <v>4950</v>
      </c>
      <c r="AA67" s="291">
        <v>1</v>
      </c>
      <c r="AB67" s="68">
        <f>VLOOKUP(B67,'[2]ВОМ КГ-3 СОЭКС'!$C$3:$G$2063,5,0)</f>
        <v>47.5</v>
      </c>
      <c r="AC67" s="217">
        <f t="shared" ref="AC67:AC130" si="11">F67-AB67</f>
        <v>0</v>
      </c>
    </row>
    <row r="68" spans="1:29" x14ac:dyDescent="0.3">
      <c r="A68" s="133" t="s">
        <v>314</v>
      </c>
      <c r="B68" s="134" t="s">
        <v>315</v>
      </c>
      <c r="C68" s="134" t="s">
        <v>316</v>
      </c>
      <c r="D68" s="96">
        <v>1</v>
      </c>
      <c r="E68" s="141">
        <v>29.7</v>
      </c>
      <c r="F68" s="142">
        <v>29.7</v>
      </c>
      <c r="G68" s="143">
        <v>1.04</v>
      </c>
      <c r="H68" s="143">
        <v>1.04</v>
      </c>
      <c r="I68" s="144" t="s">
        <v>170</v>
      </c>
      <c r="J68" s="67"/>
      <c r="K68" s="96"/>
      <c r="L68" s="147">
        <v>1</v>
      </c>
      <c r="M68" s="67"/>
      <c r="N68" s="67"/>
      <c r="O68" s="67"/>
      <c r="P68" s="77"/>
      <c r="Q68" s="96"/>
      <c r="R68" s="67">
        <f t="shared" si="6"/>
        <v>0</v>
      </c>
      <c r="S68" s="146"/>
      <c r="T68" s="291" t="str">
        <f>IFERROR(VLOOKUP(B68,'Найдено на объекте'!$A$2:$I$83,9,0),"-")</f>
        <v>-</v>
      </c>
      <c r="U68" s="196" t="str">
        <f t="shared" si="7"/>
        <v>-</v>
      </c>
      <c r="V68" s="291" t="str">
        <f>IFERROR(VLOOKUP(B68,[1]Отгрузки!$B$208:$C$281,2,0),"-")</f>
        <v>-</v>
      </c>
      <c r="W68" s="196" t="str">
        <f t="shared" si="8"/>
        <v>-</v>
      </c>
      <c r="X68" s="291">
        <f t="shared" si="9"/>
        <v>1</v>
      </c>
      <c r="Y68" s="196">
        <f t="shared" si="10"/>
        <v>2.9700000000000001E-2</v>
      </c>
      <c r="Z68" s="319" t="s">
        <v>4950</v>
      </c>
      <c r="AA68" s="291">
        <v>1</v>
      </c>
      <c r="AB68" s="68">
        <f>VLOOKUP(B68,'[2]ВОМ КГ-3 СОЭКС'!$C$3:$G$2063,5,0)</f>
        <v>29.7</v>
      </c>
      <c r="AC68" s="217">
        <f t="shared" si="11"/>
        <v>0</v>
      </c>
    </row>
    <row r="69" spans="1:29" ht="31.2" x14ac:dyDescent="0.3">
      <c r="A69" s="133" t="s">
        <v>317</v>
      </c>
      <c r="B69" s="134" t="s">
        <v>318</v>
      </c>
      <c r="C69" s="134" t="s">
        <v>319</v>
      </c>
      <c r="D69" s="96">
        <v>10</v>
      </c>
      <c r="E69" s="141">
        <v>105.4</v>
      </c>
      <c r="F69" s="142">
        <v>1054</v>
      </c>
      <c r="G69" s="143">
        <v>3.77</v>
      </c>
      <c r="H69" s="143">
        <v>37.700000000000003</v>
      </c>
      <c r="I69" s="144" t="s">
        <v>170</v>
      </c>
      <c r="J69" s="67"/>
      <c r="K69" s="96"/>
      <c r="L69" s="147">
        <v>10</v>
      </c>
      <c r="M69" s="67"/>
      <c r="N69" s="67"/>
      <c r="O69" s="67"/>
      <c r="P69" s="77"/>
      <c r="Q69" s="96"/>
      <c r="R69" s="67">
        <f t="shared" si="6"/>
        <v>0</v>
      </c>
      <c r="S69" s="146"/>
      <c r="T69" s="291" t="str">
        <f>IFERROR(VLOOKUP(B69,'Найдено на объекте'!$A$2:$I$83,9,0),"-")</f>
        <v>-</v>
      </c>
      <c r="U69" s="196" t="str">
        <f t="shared" si="7"/>
        <v>-</v>
      </c>
      <c r="V69" s="291" t="str">
        <f>IFERROR(VLOOKUP(B69,[1]Отгрузки!$B$208:$C$281,2,0),"-")</f>
        <v>-</v>
      </c>
      <c r="W69" s="196" t="str">
        <f t="shared" si="8"/>
        <v>-</v>
      </c>
      <c r="X69" s="291">
        <f t="shared" si="9"/>
        <v>10</v>
      </c>
      <c r="Y69" s="196">
        <f t="shared" si="10"/>
        <v>1.054</v>
      </c>
      <c r="Z69" s="319" t="s">
        <v>4915</v>
      </c>
      <c r="AA69" s="291">
        <f>4+6</f>
        <v>10</v>
      </c>
      <c r="AB69" s="68">
        <f>VLOOKUP(B69,'[2]ВОМ КГ-3 СОЭКС'!$C$3:$G$2063,5,0)</f>
        <v>1054</v>
      </c>
      <c r="AC69" s="217">
        <f t="shared" si="11"/>
        <v>0</v>
      </c>
    </row>
    <row r="70" spans="1:29" x14ac:dyDescent="0.3">
      <c r="A70" s="133" t="s">
        <v>320</v>
      </c>
      <c r="B70" s="134" t="s">
        <v>321</v>
      </c>
      <c r="C70" s="134" t="s">
        <v>322</v>
      </c>
      <c r="D70" s="96">
        <v>1</v>
      </c>
      <c r="E70" s="141">
        <v>109.1</v>
      </c>
      <c r="F70" s="142">
        <v>109.1</v>
      </c>
      <c r="G70" s="143">
        <v>3.89</v>
      </c>
      <c r="H70" s="143">
        <v>3.89</v>
      </c>
      <c r="I70" s="144" t="s">
        <v>170</v>
      </c>
      <c r="J70" s="67"/>
      <c r="K70" s="96"/>
      <c r="L70" s="147">
        <v>1</v>
      </c>
      <c r="M70" s="67"/>
      <c r="N70" s="67"/>
      <c r="O70" s="67"/>
      <c r="P70" s="77"/>
      <c r="Q70" s="96"/>
      <c r="R70" s="67">
        <f t="shared" si="6"/>
        <v>0</v>
      </c>
      <c r="S70" s="146"/>
      <c r="T70" s="291" t="str">
        <f>IFERROR(VLOOKUP(B70,'Найдено на объекте'!$A$2:$I$83,9,0),"-")</f>
        <v>-</v>
      </c>
      <c r="U70" s="196" t="str">
        <f t="shared" si="7"/>
        <v>-</v>
      </c>
      <c r="V70" s="291" t="str">
        <f>IFERROR(VLOOKUP(B70,[1]Отгрузки!$B$208:$C$281,2,0),"-")</f>
        <v>-</v>
      </c>
      <c r="W70" s="196" t="str">
        <f t="shared" si="8"/>
        <v>-</v>
      </c>
      <c r="X70" s="291">
        <f t="shared" si="9"/>
        <v>1</v>
      </c>
      <c r="Y70" s="196">
        <f t="shared" si="10"/>
        <v>0.10909999999999999</v>
      </c>
      <c r="Z70" s="319" t="s">
        <v>4914</v>
      </c>
      <c r="AA70" s="291">
        <v>1</v>
      </c>
      <c r="AB70" s="68">
        <f>VLOOKUP(B70,'[2]ВОМ КГ-3 СОЭКС'!$C$3:$G$2063,5,0)</f>
        <v>109.1</v>
      </c>
      <c r="AC70" s="217">
        <f t="shared" si="11"/>
        <v>0</v>
      </c>
    </row>
    <row r="71" spans="1:29" x14ac:dyDescent="0.3">
      <c r="A71" s="133" t="s">
        <v>323</v>
      </c>
      <c r="B71" s="134" t="s">
        <v>324</v>
      </c>
      <c r="C71" s="134" t="s">
        <v>325</v>
      </c>
      <c r="D71" s="96">
        <v>1</v>
      </c>
      <c r="E71" s="141">
        <v>109.1</v>
      </c>
      <c r="F71" s="142">
        <v>109.1</v>
      </c>
      <c r="G71" s="143">
        <v>3.89</v>
      </c>
      <c r="H71" s="143">
        <v>3.89</v>
      </c>
      <c r="I71" s="144" t="s">
        <v>170</v>
      </c>
      <c r="J71" s="67"/>
      <c r="K71" s="148">
        <v>1</v>
      </c>
      <c r="L71" s="96"/>
      <c r="M71" s="67"/>
      <c r="N71" s="67"/>
      <c r="O71" s="67"/>
      <c r="P71" s="77"/>
      <c r="Q71" s="96"/>
      <c r="R71" s="67">
        <f t="shared" si="6"/>
        <v>0</v>
      </c>
      <c r="S71" s="146"/>
      <c r="T71" s="291" t="str">
        <f>IFERROR(VLOOKUP(B71,'Найдено на объекте'!$A$2:$I$83,9,0),"-")</f>
        <v>-</v>
      </c>
      <c r="U71" s="196" t="str">
        <f t="shared" si="7"/>
        <v>-</v>
      </c>
      <c r="V71" s="291" t="str">
        <f>IFERROR(VLOOKUP(B71,[1]Отгрузки!$B$208:$C$281,2,0),"-")</f>
        <v>-</v>
      </c>
      <c r="W71" s="196" t="str">
        <f t="shared" si="8"/>
        <v>-</v>
      </c>
      <c r="X71" s="291">
        <f t="shared" si="9"/>
        <v>1</v>
      </c>
      <c r="Y71" s="196">
        <f t="shared" si="10"/>
        <v>0.10909999999999999</v>
      </c>
      <c r="Z71" s="319" t="s">
        <v>4913</v>
      </c>
      <c r="AA71" s="291">
        <v>1</v>
      </c>
      <c r="AB71" s="68">
        <f>VLOOKUP(B71,'[2]ВОМ КГ-3 СОЭКС'!$C$3:$G$2063,5,0)</f>
        <v>109.1</v>
      </c>
      <c r="AC71" s="217">
        <f t="shared" si="11"/>
        <v>0</v>
      </c>
    </row>
    <row r="72" spans="1:29" x14ac:dyDescent="0.3">
      <c r="A72" s="133" t="s">
        <v>326</v>
      </c>
      <c r="B72" s="134" t="s">
        <v>327</v>
      </c>
      <c r="C72" s="134" t="s">
        <v>328</v>
      </c>
      <c r="D72" s="96">
        <v>4</v>
      </c>
      <c r="E72" s="141">
        <v>50.3</v>
      </c>
      <c r="F72" s="142">
        <v>201.2</v>
      </c>
      <c r="G72" s="143">
        <v>1.82</v>
      </c>
      <c r="H72" s="143">
        <v>7.28</v>
      </c>
      <c r="I72" s="144" t="s">
        <v>170</v>
      </c>
      <c r="J72" s="67"/>
      <c r="K72" s="96"/>
      <c r="L72" s="147">
        <v>4</v>
      </c>
      <c r="M72" s="67"/>
      <c r="N72" s="67"/>
      <c r="O72" s="67"/>
      <c r="P72" s="77"/>
      <c r="Q72" s="96"/>
      <c r="R72" s="67">
        <f t="shared" si="6"/>
        <v>0</v>
      </c>
      <c r="S72" s="146"/>
      <c r="T72" s="291" t="str">
        <f>IFERROR(VLOOKUP(B72,'Найдено на объекте'!$A$2:$I$83,9,0),"-")</f>
        <v>-</v>
      </c>
      <c r="U72" s="196" t="str">
        <f t="shared" si="7"/>
        <v>-</v>
      </c>
      <c r="V72" s="291" t="str">
        <f>IFERROR(VLOOKUP(B72,[1]Отгрузки!$B$208:$C$281,2,0),"-")</f>
        <v>-</v>
      </c>
      <c r="W72" s="196" t="str">
        <f t="shared" si="8"/>
        <v>-</v>
      </c>
      <c r="X72" s="291">
        <f t="shared" si="9"/>
        <v>4</v>
      </c>
      <c r="Y72" s="196">
        <f t="shared" si="10"/>
        <v>0.20119999999999999</v>
      </c>
      <c r="Z72" s="319" t="s">
        <v>4914</v>
      </c>
      <c r="AA72" s="291">
        <v>4</v>
      </c>
      <c r="AB72" s="68">
        <f>VLOOKUP(B72,'[2]ВОМ КГ-3 СОЭКС'!$C$3:$G$2063,5,0)</f>
        <v>201.2</v>
      </c>
      <c r="AC72" s="217">
        <f t="shared" si="11"/>
        <v>0</v>
      </c>
    </row>
    <row r="73" spans="1:29" x14ac:dyDescent="0.3">
      <c r="A73" s="133" t="s">
        <v>329</v>
      </c>
      <c r="B73" s="134" t="s">
        <v>330</v>
      </c>
      <c r="C73" s="134" t="s">
        <v>331</v>
      </c>
      <c r="D73" s="96">
        <v>1</v>
      </c>
      <c r="E73" s="141">
        <v>39.299999999999997</v>
      </c>
      <c r="F73" s="142">
        <v>39.299999999999997</v>
      </c>
      <c r="G73" s="143">
        <v>1.39</v>
      </c>
      <c r="H73" s="143">
        <v>1.39</v>
      </c>
      <c r="I73" s="144" t="s">
        <v>170</v>
      </c>
      <c r="J73" s="67"/>
      <c r="K73" s="96"/>
      <c r="L73" s="147">
        <v>1</v>
      </c>
      <c r="M73" s="67"/>
      <c r="N73" s="67"/>
      <c r="O73" s="67"/>
      <c r="P73" s="77"/>
      <c r="Q73" s="96"/>
      <c r="R73" s="67">
        <f t="shared" si="6"/>
        <v>0</v>
      </c>
      <c r="S73" s="146"/>
      <c r="T73" s="291" t="str">
        <f>IFERROR(VLOOKUP(B73,'Найдено на объекте'!$A$2:$I$83,9,0),"-")</f>
        <v>-</v>
      </c>
      <c r="U73" s="196" t="str">
        <f t="shared" si="7"/>
        <v>-</v>
      </c>
      <c r="V73" s="291" t="str">
        <f>IFERROR(VLOOKUP(B73,[1]Отгрузки!$B$208:$C$281,2,0),"-")</f>
        <v>-</v>
      </c>
      <c r="W73" s="196" t="str">
        <f t="shared" si="8"/>
        <v>-</v>
      </c>
      <c r="X73" s="291">
        <f t="shared" si="9"/>
        <v>1</v>
      </c>
      <c r="Y73" s="196">
        <f t="shared" si="10"/>
        <v>3.9299999999999995E-2</v>
      </c>
      <c r="Z73" s="319" t="s">
        <v>4950</v>
      </c>
      <c r="AA73" s="291">
        <v>1</v>
      </c>
      <c r="AB73" s="68">
        <f>VLOOKUP(B73,'[2]ВОМ КГ-3 СОЭКС'!$C$3:$G$2063,5,0)</f>
        <v>39.299999999999997</v>
      </c>
      <c r="AC73" s="217">
        <f t="shared" si="11"/>
        <v>0</v>
      </c>
    </row>
    <row r="74" spans="1:29" x14ac:dyDescent="0.3">
      <c r="A74" s="133" t="s">
        <v>332</v>
      </c>
      <c r="B74" s="134" t="s">
        <v>333</v>
      </c>
      <c r="C74" s="134" t="s">
        <v>334</v>
      </c>
      <c r="D74" s="96">
        <v>1</v>
      </c>
      <c r="E74" s="141">
        <v>47.5</v>
      </c>
      <c r="F74" s="142">
        <v>47.5</v>
      </c>
      <c r="G74" s="143">
        <v>1.67</v>
      </c>
      <c r="H74" s="143">
        <v>1.67</v>
      </c>
      <c r="I74" s="144" t="s">
        <v>170</v>
      </c>
      <c r="J74" s="67"/>
      <c r="K74" s="96"/>
      <c r="L74" s="147">
        <v>1</v>
      </c>
      <c r="M74" s="67"/>
      <c r="N74" s="67"/>
      <c r="O74" s="67"/>
      <c r="P74" s="77"/>
      <c r="Q74" s="96"/>
      <c r="R74" s="67">
        <f t="shared" si="6"/>
        <v>0</v>
      </c>
      <c r="S74" s="146"/>
      <c r="T74" s="291" t="str">
        <f>IFERROR(VLOOKUP(B74,'Найдено на объекте'!$A$2:$I$83,9,0),"-")</f>
        <v>-</v>
      </c>
      <c r="U74" s="196" t="str">
        <f t="shared" si="7"/>
        <v>-</v>
      </c>
      <c r="V74" s="291" t="str">
        <f>IFERROR(VLOOKUP(B74,[1]Отгрузки!$B$208:$C$281,2,0),"-")</f>
        <v>-</v>
      </c>
      <c r="W74" s="196" t="str">
        <f t="shared" si="8"/>
        <v>-</v>
      </c>
      <c r="X74" s="291">
        <f t="shared" si="9"/>
        <v>1</v>
      </c>
      <c r="Y74" s="196">
        <f t="shared" si="10"/>
        <v>4.7500000000000001E-2</v>
      </c>
      <c r="Z74" s="319" t="s">
        <v>4950</v>
      </c>
      <c r="AA74" s="291">
        <v>1</v>
      </c>
      <c r="AB74" s="68">
        <f>VLOOKUP(B74,'[2]ВОМ КГ-3 СОЭКС'!$C$3:$G$2063,5,0)</f>
        <v>47.5</v>
      </c>
      <c r="AC74" s="217">
        <f t="shared" si="11"/>
        <v>0</v>
      </c>
    </row>
    <row r="75" spans="1:29" x14ac:dyDescent="0.3">
      <c r="A75" s="133" t="s">
        <v>335</v>
      </c>
      <c r="B75" s="134" t="s">
        <v>336</v>
      </c>
      <c r="C75" s="134" t="s">
        <v>337</v>
      </c>
      <c r="D75" s="96">
        <v>1</v>
      </c>
      <c r="E75" s="141">
        <v>29.7</v>
      </c>
      <c r="F75" s="142">
        <v>29.7</v>
      </c>
      <c r="G75" s="143">
        <v>1.04</v>
      </c>
      <c r="H75" s="143">
        <v>1.04</v>
      </c>
      <c r="I75" s="144" t="s">
        <v>170</v>
      </c>
      <c r="J75" s="67"/>
      <c r="K75" s="96"/>
      <c r="L75" s="147">
        <v>1</v>
      </c>
      <c r="M75" s="67"/>
      <c r="N75" s="67"/>
      <c r="O75" s="67"/>
      <c r="P75" s="77"/>
      <c r="Q75" s="96"/>
      <c r="R75" s="67">
        <f t="shared" si="6"/>
        <v>0</v>
      </c>
      <c r="S75" s="146"/>
      <c r="T75" s="291" t="str">
        <f>IFERROR(VLOOKUP(B75,'Найдено на объекте'!$A$2:$I$83,9,0),"-")</f>
        <v>-</v>
      </c>
      <c r="U75" s="196" t="str">
        <f t="shared" si="7"/>
        <v>-</v>
      </c>
      <c r="V75" s="291" t="str">
        <f>IFERROR(VLOOKUP(B75,[1]Отгрузки!$B$208:$C$281,2,0),"-")</f>
        <v>-</v>
      </c>
      <c r="W75" s="196" t="str">
        <f t="shared" si="8"/>
        <v>-</v>
      </c>
      <c r="X75" s="291">
        <f t="shared" si="9"/>
        <v>1</v>
      </c>
      <c r="Y75" s="196">
        <f t="shared" si="10"/>
        <v>2.9700000000000001E-2</v>
      </c>
      <c r="Z75" s="319" t="s">
        <v>4950</v>
      </c>
      <c r="AA75" s="291">
        <v>1</v>
      </c>
      <c r="AB75" s="68">
        <f>VLOOKUP(B75,'[2]ВОМ КГ-3 СОЭКС'!$C$3:$G$2063,5,0)</f>
        <v>29.7</v>
      </c>
      <c r="AC75" s="217">
        <f t="shared" si="11"/>
        <v>0</v>
      </c>
    </row>
    <row r="76" spans="1:29" x14ac:dyDescent="0.3">
      <c r="A76" s="133" t="s">
        <v>338</v>
      </c>
      <c r="B76" s="134" t="s">
        <v>339</v>
      </c>
      <c r="C76" s="134" t="s">
        <v>340</v>
      </c>
      <c r="D76" s="96">
        <v>3</v>
      </c>
      <c r="E76" s="141">
        <v>5.7</v>
      </c>
      <c r="F76" s="142">
        <v>17.100000000000001</v>
      </c>
      <c r="G76" s="143">
        <v>0.2</v>
      </c>
      <c r="H76" s="143">
        <v>0.6</v>
      </c>
      <c r="I76" s="144" t="s">
        <v>170</v>
      </c>
      <c r="J76" s="67"/>
      <c r="K76" s="96"/>
      <c r="L76" s="147">
        <v>3</v>
      </c>
      <c r="M76" s="67"/>
      <c r="N76" s="67"/>
      <c r="O76" s="67"/>
      <c r="P76" s="77"/>
      <c r="Q76" s="96"/>
      <c r="R76" s="67">
        <f t="shared" si="6"/>
        <v>0</v>
      </c>
      <c r="S76" s="146"/>
      <c r="T76" s="291" t="str">
        <f>IFERROR(VLOOKUP(B76,'Найдено на объекте'!$A$2:$I$83,9,0),"-")</f>
        <v>-</v>
      </c>
      <c r="U76" s="196" t="str">
        <f t="shared" si="7"/>
        <v>-</v>
      </c>
      <c r="V76" s="291" t="str">
        <f>IFERROR(VLOOKUP(B76,[1]Отгрузки!$B$208:$C$281,2,0),"-")</f>
        <v>-</v>
      </c>
      <c r="W76" s="196" t="str">
        <f t="shared" si="8"/>
        <v>-</v>
      </c>
      <c r="X76" s="291">
        <f t="shared" si="9"/>
        <v>3</v>
      </c>
      <c r="Y76" s="196">
        <f t="shared" si="10"/>
        <v>1.7100000000000001E-2</v>
      </c>
      <c r="Z76" s="319"/>
      <c r="AA76" s="291"/>
      <c r="AB76" s="68">
        <f>VLOOKUP(B76,'[2]ВОМ КГ-3 СОЭКС'!$C$3:$G$2063,5,0)</f>
        <v>17.100000000000001</v>
      </c>
      <c r="AC76" s="217">
        <f t="shared" si="11"/>
        <v>0</v>
      </c>
    </row>
    <row r="77" spans="1:29" ht="31.2" x14ac:dyDescent="0.3">
      <c r="A77" s="133" t="s">
        <v>341</v>
      </c>
      <c r="B77" s="134" t="s">
        <v>342</v>
      </c>
      <c r="C77" s="134" t="s">
        <v>343</v>
      </c>
      <c r="D77" s="96">
        <v>13</v>
      </c>
      <c r="E77" s="141">
        <v>117.1</v>
      </c>
      <c r="F77" s="142">
        <v>1522.3</v>
      </c>
      <c r="G77" s="143">
        <v>4.18</v>
      </c>
      <c r="H77" s="143">
        <v>54.34</v>
      </c>
      <c r="I77" s="144" t="s">
        <v>170</v>
      </c>
      <c r="J77" s="67"/>
      <c r="K77" s="96"/>
      <c r="L77" s="96"/>
      <c r="M77" s="67"/>
      <c r="N77" s="67">
        <v>13</v>
      </c>
      <c r="O77" s="67"/>
      <c r="P77" s="77"/>
      <c r="Q77" s="96"/>
      <c r="R77" s="67">
        <f t="shared" si="6"/>
        <v>0</v>
      </c>
      <c r="S77" s="146"/>
      <c r="T77" s="291" t="str">
        <f>IFERROR(VLOOKUP(B77,'Найдено на объекте'!$A$2:$I$83,9,0),"-")</f>
        <v>-</v>
      </c>
      <c r="U77" s="196" t="str">
        <f t="shared" si="7"/>
        <v>-</v>
      </c>
      <c r="V77" s="291" t="str">
        <f>IFERROR(VLOOKUP(B77,[1]Отгрузки!$B$208:$C$281,2,0),"-")</f>
        <v>-</v>
      </c>
      <c r="W77" s="196" t="str">
        <f t="shared" si="8"/>
        <v>-</v>
      </c>
      <c r="X77" s="291">
        <f t="shared" si="9"/>
        <v>13</v>
      </c>
      <c r="Y77" s="196">
        <f t="shared" si="10"/>
        <v>1.5223</v>
      </c>
      <c r="Z77" s="319" t="s">
        <v>4915</v>
      </c>
      <c r="AA77" s="291">
        <f>9+4</f>
        <v>13</v>
      </c>
      <c r="AB77" s="68">
        <f>VLOOKUP(B77,'[2]ВОМ КГ-3 СОЭКС'!$C$3:$G$2063,5,0)</f>
        <v>1522.3</v>
      </c>
      <c r="AC77" s="217">
        <f t="shared" si="11"/>
        <v>0</v>
      </c>
    </row>
    <row r="78" spans="1:29" x14ac:dyDescent="0.3">
      <c r="A78" s="133" t="s">
        <v>344</v>
      </c>
      <c r="B78" s="134" t="s">
        <v>345</v>
      </c>
      <c r="C78" s="134" t="s">
        <v>346</v>
      </c>
      <c r="D78" s="96">
        <v>1</v>
      </c>
      <c r="E78" s="141">
        <v>123.4</v>
      </c>
      <c r="F78" s="142">
        <v>123.4</v>
      </c>
      <c r="G78" s="143">
        <v>4.41</v>
      </c>
      <c r="H78" s="143">
        <v>4.41</v>
      </c>
      <c r="I78" s="144" t="s">
        <v>170</v>
      </c>
      <c r="J78" s="67"/>
      <c r="K78" s="96"/>
      <c r="L78" s="96"/>
      <c r="M78" s="67">
        <v>1</v>
      </c>
      <c r="N78" s="67"/>
      <c r="O78" s="67"/>
      <c r="P78" s="77"/>
      <c r="Q78" s="96"/>
      <c r="R78" s="67">
        <f t="shared" si="6"/>
        <v>0</v>
      </c>
      <c r="S78" s="146"/>
      <c r="T78" s="291" t="str">
        <f>IFERROR(VLOOKUP(B78,'Найдено на объекте'!$A$2:$I$83,9,0),"-")</f>
        <v>-</v>
      </c>
      <c r="U78" s="196" t="str">
        <f t="shared" si="7"/>
        <v>-</v>
      </c>
      <c r="V78" s="291" t="str">
        <f>IFERROR(VLOOKUP(B78,[1]Отгрузки!$B$208:$C$281,2,0),"-")</f>
        <v>-</v>
      </c>
      <c r="W78" s="196" t="str">
        <f t="shared" si="8"/>
        <v>-</v>
      </c>
      <c r="X78" s="291">
        <f t="shared" si="9"/>
        <v>1</v>
      </c>
      <c r="Y78" s="196">
        <f t="shared" si="10"/>
        <v>0.12340000000000001</v>
      </c>
      <c r="Z78" s="319" t="s">
        <v>4914</v>
      </c>
      <c r="AA78" s="291">
        <v>1</v>
      </c>
      <c r="AB78" s="68">
        <f>VLOOKUP(B78,'[2]ВОМ КГ-3 СОЭКС'!$C$3:$G$2063,5,0)</f>
        <v>123.4</v>
      </c>
      <c r="AC78" s="217">
        <f t="shared" si="11"/>
        <v>0</v>
      </c>
    </row>
    <row r="79" spans="1:29" x14ac:dyDescent="0.3">
      <c r="A79" s="133" t="s">
        <v>347</v>
      </c>
      <c r="B79" s="134" t="s">
        <v>348</v>
      </c>
      <c r="C79" s="134" t="s">
        <v>349</v>
      </c>
      <c r="D79" s="96">
        <v>6</v>
      </c>
      <c r="E79" s="141">
        <v>123.9</v>
      </c>
      <c r="F79" s="142">
        <v>743.4</v>
      </c>
      <c r="G79" s="143">
        <v>4.43</v>
      </c>
      <c r="H79" s="143">
        <v>26.58</v>
      </c>
      <c r="I79" s="144" t="s">
        <v>170</v>
      </c>
      <c r="J79" s="67"/>
      <c r="K79" s="96"/>
      <c r="L79" s="96"/>
      <c r="M79" s="67">
        <v>6</v>
      </c>
      <c r="N79" s="67"/>
      <c r="O79" s="67"/>
      <c r="P79" s="77"/>
      <c r="Q79" s="96"/>
      <c r="R79" s="67">
        <f t="shared" si="6"/>
        <v>0</v>
      </c>
      <c r="S79" s="146"/>
      <c r="T79" s="291" t="str">
        <f>IFERROR(VLOOKUP(B79,'Найдено на объекте'!$A$2:$I$83,9,0),"-")</f>
        <v>-</v>
      </c>
      <c r="U79" s="196" t="str">
        <f t="shared" si="7"/>
        <v>-</v>
      </c>
      <c r="V79" s="291" t="str">
        <f>IFERROR(VLOOKUP(B79,[1]Отгрузки!$B$208:$C$281,2,0),"-")</f>
        <v>-</v>
      </c>
      <c r="W79" s="196" t="str">
        <f t="shared" si="8"/>
        <v>-</v>
      </c>
      <c r="X79" s="291">
        <f t="shared" si="9"/>
        <v>6</v>
      </c>
      <c r="Y79" s="196">
        <f t="shared" si="10"/>
        <v>0.74340000000000006</v>
      </c>
      <c r="Z79" s="319" t="s">
        <v>4914</v>
      </c>
      <c r="AA79" s="291">
        <v>6</v>
      </c>
      <c r="AB79" s="68">
        <f>VLOOKUP(B79,'[2]ВОМ КГ-3 СОЭКС'!$C$3:$G$2063,5,0)</f>
        <v>743.4</v>
      </c>
      <c r="AC79" s="217">
        <f t="shared" si="11"/>
        <v>0</v>
      </c>
    </row>
    <row r="80" spans="1:29" ht="31.2" x14ac:dyDescent="0.3">
      <c r="A80" s="133" t="s">
        <v>350</v>
      </c>
      <c r="B80" s="134" t="s">
        <v>351</v>
      </c>
      <c r="C80" s="134" t="s">
        <v>352</v>
      </c>
      <c r="D80" s="96">
        <v>49</v>
      </c>
      <c r="E80" s="141">
        <v>123.4</v>
      </c>
      <c r="F80" s="142">
        <v>6046.6</v>
      </c>
      <c r="G80" s="143">
        <v>4.41</v>
      </c>
      <c r="H80" s="143">
        <v>216.09</v>
      </c>
      <c r="I80" s="144" t="s">
        <v>170</v>
      </c>
      <c r="J80" s="67"/>
      <c r="K80" s="96"/>
      <c r="L80" s="96"/>
      <c r="M80" s="67">
        <v>7</v>
      </c>
      <c r="N80" s="67"/>
      <c r="O80" s="67">
        <v>14</v>
      </c>
      <c r="P80" s="145">
        <v>14</v>
      </c>
      <c r="Q80" s="144">
        <v>14</v>
      </c>
      <c r="R80" s="67">
        <f t="shared" si="6"/>
        <v>0</v>
      </c>
      <c r="S80" s="146"/>
      <c r="T80" s="291" t="str">
        <f>IFERROR(VLOOKUP(B80,'Найдено на объекте'!$A$2:$I$83,9,0),"-")</f>
        <v>-</v>
      </c>
      <c r="U80" s="196" t="str">
        <f t="shared" si="7"/>
        <v>-</v>
      </c>
      <c r="V80" s="291" t="str">
        <f>IFERROR(VLOOKUP(B80,[1]Отгрузки!$B$208:$C$281,2,0),"-")</f>
        <v>-</v>
      </c>
      <c r="W80" s="196" t="str">
        <f t="shared" si="8"/>
        <v>-</v>
      </c>
      <c r="X80" s="291">
        <f t="shared" si="9"/>
        <v>49</v>
      </c>
      <c r="Y80" s="196">
        <f t="shared" si="10"/>
        <v>6.0466000000000006</v>
      </c>
      <c r="Z80" s="319" t="s">
        <v>4916</v>
      </c>
      <c r="AA80" s="291">
        <f>35+14</f>
        <v>49</v>
      </c>
      <c r="AB80" s="68">
        <f>VLOOKUP(B80,'[2]ВОМ КГ-3 СОЭКС'!$C$3:$G$2063,5,0)</f>
        <v>6046.6</v>
      </c>
      <c r="AC80" s="217">
        <f t="shared" si="11"/>
        <v>0</v>
      </c>
    </row>
    <row r="81" spans="1:29" x14ac:dyDescent="0.3">
      <c r="A81" s="133" t="s">
        <v>353</v>
      </c>
      <c r="B81" s="134" t="s">
        <v>8</v>
      </c>
      <c r="C81" s="134" t="s">
        <v>354</v>
      </c>
      <c r="D81" s="96">
        <v>1</v>
      </c>
      <c r="E81" s="141">
        <v>3763.7</v>
      </c>
      <c r="F81" s="142">
        <v>3763.7</v>
      </c>
      <c r="G81" s="143">
        <v>45.26</v>
      </c>
      <c r="H81" s="143">
        <v>45.26</v>
      </c>
      <c r="I81" s="144" t="s">
        <v>165</v>
      </c>
      <c r="J81" s="67"/>
      <c r="K81" s="96"/>
      <c r="L81" s="96"/>
      <c r="M81" s="67">
        <v>1</v>
      </c>
      <c r="N81" s="67"/>
      <c r="O81" s="67"/>
      <c r="P81" s="77"/>
      <c r="Q81" s="96"/>
      <c r="R81" s="67">
        <f t="shared" si="6"/>
        <v>0</v>
      </c>
      <c r="S81" s="146"/>
      <c r="T81" s="291">
        <f>IFERROR(VLOOKUP(B81,'Найдено на объекте'!$A$2:$I$83,9,0),"-")</f>
        <v>1</v>
      </c>
      <c r="U81" s="196">
        <f t="shared" si="7"/>
        <v>3.7636999999999996</v>
      </c>
      <c r="V81" s="291">
        <f>IFERROR(VLOOKUP(B81,[1]Отгрузки!$B$208:$C$281,2,0),"-")</f>
        <v>1</v>
      </c>
      <c r="W81" s="196">
        <f t="shared" si="8"/>
        <v>3.7636999999999996</v>
      </c>
      <c r="X81" s="291">
        <f t="shared" si="9"/>
        <v>0</v>
      </c>
      <c r="Y81" s="196">
        <f t="shared" si="10"/>
        <v>0</v>
      </c>
      <c r="Z81" s="319" t="s">
        <v>4953</v>
      </c>
      <c r="AA81" s="291">
        <v>1</v>
      </c>
      <c r="AB81" s="68">
        <f>VLOOKUP(B81,'[2]ВОМ КГ-3 СОЭКС'!$C$3:$G$2063,5,0)</f>
        <v>3763.7</v>
      </c>
      <c r="AC81" s="217">
        <f t="shared" si="11"/>
        <v>0</v>
      </c>
    </row>
    <row r="82" spans="1:29" x14ac:dyDescent="0.3">
      <c r="A82" s="133" t="s">
        <v>355</v>
      </c>
      <c r="B82" s="134" t="s">
        <v>147</v>
      </c>
      <c r="C82" s="134" t="s">
        <v>356</v>
      </c>
      <c r="D82" s="96">
        <v>1</v>
      </c>
      <c r="E82" s="141">
        <v>3796.9</v>
      </c>
      <c r="F82" s="142">
        <v>3796.9</v>
      </c>
      <c r="G82" s="143">
        <v>46.04</v>
      </c>
      <c r="H82" s="143">
        <v>46.04</v>
      </c>
      <c r="I82" s="144" t="s">
        <v>165</v>
      </c>
      <c r="J82" s="67"/>
      <c r="K82" s="96"/>
      <c r="L82" s="96"/>
      <c r="M82" s="67">
        <v>1</v>
      </c>
      <c r="N82" s="67"/>
      <c r="O82" s="67"/>
      <c r="P82" s="77"/>
      <c r="Q82" s="96"/>
      <c r="R82" s="67">
        <f t="shared" si="6"/>
        <v>0</v>
      </c>
      <c r="S82" s="146"/>
      <c r="T82" s="291">
        <f>IFERROR(VLOOKUP(B82,'Найдено на объекте'!$A$2:$I$83,9,0),"-")</f>
        <v>1</v>
      </c>
      <c r="U82" s="196">
        <f t="shared" si="7"/>
        <v>3.7968999999999999</v>
      </c>
      <c r="V82" s="291">
        <f>IFERROR(VLOOKUP(B82,[1]Отгрузки!$B$208:$C$281,2,0),"-")</f>
        <v>1</v>
      </c>
      <c r="W82" s="196">
        <f t="shared" si="8"/>
        <v>3.7968999999999999</v>
      </c>
      <c r="X82" s="291">
        <f t="shared" si="9"/>
        <v>0</v>
      </c>
      <c r="Y82" s="196">
        <f t="shared" si="10"/>
        <v>0</v>
      </c>
      <c r="Z82" s="319" t="s">
        <v>4932</v>
      </c>
      <c r="AA82" s="291">
        <v>1</v>
      </c>
      <c r="AB82" s="68">
        <f>VLOOKUP(B82,'[2]ВОМ КГ-3 СОЭКС'!$C$3:$G$2063,5,0)</f>
        <v>3796.9</v>
      </c>
      <c r="AC82" s="217">
        <f t="shared" si="11"/>
        <v>0</v>
      </c>
    </row>
    <row r="83" spans="1:29" x14ac:dyDescent="0.3">
      <c r="A83" s="133" t="s">
        <v>357</v>
      </c>
      <c r="B83" s="134" t="s">
        <v>9</v>
      </c>
      <c r="C83" s="134" t="s">
        <v>358</v>
      </c>
      <c r="D83" s="96">
        <v>1</v>
      </c>
      <c r="E83" s="141">
        <v>3785.1</v>
      </c>
      <c r="F83" s="142">
        <v>3785.1</v>
      </c>
      <c r="G83" s="143">
        <v>45.83</v>
      </c>
      <c r="H83" s="143">
        <v>45.83</v>
      </c>
      <c r="I83" s="144" t="s">
        <v>165</v>
      </c>
      <c r="J83" s="67"/>
      <c r="K83" s="96"/>
      <c r="L83" s="96"/>
      <c r="M83" s="67"/>
      <c r="N83" s="67">
        <v>1</v>
      </c>
      <c r="O83" s="67"/>
      <c r="P83" s="77"/>
      <c r="Q83" s="96"/>
      <c r="R83" s="67">
        <f t="shared" si="6"/>
        <v>0</v>
      </c>
      <c r="S83" s="146"/>
      <c r="T83" s="291">
        <f>IFERROR(VLOOKUP(B83,'Найдено на объекте'!$A$2:$I$83,9,0),"-")</f>
        <v>1</v>
      </c>
      <c r="U83" s="196">
        <f t="shared" si="7"/>
        <v>3.7850999999999999</v>
      </c>
      <c r="V83" s="291">
        <f>IFERROR(VLOOKUP(B83,[1]Отгрузки!$B$208:$C$281,2,0),"-")</f>
        <v>1</v>
      </c>
      <c r="W83" s="196">
        <f t="shared" si="8"/>
        <v>3.7850999999999999</v>
      </c>
      <c r="X83" s="291">
        <f t="shared" si="9"/>
        <v>0</v>
      </c>
      <c r="Y83" s="196">
        <f t="shared" si="10"/>
        <v>0</v>
      </c>
      <c r="Z83" s="319" t="s">
        <v>4928</v>
      </c>
      <c r="AA83" s="291">
        <v>1</v>
      </c>
      <c r="AB83" s="68">
        <f>VLOOKUP(B83,'[2]ВОМ КГ-3 СОЭКС'!$C$3:$G$2063,5,0)</f>
        <v>3785.1</v>
      </c>
      <c r="AC83" s="217">
        <f t="shared" si="11"/>
        <v>0</v>
      </c>
    </row>
    <row r="84" spans="1:29" x14ac:dyDescent="0.3">
      <c r="A84" s="133" t="s">
        <v>359</v>
      </c>
      <c r="B84" s="134" t="s">
        <v>10</v>
      </c>
      <c r="C84" s="134" t="s">
        <v>360</v>
      </c>
      <c r="D84" s="96">
        <v>1</v>
      </c>
      <c r="E84" s="141">
        <v>3796.9</v>
      </c>
      <c r="F84" s="142">
        <v>3796.9</v>
      </c>
      <c r="G84" s="143">
        <v>46.04</v>
      </c>
      <c r="H84" s="143">
        <v>46.04</v>
      </c>
      <c r="I84" s="144" t="s">
        <v>165</v>
      </c>
      <c r="J84" s="67"/>
      <c r="K84" s="96"/>
      <c r="L84" s="96"/>
      <c r="M84" s="67"/>
      <c r="N84" s="67">
        <v>1</v>
      </c>
      <c r="O84" s="67"/>
      <c r="P84" s="77"/>
      <c r="Q84" s="96"/>
      <c r="R84" s="67">
        <f t="shared" si="6"/>
        <v>0</v>
      </c>
      <c r="S84" s="146"/>
      <c r="T84" s="291">
        <f>IFERROR(VLOOKUP(B84,'Найдено на объекте'!$A$2:$I$83,9,0),"-")</f>
        <v>1</v>
      </c>
      <c r="U84" s="196">
        <f t="shared" si="7"/>
        <v>3.7968999999999999</v>
      </c>
      <c r="V84" s="291">
        <f>IFERROR(VLOOKUP(B84,[1]Отгрузки!$B$208:$C$281,2,0),"-")</f>
        <v>1</v>
      </c>
      <c r="W84" s="196">
        <f t="shared" si="8"/>
        <v>3.7968999999999999</v>
      </c>
      <c r="X84" s="291">
        <f t="shared" si="9"/>
        <v>0</v>
      </c>
      <c r="Y84" s="196">
        <f t="shared" si="10"/>
        <v>0</v>
      </c>
      <c r="Z84" s="319" t="s">
        <v>4928</v>
      </c>
      <c r="AA84" s="291">
        <v>1</v>
      </c>
      <c r="AB84" s="68">
        <f>VLOOKUP(B84,'[2]ВОМ КГ-3 СОЭКС'!$C$3:$G$2063,5,0)</f>
        <v>3796.9</v>
      </c>
      <c r="AC84" s="217">
        <f t="shared" si="11"/>
        <v>0</v>
      </c>
    </row>
    <row r="85" spans="1:29" ht="62.4" x14ac:dyDescent="0.3">
      <c r="A85" s="133" t="s">
        <v>361</v>
      </c>
      <c r="B85" s="134" t="s">
        <v>11</v>
      </c>
      <c r="C85" s="134" t="s">
        <v>362</v>
      </c>
      <c r="D85" s="96">
        <v>5</v>
      </c>
      <c r="E85" s="141">
        <v>3763.7</v>
      </c>
      <c r="F85" s="142">
        <v>18818.5</v>
      </c>
      <c r="G85" s="143">
        <v>45.26</v>
      </c>
      <c r="H85" s="143">
        <v>226.3</v>
      </c>
      <c r="I85" s="144" t="s">
        <v>165</v>
      </c>
      <c r="J85" s="67"/>
      <c r="K85" s="96"/>
      <c r="L85" s="96"/>
      <c r="M85" s="67"/>
      <c r="N85" s="67"/>
      <c r="O85" s="67">
        <v>2</v>
      </c>
      <c r="P85" s="145">
        <v>2</v>
      </c>
      <c r="Q85" s="144">
        <v>1</v>
      </c>
      <c r="R85" s="67">
        <f t="shared" si="6"/>
        <v>0</v>
      </c>
      <c r="S85" s="146"/>
      <c r="T85" s="291">
        <f>IFERROR(VLOOKUP(B85,'Найдено на объекте'!$A$2:$I$83,9,0),"-")</f>
        <v>5</v>
      </c>
      <c r="U85" s="196">
        <f t="shared" si="7"/>
        <v>18.8185</v>
      </c>
      <c r="V85" s="291">
        <f>IFERROR(VLOOKUP(B85,[1]Отгрузки!$B$208:$C$281,2,0),"-")</f>
        <v>5</v>
      </c>
      <c r="W85" s="196">
        <f t="shared" si="8"/>
        <v>18.8185</v>
      </c>
      <c r="X85" s="291">
        <f t="shared" si="9"/>
        <v>0</v>
      </c>
      <c r="Y85" s="196">
        <f t="shared" si="10"/>
        <v>0</v>
      </c>
      <c r="Z85" s="319" t="s">
        <v>4954</v>
      </c>
      <c r="AA85" s="291">
        <f>1+1+2+1</f>
        <v>5</v>
      </c>
      <c r="AB85" s="68">
        <f>VLOOKUP(B85,'[2]ВОМ КГ-3 СОЭКС'!$C$3:$G$2063,5,0)</f>
        <v>18818.5</v>
      </c>
      <c r="AC85" s="217">
        <f t="shared" si="11"/>
        <v>0</v>
      </c>
    </row>
    <row r="86" spans="1:29" x14ac:dyDescent="0.3">
      <c r="A86" s="133" t="s">
        <v>363</v>
      </c>
      <c r="B86" s="134" t="s">
        <v>12</v>
      </c>
      <c r="C86" s="134" t="s">
        <v>364</v>
      </c>
      <c r="D86" s="96">
        <v>1</v>
      </c>
      <c r="E86" s="141">
        <v>3757.4</v>
      </c>
      <c r="F86" s="142">
        <v>3757.4</v>
      </c>
      <c r="G86" s="143">
        <v>45.14</v>
      </c>
      <c r="H86" s="143">
        <v>45.14</v>
      </c>
      <c r="I86" s="144" t="s">
        <v>165</v>
      </c>
      <c r="J86" s="67"/>
      <c r="K86" s="96"/>
      <c r="L86" s="96"/>
      <c r="M86" s="67"/>
      <c r="N86" s="67"/>
      <c r="O86" s="67"/>
      <c r="P86" s="77"/>
      <c r="Q86" s="144">
        <v>1</v>
      </c>
      <c r="R86" s="67">
        <f t="shared" si="6"/>
        <v>0</v>
      </c>
      <c r="S86" s="146"/>
      <c r="T86" s="291">
        <f>IFERROR(VLOOKUP(B86,'Найдено на объекте'!$A$2:$I$83,9,0),"-")</f>
        <v>1</v>
      </c>
      <c r="U86" s="196">
        <f t="shared" si="7"/>
        <v>3.7574000000000001</v>
      </c>
      <c r="V86" s="291">
        <f>IFERROR(VLOOKUP(B86,[1]Отгрузки!$B$208:$C$281,2,0),"-")</f>
        <v>1</v>
      </c>
      <c r="W86" s="196">
        <f t="shared" si="8"/>
        <v>3.7574000000000001</v>
      </c>
      <c r="X86" s="291">
        <f t="shared" si="9"/>
        <v>0</v>
      </c>
      <c r="Y86" s="196">
        <f t="shared" si="10"/>
        <v>0</v>
      </c>
      <c r="Z86" s="319" t="s">
        <v>4923</v>
      </c>
      <c r="AA86" s="291">
        <v>1</v>
      </c>
      <c r="AB86" s="68">
        <f>VLOOKUP(B86,'[2]ВОМ КГ-3 СОЭКС'!$C$3:$G$2063,5,0)</f>
        <v>3757.4</v>
      </c>
      <c r="AC86" s="217">
        <f t="shared" si="11"/>
        <v>0</v>
      </c>
    </row>
    <row r="87" spans="1:29" x14ac:dyDescent="0.3">
      <c r="A87" s="133" t="s">
        <v>365</v>
      </c>
      <c r="B87" s="134" t="s">
        <v>61</v>
      </c>
      <c r="C87" s="134" t="s">
        <v>366</v>
      </c>
      <c r="D87" s="96">
        <v>1</v>
      </c>
      <c r="E87" s="141">
        <v>1643</v>
      </c>
      <c r="F87" s="142">
        <v>1643</v>
      </c>
      <c r="G87" s="143">
        <v>27.85</v>
      </c>
      <c r="H87" s="143">
        <v>27.85</v>
      </c>
      <c r="I87" s="144" t="s">
        <v>165</v>
      </c>
      <c r="J87" s="67">
        <v>1</v>
      </c>
      <c r="K87" s="96"/>
      <c r="L87" s="96"/>
      <c r="M87" s="67"/>
      <c r="N87" s="67"/>
      <c r="O87" s="67"/>
      <c r="P87" s="77"/>
      <c r="Q87" s="96"/>
      <c r="R87" s="67">
        <f t="shared" si="6"/>
        <v>0</v>
      </c>
      <c r="S87" s="146"/>
      <c r="T87" s="291">
        <f>IFERROR(VLOOKUP(B87,'Найдено на объекте'!$A$2:$I$83,9,0),"-")</f>
        <v>1</v>
      </c>
      <c r="U87" s="196">
        <f t="shared" si="7"/>
        <v>1.643</v>
      </c>
      <c r="V87" s="291">
        <f>IFERROR(VLOOKUP(B87,[1]Отгрузки!$B$208:$C$281,2,0),"-")</f>
        <v>1</v>
      </c>
      <c r="W87" s="196">
        <f t="shared" si="8"/>
        <v>1.643</v>
      </c>
      <c r="X87" s="291">
        <f t="shared" si="9"/>
        <v>0</v>
      </c>
      <c r="Y87" s="196">
        <f t="shared" si="10"/>
        <v>0</v>
      </c>
      <c r="Z87" s="319" t="s">
        <v>4944</v>
      </c>
      <c r="AA87" s="291">
        <v>1</v>
      </c>
      <c r="AB87" s="68">
        <f>VLOOKUP(B87,'[2]ВОМ КГ-3 СОЭКС'!$C$3:$G$2063,5,0)</f>
        <v>1643</v>
      </c>
      <c r="AC87" s="217">
        <f t="shared" si="11"/>
        <v>0</v>
      </c>
    </row>
    <row r="88" spans="1:29" x14ac:dyDescent="0.3">
      <c r="A88" s="133" t="s">
        <v>367</v>
      </c>
      <c r="B88" s="134" t="s">
        <v>54</v>
      </c>
      <c r="C88" s="134" t="s">
        <v>368</v>
      </c>
      <c r="D88" s="96">
        <v>1</v>
      </c>
      <c r="E88" s="141">
        <v>1655.1</v>
      </c>
      <c r="F88" s="142">
        <v>1655.1</v>
      </c>
      <c r="G88" s="143">
        <v>28.25</v>
      </c>
      <c r="H88" s="143">
        <v>28.25</v>
      </c>
      <c r="I88" s="144" t="s">
        <v>165</v>
      </c>
      <c r="J88" s="67">
        <v>1</v>
      </c>
      <c r="K88" s="96"/>
      <c r="L88" s="96"/>
      <c r="M88" s="67"/>
      <c r="N88" s="67"/>
      <c r="O88" s="67"/>
      <c r="P88" s="77"/>
      <c r="Q88" s="96"/>
      <c r="R88" s="67">
        <f t="shared" si="6"/>
        <v>0</v>
      </c>
      <c r="S88" s="146"/>
      <c r="T88" s="291">
        <f>IFERROR(VLOOKUP(B88,'Найдено на объекте'!$A$2:$I$83,9,0),"-")</f>
        <v>1</v>
      </c>
      <c r="U88" s="196">
        <f t="shared" si="7"/>
        <v>1.6551</v>
      </c>
      <c r="V88" s="291">
        <f>IFERROR(VLOOKUP(B88,[1]Отгрузки!$B$208:$C$281,2,0),"-")</f>
        <v>1</v>
      </c>
      <c r="W88" s="196">
        <f t="shared" si="8"/>
        <v>1.6551</v>
      </c>
      <c r="X88" s="291">
        <f t="shared" si="9"/>
        <v>0</v>
      </c>
      <c r="Y88" s="196">
        <f t="shared" si="10"/>
        <v>0</v>
      </c>
      <c r="Z88" s="319" t="s">
        <v>4918</v>
      </c>
      <c r="AA88" s="291">
        <v>1</v>
      </c>
      <c r="AB88" s="68">
        <f>VLOOKUP(B88,'[2]ВОМ КГ-3 СОЭКС'!$C$3:$G$2063,5,0)</f>
        <v>1655.1</v>
      </c>
      <c r="AC88" s="217">
        <f t="shared" si="11"/>
        <v>0</v>
      </c>
    </row>
    <row r="89" spans="1:29" ht="31.2" x14ac:dyDescent="0.3">
      <c r="A89" s="133" t="s">
        <v>369</v>
      </c>
      <c r="B89" s="134" t="s">
        <v>53</v>
      </c>
      <c r="C89" s="134" t="s">
        <v>370</v>
      </c>
      <c r="D89" s="96">
        <v>2</v>
      </c>
      <c r="E89" s="141">
        <v>1636.9</v>
      </c>
      <c r="F89" s="142">
        <v>3273.8</v>
      </c>
      <c r="G89" s="143">
        <v>27.65</v>
      </c>
      <c r="H89" s="143">
        <v>55.3</v>
      </c>
      <c r="I89" s="144" t="s">
        <v>165</v>
      </c>
      <c r="J89" s="67"/>
      <c r="K89" s="148">
        <v>1</v>
      </c>
      <c r="L89" s="147">
        <v>1</v>
      </c>
      <c r="M89" s="67"/>
      <c r="N89" s="67"/>
      <c r="O89" s="67"/>
      <c r="P89" s="77"/>
      <c r="Q89" s="96"/>
      <c r="R89" s="67">
        <f t="shared" si="6"/>
        <v>0</v>
      </c>
      <c r="S89" s="146"/>
      <c r="T89" s="291">
        <f>IFERROR(VLOOKUP(B89,'Найдено на объекте'!$A$2:$I$83,9,0),"-")</f>
        <v>2</v>
      </c>
      <c r="U89" s="196">
        <f t="shared" si="7"/>
        <v>3.2738</v>
      </c>
      <c r="V89" s="291">
        <f>IFERROR(VLOOKUP(B89,[1]Отгрузки!$B$208:$C$281,2,0),"-")</f>
        <v>2</v>
      </c>
      <c r="W89" s="196">
        <f t="shared" si="8"/>
        <v>3.2738</v>
      </c>
      <c r="X89" s="291">
        <f t="shared" si="9"/>
        <v>0</v>
      </c>
      <c r="Y89" s="196">
        <f t="shared" si="10"/>
        <v>0</v>
      </c>
      <c r="Z89" s="319" t="s">
        <v>4945</v>
      </c>
      <c r="AA89" s="291">
        <f>1+1</f>
        <v>2</v>
      </c>
      <c r="AB89" s="68">
        <f>VLOOKUP(B89,'[2]ВОМ КГ-3 СОЭКС'!$C$3:$G$2063,5,0)</f>
        <v>3273.8</v>
      </c>
      <c r="AC89" s="217">
        <f t="shared" si="11"/>
        <v>0</v>
      </c>
    </row>
    <row r="90" spans="1:29" x14ac:dyDescent="0.3">
      <c r="A90" s="133" t="s">
        <v>371</v>
      </c>
      <c r="B90" s="134" t="s">
        <v>60</v>
      </c>
      <c r="C90" s="134" t="s">
        <v>372</v>
      </c>
      <c r="D90" s="96">
        <v>1</v>
      </c>
      <c r="E90" s="141">
        <v>1636.9</v>
      </c>
      <c r="F90" s="142">
        <v>1636.9</v>
      </c>
      <c r="G90" s="143">
        <v>27.65</v>
      </c>
      <c r="H90" s="143">
        <v>27.65</v>
      </c>
      <c r="I90" s="144" t="s">
        <v>165</v>
      </c>
      <c r="J90" s="67"/>
      <c r="K90" s="96"/>
      <c r="L90" s="147">
        <v>1</v>
      </c>
      <c r="M90" s="67"/>
      <c r="N90" s="67"/>
      <c r="O90" s="67"/>
      <c r="P90" s="77"/>
      <c r="Q90" s="96"/>
      <c r="R90" s="67">
        <f t="shared" si="6"/>
        <v>0</v>
      </c>
      <c r="S90" s="146"/>
      <c r="T90" s="291">
        <f>IFERROR(VLOOKUP(B90,'Найдено на объекте'!$A$2:$I$83,9,0),"-")</f>
        <v>1</v>
      </c>
      <c r="U90" s="196">
        <f t="shared" si="7"/>
        <v>1.6369</v>
      </c>
      <c r="V90" s="291">
        <f>IFERROR(VLOOKUP(B90,[1]Отгрузки!$B$208:$C$281,2,0),"-")</f>
        <v>1</v>
      </c>
      <c r="W90" s="196">
        <f t="shared" si="8"/>
        <v>1.6369</v>
      </c>
      <c r="X90" s="291">
        <f t="shared" si="9"/>
        <v>0</v>
      </c>
      <c r="Y90" s="196">
        <f t="shared" si="10"/>
        <v>0</v>
      </c>
      <c r="Z90" s="319" t="s">
        <v>4944</v>
      </c>
      <c r="AA90" s="291">
        <v>1</v>
      </c>
      <c r="AB90" s="68">
        <f>VLOOKUP(B90,'[2]ВОМ КГ-3 СОЭКС'!$C$3:$G$2063,5,0)</f>
        <v>1636.9</v>
      </c>
      <c r="AC90" s="217">
        <f t="shared" si="11"/>
        <v>0</v>
      </c>
    </row>
    <row r="91" spans="1:29" x14ac:dyDescent="0.3">
      <c r="A91" s="133" t="s">
        <v>373</v>
      </c>
      <c r="B91" s="134" t="s">
        <v>13</v>
      </c>
      <c r="C91" s="134" t="s">
        <v>374</v>
      </c>
      <c r="D91" s="96">
        <v>1</v>
      </c>
      <c r="E91" s="141">
        <v>792.4</v>
      </c>
      <c r="F91" s="142">
        <v>792.4</v>
      </c>
      <c r="G91" s="143">
        <v>17.170000000000002</v>
      </c>
      <c r="H91" s="143">
        <v>17.170000000000002</v>
      </c>
      <c r="I91" s="144" t="s">
        <v>170</v>
      </c>
      <c r="J91" s="67"/>
      <c r="K91" s="96"/>
      <c r="L91" s="96"/>
      <c r="M91" s="67"/>
      <c r="N91" s="67">
        <v>1</v>
      </c>
      <c r="O91" s="67"/>
      <c r="P91" s="77"/>
      <c r="Q91" s="96"/>
      <c r="R91" s="67">
        <f t="shared" si="6"/>
        <v>0</v>
      </c>
      <c r="S91" s="146"/>
      <c r="T91" s="291">
        <f>IFERROR(VLOOKUP(B91,'Найдено на объекте'!$A$2:$I$83,9,0),"-")</f>
        <v>1</v>
      </c>
      <c r="U91" s="196">
        <f t="shared" si="7"/>
        <v>0.79239999999999999</v>
      </c>
      <c r="V91" s="291">
        <f>IFERROR(VLOOKUP(B91,[1]Отгрузки!$B$208:$C$281,2,0),"-")</f>
        <v>1</v>
      </c>
      <c r="W91" s="196">
        <f t="shared" si="8"/>
        <v>0.79239999999999999</v>
      </c>
      <c r="X91" s="291">
        <f t="shared" si="9"/>
        <v>0</v>
      </c>
      <c r="Y91" s="196">
        <f t="shared" si="10"/>
        <v>0</v>
      </c>
      <c r="Z91" s="319" t="s">
        <v>4970</v>
      </c>
      <c r="AA91" s="291">
        <v>1</v>
      </c>
      <c r="AB91" s="68">
        <f>VLOOKUP(B91,'[2]ВОМ КГ-3 СОЭКС'!$C$3:$G$2063,5,0)</f>
        <v>792.4</v>
      </c>
      <c r="AC91" s="217">
        <f t="shared" si="11"/>
        <v>0</v>
      </c>
    </row>
    <row r="92" spans="1:29" x14ac:dyDescent="0.3">
      <c r="A92" s="133" t="s">
        <v>375</v>
      </c>
      <c r="B92" s="134" t="s">
        <v>63</v>
      </c>
      <c r="C92" s="134" t="s">
        <v>376</v>
      </c>
      <c r="D92" s="96">
        <v>2</v>
      </c>
      <c r="E92" s="141">
        <v>1678.5</v>
      </c>
      <c r="F92" s="142">
        <v>3357</v>
      </c>
      <c r="G92" s="143">
        <v>25.51</v>
      </c>
      <c r="H92" s="143">
        <v>51.02</v>
      </c>
      <c r="I92" s="144" t="s">
        <v>170</v>
      </c>
      <c r="J92" s="67"/>
      <c r="K92" s="96"/>
      <c r="L92" s="147">
        <v>2</v>
      </c>
      <c r="M92" s="67"/>
      <c r="N92" s="67"/>
      <c r="O92" s="67"/>
      <c r="P92" s="77"/>
      <c r="Q92" s="96"/>
      <c r="R92" s="67">
        <f t="shared" si="6"/>
        <v>0</v>
      </c>
      <c r="S92" s="146"/>
      <c r="T92" s="291">
        <f>IFERROR(VLOOKUP(B92,'Найдено на объекте'!$A$2:$I$83,9,0),"-")</f>
        <v>2</v>
      </c>
      <c r="U92" s="196">
        <f t="shared" si="7"/>
        <v>3.3570000000000002</v>
      </c>
      <c r="V92" s="291">
        <f>IFERROR(VLOOKUP(B92,[1]Отгрузки!$B$208:$C$281,2,0),"-")</f>
        <v>2</v>
      </c>
      <c r="W92" s="196">
        <f t="shared" si="8"/>
        <v>3.3570000000000002</v>
      </c>
      <c r="X92" s="291">
        <f t="shared" si="9"/>
        <v>0</v>
      </c>
      <c r="Y92" s="196">
        <f t="shared" si="10"/>
        <v>0</v>
      </c>
      <c r="Z92" s="319" t="s">
        <v>4944</v>
      </c>
      <c r="AA92" s="291">
        <v>2</v>
      </c>
      <c r="AB92" s="68">
        <f>VLOOKUP(B92,'[2]ВОМ КГ-3 СОЭКС'!$C$3:$G$2063,5,0)</f>
        <v>3357</v>
      </c>
      <c r="AC92" s="217">
        <f t="shared" si="11"/>
        <v>0</v>
      </c>
    </row>
    <row r="93" spans="1:29" x14ac:dyDescent="0.3">
      <c r="A93" s="133" t="s">
        <v>377</v>
      </c>
      <c r="B93" s="134" t="s">
        <v>378</v>
      </c>
      <c r="C93" s="134" t="s">
        <v>379</v>
      </c>
      <c r="D93" s="96">
        <v>1</v>
      </c>
      <c r="E93" s="141">
        <v>28.6</v>
      </c>
      <c r="F93" s="142">
        <v>28.6</v>
      </c>
      <c r="G93" s="143">
        <v>1.08</v>
      </c>
      <c r="H93" s="143">
        <v>1.08</v>
      </c>
      <c r="I93" s="144" t="s">
        <v>170</v>
      </c>
      <c r="J93" s="67">
        <v>1</v>
      </c>
      <c r="K93" s="96"/>
      <c r="L93" s="96"/>
      <c r="M93" s="67"/>
      <c r="N93" s="67"/>
      <c r="O93" s="67"/>
      <c r="P93" s="77"/>
      <c r="Q93" s="96"/>
      <c r="R93" s="67">
        <f t="shared" si="6"/>
        <v>0</v>
      </c>
      <c r="S93" s="146"/>
      <c r="T93" s="291" t="str">
        <f>IFERROR(VLOOKUP(B93,'Найдено на объекте'!$A$2:$I$83,9,0),"-")</f>
        <v>-</v>
      </c>
      <c r="U93" s="196" t="str">
        <f t="shared" si="7"/>
        <v>-</v>
      </c>
      <c r="V93" s="291" t="str">
        <f>IFERROR(VLOOKUP(B93,[1]Отгрузки!$B$208:$C$281,2,0),"-")</f>
        <v>-</v>
      </c>
      <c r="W93" s="196" t="str">
        <f t="shared" si="8"/>
        <v>-</v>
      </c>
      <c r="X93" s="291">
        <f t="shared" si="9"/>
        <v>1</v>
      </c>
      <c r="Y93" s="196">
        <f t="shared" si="10"/>
        <v>2.86E-2</v>
      </c>
      <c r="Z93" s="319" t="s">
        <v>4914</v>
      </c>
      <c r="AA93" s="291">
        <v>1</v>
      </c>
      <c r="AB93" s="68">
        <f>VLOOKUP(B93,'[2]ВОМ КГ-3 СОЭКС'!$C$3:$G$2063,5,0)</f>
        <v>28.6</v>
      </c>
      <c r="AC93" s="217">
        <f t="shared" si="11"/>
        <v>0</v>
      </c>
    </row>
    <row r="94" spans="1:29" x14ac:dyDescent="0.3">
      <c r="A94" s="133" t="s">
        <v>380</v>
      </c>
      <c r="B94" s="134" t="s">
        <v>381</v>
      </c>
      <c r="C94" s="134" t="s">
        <v>382</v>
      </c>
      <c r="D94" s="96">
        <v>1</v>
      </c>
      <c r="E94" s="141">
        <v>28.5</v>
      </c>
      <c r="F94" s="142">
        <v>28.5</v>
      </c>
      <c r="G94" s="143">
        <v>1.07</v>
      </c>
      <c r="H94" s="143">
        <v>1.07</v>
      </c>
      <c r="I94" s="144" t="s">
        <v>170</v>
      </c>
      <c r="J94" s="67">
        <v>1</v>
      </c>
      <c r="K94" s="96"/>
      <c r="L94" s="96"/>
      <c r="M94" s="67"/>
      <c r="N94" s="67"/>
      <c r="O94" s="67"/>
      <c r="P94" s="77"/>
      <c r="Q94" s="96"/>
      <c r="R94" s="67">
        <f t="shared" si="6"/>
        <v>0</v>
      </c>
      <c r="S94" s="146"/>
      <c r="T94" s="291" t="str">
        <f>IFERROR(VLOOKUP(B94,'Найдено на объекте'!$A$2:$I$83,9,0),"-")</f>
        <v>-</v>
      </c>
      <c r="U94" s="196" t="str">
        <f t="shared" si="7"/>
        <v>-</v>
      </c>
      <c r="V94" s="291" t="str">
        <f>IFERROR(VLOOKUP(B94,[1]Отгрузки!$B$208:$C$281,2,0),"-")</f>
        <v>-</v>
      </c>
      <c r="W94" s="196" t="str">
        <f t="shared" si="8"/>
        <v>-</v>
      </c>
      <c r="X94" s="291">
        <f t="shared" si="9"/>
        <v>1</v>
      </c>
      <c r="Y94" s="196">
        <f t="shared" si="10"/>
        <v>2.8500000000000001E-2</v>
      </c>
      <c r="Z94" s="319" t="s">
        <v>4914</v>
      </c>
      <c r="AA94" s="291">
        <v>1</v>
      </c>
      <c r="AB94" s="68">
        <f>VLOOKUP(B94,'[2]ВОМ КГ-3 СОЭКС'!$C$3:$G$2063,5,0)</f>
        <v>28.5</v>
      </c>
      <c r="AC94" s="217">
        <f t="shared" si="11"/>
        <v>0</v>
      </c>
    </row>
    <row r="95" spans="1:29" x14ac:dyDescent="0.3">
      <c r="A95" s="133" t="s">
        <v>383</v>
      </c>
      <c r="B95" s="134" t="s">
        <v>384</v>
      </c>
      <c r="C95" s="134" t="s">
        <v>385</v>
      </c>
      <c r="D95" s="96">
        <v>6</v>
      </c>
      <c r="E95" s="141">
        <v>27.1</v>
      </c>
      <c r="F95" s="142">
        <v>162.6</v>
      </c>
      <c r="G95" s="143">
        <v>1.01</v>
      </c>
      <c r="H95" s="143">
        <v>6.06</v>
      </c>
      <c r="I95" s="144" t="s">
        <v>170</v>
      </c>
      <c r="J95" s="67">
        <v>6</v>
      </c>
      <c r="K95" s="96"/>
      <c r="L95" s="96"/>
      <c r="M95" s="67"/>
      <c r="N95" s="67"/>
      <c r="O95" s="67"/>
      <c r="P95" s="77"/>
      <c r="Q95" s="96"/>
      <c r="R95" s="67">
        <f t="shared" si="6"/>
        <v>0</v>
      </c>
      <c r="S95" s="146"/>
      <c r="T95" s="291" t="str">
        <f>IFERROR(VLOOKUP(B95,'Найдено на объекте'!$A$2:$I$83,9,0),"-")</f>
        <v>-</v>
      </c>
      <c r="U95" s="196" t="str">
        <f t="shared" si="7"/>
        <v>-</v>
      </c>
      <c r="V95" s="291" t="str">
        <f>IFERROR(VLOOKUP(B95,[1]Отгрузки!$B$208:$C$281,2,0),"-")</f>
        <v>-</v>
      </c>
      <c r="W95" s="196" t="str">
        <f t="shared" si="8"/>
        <v>-</v>
      </c>
      <c r="X95" s="291">
        <f t="shared" si="9"/>
        <v>6</v>
      </c>
      <c r="Y95" s="196">
        <f t="shared" si="10"/>
        <v>0.16260000000000002</v>
      </c>
      <c r="Z95" s="319" t="s">
        <v>4914</v>
      </c>
      <c r="AA95" s="291">
        <v>5</v>
      </c>
      <c r="AB95" s="68">
        <f>VLOOKUP(B95,'[2]ВОМ КГ-3 СОЭКС'!$C$3:$G$2063,5,0)</f>
        <v>162.6</v>
      </c>
      <c r="AC95" s="217">
        <f t="shared" si="11"/>
        <v>0</v>
      </c>
    </row>
    <row r="96" spans="1:29" x14ac:dyDescent="0.3">
      <c r="A96" s="133" t="s">
        <v>386</v>
      </c>
      <c r="B96" s="134" t="s">
        <v>387</v>
      </c>
      <c r="C96" s="134" t="s">
        <v>388</v>
      </c>
      <c r="D96" s="96">
        <v>3</v>
      </c>
      <c r="E96" s="141">
        <v>18</v>
      </c>
      <c r="F96" s="142">
        <v>54</v>
      </c>
      <c r="G96" s="143">
        <v>0.64</v>
      </c>
      <c r="H96" s="143">
        <v>1.92</v>
      </c>
      <c r="I96" s="144" t="s">
        <v>170</v>
      </c>
      <c r="J96" s="67"/>
      <c r="K96" s="148">
        <v>1</v>
      </c>
      <c r="L96" s="147">
        <v>2</v>
      </c>
      <c r="M96" s="67"/>
      <c r="N96" s="67"/>
      <c r="O96" s="67"/>
      <c r="P96" s="77"/>
      <c r="Q96" s="96"/>
      <c r="R96" s="67">
        <f t="shared" si="6"/>
        <v>0</v>
      </c>
      <c r="S96" s="146"/>
      <c r="T96" s="291" t="str">
        <f>IFERROR(VLOOKUP(B96,'Найдено на объекте'!$A$2:$I$83,9,0),"-")</f>
        <v>-</v>
      </c>
      <c r="U96" s="196" t="str">
        <f t="shared" si="7"/>
        <v>-</v>
      </c>
      <c r="V96" s="291" t="str">
        <f>IFERROR(VLOOKUP(B96,[1]Отгрузки!$B$208:$C$281,2,0),"-")</f>
        <v>-</v>
      </c>
      <c r="W96" s="196" t="str">
        <f t="shared" si="8"/>
        <v>-</v>
      </c>
      <c r="X96" s="291">
        <f t="shared" si="9"/>
        <v>3</v>
      </c>
      <c r="Y96" s="196">
        <f t="shared" si="10"/>
        <v>5.3999999999999999E-2</v>
      </c>
      <c r="Z96" s="319"/>
      <c r="AA96" s="291"/>
      <c r="AB96" s="68">
        <f>VLOOKUP(B96,'[2]ВОМ КГ-3 СОЭКС'!$C$3:$G$2063,5,0)</f>
        <v>54</v>
      </c>
      <c r="AC96" s="217">
        <f t="shared" si="11"/>
        <v>0</v>
      </c>
    </row>
    <row r="97" spans="1:29" x14ac:dyDescent="0.3">
      <c r="A97" s="133" t="s">
        <v>389</v>
      </c>
      <c r="B97" s="134" t="s">
        <v>390</v>
      </c>
      <c r="C97" s="134" t="s">
        <v>391</v>
      </c>
      <c r="D97" s="96">
        <v>15</v>
      </c>
      <c r="E97" s="141">
        <v>15.8</v>
      </c>
      <c r="F97" s="142">
        <v>237</v>
      </c>
      <c r="G97" s="143">
        <v>0.55000000000000004</v>
      </c>
      <c r="H97" s="143">
        <v>8.25</v>
      </c>
      <c r="I97" s="144" t="s">
        <v>170</v>
      </c>
      <c r="J97" s="67"/>
      <c r="K97" s="148">
        <v>7</v>
      </c>
      <c r="L97" s="147">
        <v>8</v>
      </c>
      <c r="M97" s="67"/>
      <c r="N97" s="67"/>
      <c r="O97" s="67"/>
      <c r="P97" s="77"/>
      <c r="Q97" s="96"/>
      <c r="R97" s="67">
        <f t="shared" si="6"/>
        <v>0</v>
      </c>
      <c r="S97" s="146"/>
      <c r="T97" s="291" t="str">
        <f>IFERROR(VLOOKUP(B97,'Найдено на объекте'!$A$2:$I$83,9,0),"-")</f>
        <v>-</v>
      </c>
      <c r="U97" s="196" t="str">
        <f t="shared" si="7"/>
        <v>-</v>
      </c>
      <c r="V97" s="291" t="str">
        <f>IFERROR(VLOOKUP(B97,[1]Отгрузки!$B$208:$C$281,2,0),"-")</f>
        <v>-</v>
      </c>
      <c r="W97" s="196" t="str">
        <f t="shared" si="8"/>
        <v>-</v>
      </c>
      <c r="X97" s="291">
        <f t="shared" si="9"/>
        <v>15</v>
      </c>
      <c r="Y97" s="196">
        <f t="shared" si="10"/>
        <v>0.23699999999999999</v>
      </c>
      <c r="Z97" s="319" t="s">
        <v>4914</v>
      </c>
      <c r="AA97" s="291">
        <v>15</v>
      </c>
      <c r="AB97" s="68">
        <f>VLOOKUP(B97,'[2]ВОМ КГ-3 СОЭКС'!$C$3:$G$2063,5,0)</f>
        <v>237</v>
      </c>
      <c r="AC97" s="217">
        <f t="shared" si="11"/>
        <v>0</v>
      </c>
    </row>
    <row r="98" spans="1:29" x14ac:dyDescent="0.3">
      <c r="A98" s="133" t="s">
        <v>392</v>
      </c>
      <c r="B98" s="134" t="s">
        <v>393</v>
      </c>
      <c r="C98" s="134" t="s">
        <v>394</v>
      </c>
      <c r="D98" s="96">
        <v>1</v>
      </c>
      <c r="E98" s="141">
        <v>18.5</v>
      </c>
      <c r="F98" s="142">
        <v>18.5</v>
      </c>
      <c r="G98" s="143">
        <v>0.7</v>
      </c>
      <c r="H98" s="143">
        <v>0.7</v>
      </c>
      <c r="I98" s="144" t="s">
        <v>170</v>
      </c>
      <c r="J98" s="67"/>
      <c r="K98" s="148">
        <v>1</v>
      </c>
      <c r="L98" s="96"/>
      <c r="M98" s="67"/>
      <c r="N98" s="67"/>
      <c r="O98" s="67"/>
      <c r="P98" s="77"/>
      <c r="Q98" s="96"/>
      <c r="R98" s="67">
        <f t="shared" si="6"/>
        <v>0</v>
      </c>
      <c r="S98" s="146"/>
      <c r="T98" s="291" t="str">
        <f>IFERROR(VLOOKUP(B98,'Найдено на объекте'!$A$2:$I$83,9,0),"-")</f>
        <v>-</v>
      </c>
      <c r="U98" s="196" t="str">
        <f t="shared" si="7"/>
        <v>-</v>
      </c>
      <c r="V98" s="291" t="str">
        <f>IFERROR(VLOOKUP(B98,[1]Отгрузки!$B$208:$C$281,2,0),"-")</f>
        <v>-</v>
      </c>
      <c r="W98" s="196" t="str">
        <f t="shared" si="8"/>
        <v>-</v>
      </c>
      <c r="X98" s="291">
        <f t="shared" si="9"/>
        <v>1</v>
      </c>
      <c r="Y98" s="196">
        <f t="shared" si="10"/>
        <v>1.8499999999999999E-2</v>
      </c>
      <c r="Z98" s="319" t="s">
        <v>4914</v>
      </c>
      <c r="AA98" s="291">
        <v>1</v>
      </c>
      <c r="AB98" s="68">
        <f>VLOOKUP(B98,'[2]ВОМ КГ-3 СОЭКС'!$C$3:$G$2063,5,0)</f>
        <v>18.5</v>
      </c>
      <c r="AC98" s="217">
        <f t="shared" si="11"/>
        <v>0</v>
      </c>
    </row>
    <row r="99" spans="1:29" x14ac:dyDescent="0.3">
      <c r="A99" s="133" t="s">
        <v>395</v>
      </c>
      <c r="B99" s="134" t="s">
        <v>396</v>
      </c>
      <c r="C99" s="134" t="s">
        <v>397</v>
      </c>
      <c r="D99" s="96">
        <v>1</v>
      </c>
      <c r="E99" s="141">
        <v>12.1</v>
      </c>
      <c r="F99" s="142">
        <v>12.1</v>
      </c>
      <c r="G99" s="143">
        <v>0.42</v>
      </c>
      <c r="H99" s="143">
        <v>0.42</v>
      </c>
      <c r="I99" s="144" t="s">
        <v>170</v>
      </c>
      <c r="J99" s="67"/>
      <c r="K99" s="96"/>
      <c r="L99" s="147">
        <v>1</v>
      </c>
      <c r="M99" s="67"/>
      <c r="N99" s="67"/>
      <c r="O99" s="67"/>
      <c r="P99" s="77"/>
      <c r="Q99" s="96"/>
      <c r="R99" s="67">
        <f t="shared" si="6"/>
        <v>0</v>
      </c>
      <c r="S99" s="146"/>
      <c r="T99" s="291" t="str">
        <f>IFERROR(VLOOKUP(B99,'Найдено на объекте'!$A$2:$I$83,9,0),"-")</f>
        <v>-</v>
      </c>
      <c r="U99" s="196" t="str">
        <f t="shared" si="7"/>
        <v>-</v>
      </c>
      <c r="V99" s="291" t="str">
        <f>IFERROR(VLOOKUP(B99,[1]Отгрузки!$B$208:$C$281,2,0),"-")</f>
        <v>-</v>
      </c>
      <c r="W99" s="196" t="str">
        <f t="shared" si="8"/>
        <v>-</v>
      </c>
      <c r="X99" s="291">
        <f t="shared" si="9"/>
        <v>1</v>
      </c>
      <c r="Y99" s="196">
        <f t="shared" si="10"/>
        <v>1.21E-2</v>
      </c>
      <c r="Z99" s="319"/>
      <c r="AA99" s="291"/>
      <c r="AB99" s="68">
        <f>VLOOKUP(B99,'[2]ВОМ КГ-3 СОЭКС'!$C$3:$G$2063,5,0)</f>
        <v>12.1</v>
      </c>
      <c r="AC99" s="217">
        <f t="shared" si="11"/>
        <v>0</v>
      </c>
    </row>
    <row r="100" spans="1:29" x14ac:dyDescent="0.3">
      <c r="A100" s="133" t="s">
        <v>398</v>
      </c>
      <c r="B100" s="134" t="s">
        <v>399</v>
      </c>
      <c r="C100" s="134" t="s">
        <v>400</v>
      </c>
      <c r="D100" s="96">
        <v>1</v>
      </c>
      <c r="E100" s="141">
        <v>15.4</v>
      </c>
      <c r="F100" s="142">
        <v>15.4</v>
      </c>
      <c r="G100" s="143">
        <v>0.5</v>
      </c>
      <c r="H100" s="143">
        <v>0.5</v>
      </c>
      <c r="I100" s="144" t="s">
        <v>170</v>
      </c>
      <c r="J100" s="67"/>
      <c r="K100" s="148">
        <v>1</v>
      </c>
      <c r="L100" s="96"/>
      <c r="M100" s="67"/>
      <c r="N100" s="67"/>
      <c r="O100" s="67"/>
      <c r="P100" s="77"/>
      <c r="Q100" s="96"/>
      <c r="R100" s="67">
        <f t="shared" si="6"/>
        <v>0</v>
      </c>
      <c r="S100" s="146"/>
      <c r="T100" s="291" t="str">
        <f>IFERROR(VLOOKUP(B100,'Найдено на объекте'!$A$2:$I$83,9,0),"-")</f>
        <v>-</v>
      </c>
      <c r="U100" s="196" t="str">
        <f t="shared" si="7"/>
        <v>-</v>
      </c>
      <c r="V100" s="291" t="str">
        <f>IFERROR(VLOOKUP(B100,[1]Отгрузки!$B$208:$C$281,2,0),"-")</f>
        <v>-</v>
      </c>
      <c r="W100" s="196" t="str">
        <f t="shared" si="8"/>
        <v>-</v>
      </c>
      <c r="X100" s="291">
        <f t="shared" si="9"/>
        <v>1</v>
      </c>
      <c r="Y100" s="196">
        <f t="shared" si="10"/>
        <v>1.54E-2</v>
      </c>
      <c r="Z100" s="319"/>
      <c r="AA100" s="291"/>
      <c r="AB100" s="68">
        <f>VLOOKUP(B100,'[2]ВОМ КГ-3 СОЭКС'!$C$3:$G$2063,5,0)</f>
        <v>15.4</v>
      </c>
      <c r="AC100" s="217">
        <f t="shared" si="11"/>
        <v>0</v>
      </c>
    </row>
    <row r="101" spans="1:29" ht="31.2" x14ac:dyDescent="0.3">
      <c r="A101" s="133" t="s">
        <v>401</v>
      </c>
      <c r="B101" s="134" t="s">
        <v>402</v>
      </c>
      <c r="C101" s="134" t="s">
        <v>403</v>
      </c>
      <c r="D101" s="96">
        <v>3</v>
      </c>
      <c r="E101" s="141">
        <v>49</v>
      </c>
      <c r="F101" s="142">
        <v>147</v>
      </c>
      <c r="G101" s="143">
        <v>1.85</v>
      </c>
      <c r="H101" s="143">
        <v>5.55</v>
      </c>
      <c r="I101" s="144" t="s">
        <v>170</v>
      </c>
      <c r="J101" s="67"/>
      <c r="K101" s="96"/>
      <c r="L101" s="147">
        <v>3</v>
      </c>
      <c r="M101" s="67"/>
      <c r="N101" s="67"/>
      <c r="O101" s="67"/>
      <c r="P101" s="77"/>
      <c r="Q101" s="96"/>
      <c r="R101" s="67">
        <f t="shared" si="6"/>
        <v>0</v>
      </c>
      <c r="S101" s="146"/>
      <c r="T101" s="291" t="str">
        <f>IFERROR(VLOOKUP(B101,'Найдено на объекте'!$A$2:$I$83,9,0),"-")</f>
        <v>-</v>
      </c>
      <c r="U101" s="196" t="str">
        <f t="shared" si="7"/>
        <v>-</v>
      </c>
      <c r="V101" s="291" t="str">
        <f>IFERROR(VLOOKUP(B101,[1]Отгрузки!$B$208:$C$281,2,0),"-")</f>
        <v>-</v>
      </c>
      <c r="W101" s="196" t="str">
        <f t="shared" si="8"/>
        <v>-</v>
      </c>
      <c r="X101" s="291">
        <f t="shared" si="9"/>
        <v>3</v>
      </c>
      <c r="Y101" s="196">
        <f t="shared" si="10"/>
        <v>0.14699999999999999</v>
      </c>
      <c r="Z101" s="319" t="s">
        <v>4947</v>
      </c>
      <c r="AA101" s="291">
        <f>1+2</f>
        <v>3</v>
      </c>
      <c r="AB101" s="68">
        <f>VLOOKUP(B101,'[2]ВОМ КГ-3 СОЭКС'!$C$3:$G$2063,5,0)</f>
        <v>147</v>
      </c>
      <c r="AC101" s="217">
        <f t="shared" si="11"/>
        <v>0</v>
      </c>
    </row>
    <row r="102" spans="1:29" x14ac:dyDescent="0.3">
      <c r="A102" s="133" t="s">
        <v>404</v>
      </c>
      <c r="B102" s="134" t="s">
        <v>405</v>
      </c>
      <c r="C102" s="134" t="s">
        <v>406</v>
      </c>
      <c r="D102" s="96">
        <v>2</v>
      </c>
      <c r="E102" s="141">
        <v>45.6</v>
      </c>
      <c r="F102" s="142">
        <v>91.2</v>
      </c>
      <c r="G102" s="143">
        <v>1.72</v>
      </c>
      <c r="H102" s="143">
        <v>3.44</v>
      </c>
      <c r="I102" s="144" t="s">
        <v>170</v>
      </c>
      <c r="J102" s="67"/>
      <c r="K102" s="96"/>
      <c r="L102" s="147">
        <v>2</v>
      </c>
      <c r="M102" s="67"/>
      <c r="N102" s="67"/>
      <c r="O102" s="67"/>
      <c r="P102" s="77"/>
      <c r="Q102" s="96"/>
      <c r="R102" s="67">
        <f t="shared" si="6"/>
        <v>0</v>
      </c>
      <c r="S102" s="146"/>
      <c r="T102" s="291" t="str">
        <f>IFERROR(VLOOKUP(B102,'Найдено на объекте'!$A$2:$I$83,9,0),"-")</f>
        <v>-</v>
      </c>
      <c r="U102" s="196" t="str">
        <f t="shared" si="7"/>
        <v>-</v>
      </c>
      <c r="V102" s="291" t="str">
        <f>IFERROR(VLOOKUP(B102,[1]Отгрузки!$B$208:$C$281,2,0),"-")</f>
        <v>-</v>
      </c>
      <c r="W102" s="196" t="str">
        <f t="shared" si="8"/>
        <v>-</v>
      </c>
      <c r="X102" s="291">
        <f t="shared" si="9"/>
        <v>2</v>
      </c>
      <c r="Y102" s="196">
        <f t="shared" si="10"/>
        <v>9.1200000000000003E-2</v>
      </c>
      <c r="Z102" s="319" t="s">
        <v>4914</v>
      </c>
      <c r="AA102" s="291">
        <v>2</v>
      </c>
      <c r="AB102" s="68">
        <f>VLOOKUP(B102,'[2]ВОМ КГ-3 СОЭКС'!$C$3:$G$2063,5,0)</f>
        <v>91.2</v>
      </c>
      <c r="AC102" s="217">
        <f t="shared" si="11"/>
        <v>0</v>
      </c>
    </row>
    <row r="103" spans="1:29" x14ac:dyDescent="0.3">
      <c r="A103" s="133" t="s">
        <v>407</v>
      </c>
      <c r="B103" s="134" t="s">
        <v>408</v>
      </c>
      <c r="C103" s="134" t="s">
        <v>409</v>
      </c>
      <c r="D103" s="96">
        <v>1</v>
      </c>
      <c r="E103" s="141">
        <v>45.6</v>
      </c>
      <c r="F103" s="142">
        <v>45.6</v>
      </c>
      <c r="G103" s="143">
        <v>1.72</v>
      </c>
      <c r="H103" s="143">
        <v>1.72</v>
      </c>
      <c r="I103" s="144" t="s">
        <v>170</v>
      </c>
      <c r="J103" s="67"/>
      <c r="K103" s="96"/>
      <c r="L103" s="147">
        <v>1</v>
      </c>
      <c r="M103" s="67"/>
      <c r="N103" s="67"/>
      <c r="O103" s="67"/>
      <c r="P103" s="77"/>
      <c r="Q103" s="96"/>
      <c r="R103" s="67">
        <f t="shared" si="6"/>
        <v>0</v>
      </c>
      <c r="S103" s="146"/>
      <c r="T103" s="291" t="str">
        <f>IFERROR(VLOOKUP(B103,'Найдено на объекте'!$A$2:$I$83,9,0),"-")</f>
        <v>-</v>
      </c>
      <c r="U103" s="196" t="str">
        <f t="shared" si="7"/>
        <v>-</v>
      </c>
      <c r="V103" s="291" t="str">
        <f>IFERROR(VLOOKUP(B103,[1]Отгрузки!$B$208:$C$281,2,0),"-")</f>
        <v>-</v>
      </c>
      <c r="W103" s="196" t="str">
        <f t="shared" si="8"/>
        <v>-</v>
      </c>
      <c r="X103" s="291">
        <f t="shared" si="9"/>
        <v>1</v>
      </c>
      <c r="Y103" s="196">
        <f t="shared" si="10"/>
        <v>4.5600000000000002E-2</v>
      </c>
      <c r="Z103" s="319" t="s">
        <v>4914</v>
      </c>
      <c r="AA103" s="291">
        <v>1</v>
      </c>
      <c r="AB103" s="68">
        <f>VLOOKUP(B103,'[2]ВОМ КГ-3 СОЭКС'!$C$3:$G$2063,5,0)</f>
        <v>45.6</v>
      </c>
      <c r="AC103" s="217">
        <f t="shared" si="11"/>
        <v>0</v>
      </c>
    </row>
    <row r="104" spans="1:29" x14ac:dyDescent="0.3">
      <c r="A104" s="133" t="s">
        <v>410</v>
      </c>
      <c r="B104" s="134" t="s">
        <v>109</v>
      </c>
      <c r="C104" s="134" t="s">
        <v>411</v>
      </c>
      <c r="D104" s="96">
        <v>1</v>
      </c>
      <c r="E104" s="141">
        <v>360.1</v>
      </c>
      <c r="F104" s="142">
        <v>360.1</v>
      </c>
      <c r="G104" s="143">
        <v>11.41</v>
      </c>
      <c r="H104" s="143">
        <v>11.41</v>
      </c>
      <c r="I104" s="144" t="s">
        <v>170</v>
      </c>
      <c r="J104" s="67"/>
      <c r="K104" s="148">
        <v>1</v>
      </c>
      <c r="L104" s="96"/>
      <c r="M104" s="67"/>
      <c r="N104" s="67"/>
      <c r="O104" s="67"/>
      <c r="P104" s="77"/>
      <c r="Q104" s="96"/>
      <c r="R104" s="67">
        <f t="shared" si="6"/>
        <v>0</v>
      </c>
      <c r="S104" s="146"/>
      <c r="T104" s="291" t="str">
        <f>IFERROR(VLOOKUP(B104,'Найдено на объекте'!$A$2:$I$83,9,0),"-")</f>
        <v>-</v>
      </c>
      <c r="U104" s="196" t="str">
        <f t="shared" si="7"/>
        <v>-</v>
      </c>
      <c r="V104" s="291" t="str">
        <f>IFERROR(VLOOKUP(B104,[1]Отгрузки!$B$208:$C$281,2,0),"-")</f>
        <v>-</v>
      </c>
      <c r="W104" s="196" t="str">
        <f t="shared" si="8"/>
        <v>-</v>
      </c>
      <c r="X104" s="291">
        <f t="shared" si="9"/>
        <v>1</v>
      </c>
      <c r="Y104" s="196">
        <f t="shared" si="10"/>
        <v>0.36010000000000003</v>
      </c>
      <c r="Z104" s="319" t="s">
        <v>4912</v>
      </c>
      <c r="AA104" s="291">
        <v>1</v>
      </c>
      <c r="AB104" s="68">
        <f>VLOOKUP(B104,'[2]ВОМ КГ-3 СОЭКС'!$C$3:$G$2063,5,0)</f>
        <v>360.1</v>
      </c>
      <c r="AC104" s="217">
        <f t="shared" si="11"/>
        <v>0</v>
      </c>
    </row>
    <row r="105" spans="1:29" x14ac:dyDescent="0.3">
      <c r="A105" s="133" t="s">
        <v>412</v>
      </c>
      <c r="B105" s="134" t="s">
        <v>110</v>
      </c>
      <c r="C105" s="134" t="s">
        <v>413</v>
      </c>
      <c r="D105" s="96">
        <v>1</v>
      </c>
      <c r="E105" s="141">
        <v>350</v>
      </c>
      <c r="F105" s="142">
        <v>350</v>
      </c>
      <c r="G105" s="143">
        <v>10.96</v>
      </c>
      <c r="H105" s="143">
        <v>10.96</v>
      </c>
      <c r="I105" s="144" t="s">
        <v>170</v>
      </c>
      <c r="J105" s="67"/>
      <c r="K105" s="148">
        <v>1</v>
      </c>
      <c r="L105" s="96"/>
      <c r="M105" s="67"/>
      <c r="N105" s="67"/>
      <c r="O105" s="67"/>
      <c r="P105" s="77"/>
      <c r="Q105" s="96"/>
      <c r="R105" s="67">
        <f t="shared" si="6"/>
        <v>0</v>
      </c>
      <c r="S105" s="146"/>
      <c r="T105" s="291" t="str">
        <f>IFERROR(VLOOKUP(B105,'Найдено на объекте'!$A$2:$I$83,9,0),"-")</f>
        <v>-</v>
      </c>
      <c r="U105" s="196" t="str">
        <f t="shared" si="7"/>
        <v>-</v>
      </c>
      <c r="V105" s="291" t="str">
        <f>IFERROR(VLOOKUP(B105,[1]Отгрузки!$B$208:$C$281,2,0),"-")</f>
        <v>-</v>
      </c>
      <c r="W105" s="196" t="str">
        <f t="shared" si="8"/>
        <v>-</v>
      </c>
      <c r="X105" s="291">
        <f t="shared" si="9"/>
        <v>1</v>
      </c>
      <c r="Y105" s="196">
        <f t="shared" si="10"/>
        <v>0.35</v>
      </c>
      <c r="Z105" s="319" t="s">
        <v>4912</v>
      </c>
      <c r="AA105" s="291">
        <v>1</v>
      </c>
      <c r="AB105" s="68">
        <f>VLOOKUP(B105,'[2]ВОМ КГ-3 СОЭКС'!$C$3:$G$2063,5,0)</f>
        <v>350</v>
      </c>
      <c r="AC105" s="217">
        <f t="shared" si="11"/>
        <v>0</v>
      </c>
    </row>
    <row r="106" spans="1:29" x14ac:dyDescent="0.3">
      <c r="A106" s="133" t="s">
        <v>414</v>
      </c>
      <c r="B106" s="134" t="s">
        <v>111</v>
      </c>
      <c r="C106" s="134" t="s">
        <v>415</v>
      </c>
      <c r="D106" s="96">
        <v>1</v>
      </c>
      <c r="E106" s="141">
        <v>397.2</v>
      </c>
      <c r="F106" s="142">
        <v>397.2</v>
      </c>
      <c r="G106" s="143">
        <v>12.44</v>
      </c>
      <c r="H106" s="143">
        <v>12.44</v>
      </c>
      <c r="I106" s="144" t="s">
        <v>170</v>
      </c>
      <c r="J106" s="67"/>
      <c r="K106" s="148">
        <v>1</v>
      </c>
      <c r="L106" s="96"/>
      <c r="M106" s="67"/>
      <c r="N106" s="67"/>
      <c r="O106" s="67"/>
      <c r="P106" s="77"/>
      <c r="Q106" s="96"/>
      <c r="R106" s="67">
        <f t="shared" si="6"/>
        <v>0</v>
      </c>
      <c r="S106" s="146"/>
      <c r="T106" s="291" t="str">
        <f>IFERROR(VLOOKUP(B106,'Найдено на объекте'!$A$2:$I$83,9,0),"-")</f>
        <v>-</v>
      </c>
      <c r="U106" s="196" t="str">
        <f t="shared" si="7"/>
        <v>-</v>
      </c>
      <c r="V106" s="291" t="str">
        <f>IFERROR(VLOOKUP(B106,[1]Отгрузки!$B$208:$C$281,2,0),"-")</f>
        <v>-</v>
      </c>
      <c r="W106" s="196" t="str">
        <f t="shared" si="8"/>
        <v>-</v>
      </c>
      <c r="X106" s="291">
        <f t="shared" si="9"/>
        <v>1</v>
      </c>
      <c r="Y106" s="196">
        <f t="shared" si="10"/>
        <v>0.3972</v>
      </c>
      <c r="Z106" s="319" t="s">
        <v>4912</v>
      </c>
      <c r="AA106" s="291">
        <v>1</v>
      </c>
      <c r="AB106" s="68">
        <f>VLOOKUP(B106,'[2]ВОМ КГ-3 СОЭКС'!$C$3:$G$2063,5,0)</f>
        <v>397.2</v>
      </c>
      <c r="AC106" s="217">
        <f t="shared" si="11"/>
        <v>0</v>
      </c>
    </row>
    <row r="107" spans="1:29" x14ac:dyDescent="0.3">
      <c r="A107" s="133" t="s">
        <v>416</v>
      </c>
      <c r="B107" s="134" t="s">
        <v>112</v>
      </c>
      <c r="C107" s="134" t="s">
        <v>417</v>
      </c>
      <c r="D107" s="96">
        <v>1</v>
      </c>
      <c r="E107" s="141">
        <v>408.1</v>
      </c>
      <c r="F107" s="142">
        <v>408.1</v>
      </c>
      <c r="G107" s="143">
        <v>12.91</v>
      </c>
      <c r="H107" s="143">
        <v>12.91</v>
      </c>
      <c r="I107" s="144" t="s">
        <v>170</v>
      </c>
      <c r="J107" s="67"/>
      <c r="K107" s="96"/>
      <c r="L107" s="147">
        <v>1</v>
      </c>
      <c r="M107" s="67"/>
      <c r="N107" s="67"/>
      <c r="O107" s="67"/>
      <c r="P107" s="77"/>
      <c r="Q107" s="96"/>
      <c r="R107" s="67">
        <f t="shared" si="6"/>
        <v>0</v>
      </c>
      <c r="S107" s="146"/>
      <c r="T107" s="291" t="str">
        <f>IFERROR(VLOOKUP(B107,'Найдено на объекте'!$A$2:$I$83,9,0),"-")</f>
        <v>-</v>
      </c>
      <c r="U107" s="196" t="str">
        <f t="shared" si="7"/>
        <v>-</v>
      </c>
      <c r="V107" s="291" t="str">
        <f>IFERROR(VLOOKUP(B107,[1]Отгрузки!$B$208:$C$281,2,0),"-")</f>
        <v>-</v>
      </c>
      <c r="W107" s="196" t="str">
        <f t="shared" si="8"/>
        <v>-</v>
      </c>
      <c r="X107" s="291">
        <f t="shared" si="9"/>
        <v>1</v>
      </c>
      <c r="Y107" s="196">
        <f t="shared" si="10"/>
        <v>0.40810000000000002</v>
      </c>
      <c r="Z107" s="319" t="s">
        <v>4912</v>
      </c>
      <c r="AA107" s="291">
        <v>1</v>
      </c>
      <c r="AB107" s="68">
        <f>VLOOKUP(B107,'[2]ВОМ КГ-3 СОЭКС'!$C$3:$G$2063,5,0)</f>
        <v>408.1</v>
      </c>
      <c r="AC107" s="217">
        <f t="shared" si="11"/>
        <v>0</v>
      </c>
    </row>
    <row r="108" spans="1:29" x14ac:dyDescent="0.3">
      <c r="A108" s="133" t="s">
        <v>418</v>
      </c>
      <c r="B108" s="134" t="s">
        <v>419</v>
      </c>
      <c r="C108" s="134" t="s">
        <v>420</v>
      </c>
      <c r="D108" s="96">
        <v>1</v>
      </c>
      <c r="E108" s="141">
        <v>8.1999999999999993</v>
      </c>
      <c r="F108" s="142">
        <v>8.1999999999999993</v>
      </c>
      <c r="G108" s="143">
        <v>0.27</v>
      </c>
      <c r="H108" s="143">
        <v>0.27</v>
      </c>
      <c r="I108" s="144" t="s">
        <v>170</v>
      </c>
      <c r="J108" s="67"/>
      <c r="K108" s="148">
        <v>1</v>
      </c>
      <c r="L108" s="96"/>
      <c r="M108" s="67"/>
      <c r="N108" s="67"/>
      <c r="O108" s="67"/>
      <c r="P108" s="77"/>
      <c r="Q108" s="96"/>
      <c r="R108" s="67">
        <f t="shared" si="6"/>
        <v>0</v>
      </c>
      <c r="S108" s="146"/>
      <c r="T108" s="291" t="str">
        <f>IFERROR(VLOOKUP(B108,'Найдено на объекте'!$A$2:$I$83,9,0),"-")</f>
        <v>-</v>
      </c>
      <c r="U108" s="196" t="str">
        <f t="shared" si="7"/>
        <v>-</v>
      </c>
      <c r="V108" s="291" t="str">
        <f>IFERROR(VLOOKUP(B108,[1]Отгрузки!$B$208:$C$281,2,0),"-")</f>
        <v>-</v>
      </c>
      <c r="W108" s="196" t="str">
        <f t="shared" si="8"/>
        <v>-</v>
      </c>
      <c r="X108" s="291">
        <f t="shared" si="9"/>
        <v>1</v>
      </c>
      <c r="Y108" s="196">
        <f t="shared" si="10"/>
        <v>8.199999999999999E-3</v>
      </c>
      <c r="Z108" s="319"/>
      <c r="AA108" s="291"/>
      <c r="AB108" s="68">
        <f>VLOOKUP(B108,'[2]ВОМ КГ-3 СОЭКС'!$C$3:$G$2063,5,0)</f>
        <v>8.1999999999999993</v>
      </c>
      <c r="AC108" s="217">
        <f t="shared" si="11"/>
        <v>0</v>
      </c>
    </row>
    <row r="109" spans="1:29" x14ac:dyDescent="0.3">
      <c r="A109" s="133" t="s">
        <v>421</v>
      </c>
      <c r="B109" s="134" t="s">
        <v>422</v>
      </c>
      <c r="C109" s="134" t="s">
        <v>423</v>
      </c>
      <c r="D109" s="96">
        <v>1</v>
      </c>
      <c r="E109" s="141">
        <v>17.3</v>
      </c>
      <c r="F109" s="142">
        <v>17.3</v>
      </c>
      <c r="G109" s="143">
        <v>0.55000000000000004</v>
      </c>
      <c r="H109" s="143">
        <v>0.55000000000000004</v>
      </c>
      <c r="I109" s="144" t="s">
        <v>170</v>
      </c>
      <c r="J109" s="67"/>
      <c r="K109" s="148">
        <v>1</v>
      </c>
      <c r="L109" s="96"/>
      <c r="M109" s="67"/>
      <c r="N109" s="67"/>
      <c r="O109" s="67"/>
      <c r="P109" s="77"/>
      <c r="Q109" s="96"/>
      <c r="R109" s="67">
        <f t="shared" si="6"/>
        <v>0</v>
      </c>
      <c r="S109" s="146"/>
      <c r="T109" s="291" t="str">
        <f>IFERROR(VLOOKUP(B109,'Найдено на объекте'!$A$2:$I$83,9,0),"-")</f>
        <v>-</v>
      </c>
      <c r="U109" s="196" t="str">
        <f t="shared" si="7"/>
        <v>-</v>
      </c>
      <c r="V109" s="291" t="str">
        <f>IFERROR(VLOOKUP(B109,[1]Отгрузки!$B$208:$C$281,2,0),"-")</f>
        <v>-</v>
      </c>
      <c r="W109" s="196" t="str">
        <f t="shared" si="8"/>
        <v>-</v>
      </c>
      <c r="X109" s="291">
        <f t="shared" si="9"/>
        <v>1</v>
      </c>
      <c r="Y109" s="196">
        <f t="shared" si="10"/>
        <v>1.7299999999999999E-2</v>
      </c>
      <c r="Z109" s="319"/>
      <c r="AA109" s="291"/>
      <c r="AB109" s="68">
        <f>VLOOKUP(B109,'[2]ВОМ КГ-3 СОЭКС'!$C$3:$G$2063,5,0)</f>
        <v>17.3</v>
      </c>
      <c r="AC109" s="217">
        <f t="shared" si="11"/>
        <v>0</v>
      </c>
    </row>
    <row r="110" spans="1:29" x14ac:dyDescent="0.3">
      <c r="A110" s="133" t="s">
        <v>424</v>
      </c>
      <c r="B110" s="134" t="s">
        <v>425</v>
      </c>
      <c r="C110" s="134" t="s">
        <v>426</v>
      </c>
      <c r="D110" s="96">
        <v>1</v>
      </c>
      <c r="E110" s="141">
        <v>4.3</v>
      </c>
      <c r="F110" s="142">
        <v>4.3</v>
      </c>
      <c r="G110" s="143">
        <v>0.15</v>
      </c>
      <c r="H110" s="143">
        <v>0.15</v>
      </c>
      <c r="I110" s="144" t="s">
        <v>170</v>
      </c>
      <c r="J110" s="67"/>
      <c r="K110" s="148">
        <v>1</v>
      </c>
      <c r="L110" s="96"/>
      <c r="M110" s="67"/>
      <c r="N110" s="67"/>
      <c r="O110" s="67"/>
      <c r="P110" s="77"/>
      <c r="Q110" s="96"/>
      <c r="R110" s="67">
        <f t="shared" si="6"/>
        <v>0</v>
      </c>
      <c r="S110" s="146"/>
      <c r="T110" s="291" t="str">
        <f>IFERROR(VLOOKUP(B110,'Найдено на объекте'!$A$2:$I$83,9,0),"-")</f>
        <v>-</v>
      </c>
      <c r="U110" s="196" t="str">
        <f t="shared" si="7"/>
        <v>-</v>
      </c>
      <c r="V110" s="291" t="str">
        <f>IFERROR(VLOOKUP(B110,[1]Отгрузки!$B$208:$C$281,2,0),"-")</f>
        <v>-</v>
      </c>
      <c r="W110" s="196" t="str">
        <f t="shared" si="8"/>
        <v>-</v>
      </c>
      <c r="X110" s="291">
        <f t="shared" si="9"/>
        <v>1</v>
      </c>
      <c r="Y110" s="196">
        <f t="shared" si="10"/>
        <v>4.3E-3</v>
      </c>
      <c r="Z110" s="319"/>
      <c r="AA110" s="291"/>
      <c r="AB110" s="68">
        <f>VLOOKUP(B110,'[2]ВОМ КГ-3 СОЭКС'!$C$3:$G$2063,5,0)</f>
        <v>4.3</v>
      </c>
      <c r="AC110" s="217">
        <f t="shared" si="11"/>
        <v>0</v>
      </c>
    </row>
    <row r="111" spans="1:29" x14ac:dyDescent="0.3">
      <c r="A111" s="133" t="s">
        <v>427</v>
      </c>
      <c r="B111" s="134" t="s">
        <v>428</v>
      </c>
      <c r="C111" s="134" t="s">
        <v>429</v>
      </c>
      <c r="D111" s="96">
        <v>1</v>
      </c>
      <c r="E111" s="141">
        <v>5.3</v>
      </c>
      <c r="F111" s="142">
        <v>5.3</v>
      </c>
      <c r="G111" s="143">
        <v>0.18</v>
      </c>
      <c r="H111" s="143">
        <v>0.18</v>
      </c>
      <c r="I111" s="144" t="s">
        <v>170</v>
      </c>
      <c r="J111" s="67"/>
      <c r="K111" s="148">
        <v>1</v>
      </c>
      <c r="L111" s="96"/>
      <c r="M111" s="67"/>
      <c r="N111" s="67"/>
      <c r="O111" s="67"/>
      <c r="P111" s="77"/>
      <c r="Q111" s="96"/>
      <c r="R111" s="67">
        <f t="shared" si="6"/>
        <v>0</v>
      </c>
      <c r="S111" s="146"/>
      <c r="T111" s="291" t="str">
        <f>IFERROR(VLOOKUP(B111,'Найдено на объекте'!$A$2:$I$83,9,0),"-")</f>
        <v>-</v>
      </c>
      <c r="U111" s="196" t="str">
        <f t="shared" si="7"/>
        <v>-</v>
      </c>
      <c r="V111" s="291" t="str">
        <f>IFERROR(VLOOKUP(B111,[1]Отгрузки!$B$208:$C$281,2,0),"-")</f>
        <v>-</v>
      </c>
      <c r="W111" s="196" t="str">
        <f t="shared" si="8"/>
        <v>-</v>
      </c>
      <c r="X111" s="291">
        <f t="shared" si="9"/>
        <v>1</v>
      </c>
      <c r="Y111" s="196">
        <f t="shared" si="10"/>
        <v>5.3E-3</v>
      </c>
      <c r="Z111" s="319"/>
      <c r="AA111" s="291"/>
      <c r="AB111" s="68">
        <f>VLOOKUP(B111,'[2]ВОМ КГ-3 СОЭКС'!$C$3:$G$2063,5,0)</f>
        <v>5.3</v>
      </c>
      <c r="AC111" s="217">
        <f t="shared" si="11"/>
        <v>0</v>
      </c>
    </row>
    <row r="112" spans="1:29" x14ac:dyDescent="0.3">
      <c r="A112" s="133" t="s">
        <v>430</v>
      </c>
      <c r="B112" s="134" t="s">
        <v>431</v>
      </c>
      <c r="C112" s="134" t="s">
        <v>432</v>
      </c>
      <c r="D112" s="96">
        <v>1</v>
      </c>
      <c r="E112" s="141">
        <v>11.6</v>
      </c>
      <c r="F112" s="142">
        <v>11.6</v>
      </c>
      <c r="G112" s="143">
        <v>0.39</v>
      </c>
      <c r="H112" s="143">
        <v>0.39</v>
      </c>
      <c r="I112" s="144" t="s">
        <v>170</v>
      </c>
      <c r="J112" s="67"/>
      <c r="K112" s="148">
        <v>1</v>
      </c>
      <c r="L112" s="96"/>
      <c r="M112" s="67"/>
      <c r="N112" s="67"/>
      <c r="O112" s="67"/>
      <c r="P112" s="77"/>
      <c r="Q112" s="96"/>
      <c r="R112" s="67">
        <f t="shared" si="6"/>
        <v>0</v>
      </c>
      <c r="S112" s="146"/>
      <c r="T112" s="291" t="str">
        <f>IFERROR(VLOOKUP(B112,'Найдено на объекте'!$A$2:$I$83,9,0),"-")</f>
        <v>-</v>
      </c>
      <c r="U112" s="196" t="str">
        <f t="shared" si="7"/>
        <v>-</v>
      </c>
      <c r="V112" s="291" t="str">
        <f>IFERROR(VLOOKUP(B112,[1]Отгрузки!$B$208:$C$281,2,0),"-")</f>
        <v>-</v>
      </c>
      <c r="W112" s="196" t="str">
        <f t="shared" si="8"/>
        <v>-</v>
      </c>
      <c r="X112" s="291">
        <f t="shared" si="9"/>
        <v>1</v>
      </c>
      <c r="Y112" s="196">
        <f t="shared" si="10"/>
        <v>1.1599999999999999E-2</v>
      </c>
      <c r="Z112" s="319"/>
      <c r="AA112" s="291"/>
      <c r="AB112" s="68">
        <f>VLOOKUP(B112,'[2]ВОМ КГ-3 СОЭКС'!$C$3:$G$2063,5,0)</f>
        <v>11.6</v>
      </c>
      <c r="AC112" s="217">
        <f t="shared" si="11"/>
        <v>0</v>
      </c>
    </row>
    <row r="113" spans="1:29" x14ac:dyDescent="0.3">
      <c r="A113" s="133" t="s">
        <v>433</v>
      </c>
      <c r="B113" s="134" t="s">
        <v>434</v>
      </c>
      <c r="C113" s="134" t="s">
        <v>435</v>
      </c>
      <c r="D113" s="96">
        <v>1</v>
      </c>
      <c r="E113" s="141">
        <v>7.5</v>
      </c>
      <c r="F113" s="142">
        <v>7.5</v>
      </c>
      <c r="G113" s="143">
        <v>0.25</v>
      </c>
      <c r="H113" s="143">
        <v>0.25</v>
      </c>
      <c r="I113" s="144" t="s">
        <v>170</v>
      </c>
      <c r="J113" s="67"/>
      <c r="K113" s="148">
        <v>1</v>
      </c>
      <c r="L113" s="96"/>
      <c r="M113" s="67"/>
      <c r="N113" s="67"/>
      <c r="O113" s="67"/>
      <c r="P113" s="77"/>
      <c r="Q113" s="96"/>
      <c r="R113" s="67">
        <f t="shared" si="6"/>
        <v>0</v>
      </c>
      <c r="S113" s="146"/>
      <c r="T113" s="291" t="str">
        <f>IFERROR(VLOOKUP(B113,'Найдено на объекте'!$A$2:$I$83,9,0),"-")</f>
        <v>-</v>
      </c>
      <c r="U113" s="196" t="str">
        <f t="shared" si="7"/>
        <v>-</v>
      </c>
      <c r="V113" s="291" t="str">
        <f>IFERROR(VLOOKUP(B113,[1]Отгрузки!$B$208:$C$281,2,0),"-")</f>
        <v>-</v>
      </c>
      <c r="W113" s="196" t="str">
        <f t="shared" si="8"/>
        <v>-</v>
      </c>
      <c r="X113" s="291">
        <f t="shared" si="9"/>
        <v>1</v>
      </c>
      <c r="Y113" s="196">
        <f t="shared" si="10"/>
        <v>7.4999999999999997E-3</v>
      </c>
      <c r="Z113" s="319"/>
      <c r="AA113" s="291"/>
      <c r="AB113" s="68">
        <f>VLOOKUP(B113,'[2]ВОМ КГ-3 СОЭКС'!$C$3:$G$2063,5,0)</f>
        <v>7.5</v>
      </c>
      <c r="AC113" s="217">
        <f t="shared" si="11"/>
        <v>0</v>
      </c>
    </row>
    <row r="114" spans="1:29" x14ac:dyDescent="0.3">
      <c r="A114" s="133" t="s">
        <v>436</v>
      </c>
      <c r="B114" s="134" t="s">
        <v>437</v>
      </c>
      <c r="C114" s="134" t="s">
        <v>438</v>
      </c>
      <c r="D114" s="96">
        <v>1</v>
      </c>
      <c r="E114" s="141">
        <v>2.5</v>
      </c>
      <c r="F114" s="142">
        <v>2.5</v>
      </c>
      <c r="G114" s="143">
        <v>0.08</v>
      </c>
      <c r="H114" s="143">
        <v>0.08</v>
      </c>
      <c r="I114" s="144" t="s">
        <v>170</v>
      </c>
      <c r="J114" s="67"/>
      <c r="K114" s="148">
        <v>1</v>
      </c>
      <c r="L114" s="96"/>
      <c r="M114" s="67"/>
      <c r="N114" s="67"/>
      <c r="O114" s="67"/>
      <c r="P114" s="77"/>
      <c r="Q114" s="96"/>
      <c r="R114" s="67">
        <f t="shared" si="6"/>
        <v>0</v>
      </c>
      <c r="S114" s="146"/>
      <c r="T114" s="291" t="str">
        <f>IFERROR(VLOOKUP(B114,'Найдено на объекте'!$A$2:$I$83,9,0),"-")</f>
        <v>-</v>
      </c>
      <c r="U114" s="196" t="str">
        <f t="shared" si="7"/>
        <v>-</v>
      </c>
      <c r="V114" s="291" t="str">
        <f>IFERROR(VLOOKUP(B114,[1]Отгрузки!$B$208:$C$281,2,0),"-")</f>
        <v>-</v>
      </c>
      <c r="W114" s="196" t="str">
        <f t="shared" si="8"/>
        <v>-</v>
      </c>
      <c r="X114" s="291">
        <f t="shared" si="9"/>
        <v>1</v>
      </c>
      <c r="Y114" s="196">
        <f t="shared" si="10"/>
        <v>2.5000000000000001E-3</v>
      </c>
      <c r="Z114" s="319"/>
      <c r="AA114" s="291"/>
      <c r="AB114" s="68">
        <f>VLOOKUP(B114,'[2]ВОМ КГ-3 СОЭКС'!$C$3:$G$2063,5,0)</f>
        <v>2.5</v>
      </c>
      <c r="AC114" s="217">
        <f t="shared" si="11"/>
        <v>0</v>
      </c>
    </row>
    <row r="115" spans="1:29" x14ac:dyDescent="0.3">
      <c r="A115" s="133" t="s">
        <v>439</v>
      </c>
      <c r="B115" s="134" t="s">
        <v>440</v>
      </c>
      <c r="C115" s="134" t="s">
        <v>441</v>
      </c>
      <c r="D115" s="96">
        <v>1</v>
      </c>
      <c r="E115" s="141">
        <v>9.4</v>
      </c>
      <c r="F115" s="142">
        <v>9.4</v>
      </c>
      <c r="G115" s="143">
        <v>0.31</v>
      </c>
      <c r="H115" s="143">
        <v>0.31</v>
      </c>
      <c r="I115" s="144" t="s">
        <v>170</v>
      </c>
      <c r="J115" s="67"/>
      <c r="K115" s="96"/>
      <c r="L115" s="147">
        <v>1</v>
      </c>
      <c r="M115" s="67"/>
      <c r="N115" s="67"/>
      <c r="O115" s="67"/>
      <c r="P115" s="77"/>
      <c r="Q115" s="96"/>
      <c r="R115" s="67">
        <f t="shared" si="6"/>
        <v>0</v>
      </c>
      <c r="S115" s="146"/>
      <c r="T115" s="291" t="str">
        <f>IFERROR(VLOOKUP(B115,'Найдено на объекте'!$A$2:$I$83,9,0),"-")</f>
        <v>-</v>
      </c>
      <c r="U115" s="196" t="str">
        <f t="shared" si="7"/>
        <v>-</v>
      </c>
      <c r="V115" s="291" t="str">
        <f>IFERROR(VLOOKUP(B115,[1]Отгрузки!$B$208:$C$281,2,0),"-")</f>
        <v>-</v>
      </c>
      <c r="W115" s="196" t="str">
        <f t="shared" si="8"/>
        <v>-</v>
      </c>
      <c r="X115" s="291">
        <f t="shared" si="9"/>
        <v>1</v>
      </c>
      <c r="Y115" s="196">
        <f t="shared" si="10"/>
        <v>9.4000000000000004E-3</v>
      </c>
      <c r="Z115" s="319"/>
      <c r="AA115" s="291"/>
      <c r="AB115" s="68">
        <f>VLOOKUP(B115,'[2]ВОМ КГ-3 СОЭКС'!$C$3:$G$2063,5,0)</f>
        <v>9.4</v>
      </c>
      <c r="AC115" s="217">
        <f t="shared" si="11"/>
        <v>0</v>
      </c>
    </row>
    <row r="116" spans="1:29" x14ac:dyDescent="0.3">
      <c r="A116" s="133" t="s">
        <v>442</v>
      </c>
      <c r="B116" s="134" t="s">
        <v>443</v>
      </c>
      <c r="C116" s="134" t="s">
        <v>444</v>
      </c>
      <c r="D116" s="96">
        <v>1</v>
      </c>
      <c r="E116" s="141">
        <v>11.1</v>
      </c>
      <c r="F116" s="142">
        <v>11.1</v>
      </c>
      <c r="G116" s="143">
        <v>0.37</v>
      </c>
      <c r="H116" s="143">
        <v>0.37</v>
      </c>
      <c r="I116" s="144" t="s">
        <v>170</v>
      </c>
      <c r="J116" s="67"/>
      <c r="K116" s="148">
        <v>1</v>
      </c>
      <c r="L116" s="96"/>
      <c r="M116" s="67"/>
      <c r="N116" s="67"/>
      <c r="O116" s="67"/>
      <c r="P116" s="77"/>
      <c r="Q116" s="96"/>
      <c r="R116" s="67">
        <f t="shared" si="6"/>
        <v>0</v>
      </c>
      <c r="S116" s="146"/>
      <c r="T116" s="291" t="str">
        <f>IFERROR(VLOOKUP(B116,'Найдено на объекте'!$A$2:$I$83,9,0),"-")</f>
        <v>-</v>
      </c>
      <c r="U116" s="196" t="str">
        <f t="shared" si="7"/>
        <v>-</v>
      </c>
      <c r="V116" s="291" t="str">
        <f>IFERROR(VLOOKUP(B116,[1]Отгрузки!$B$208:$C$281,2,0),"-")</f>
        <v>-</v>
      </c>
      <c r="W116" s="196" t="str">
        <f t="shared" si="8"/>
        <v>-</v>
      </c>
      <c r="X116" s="291">
        <f t="shared" si="9"/>
        <v>1</v>
      </c>
      <c r="Y116" s="196">
        <f t="shared" si="10"/>
        <v>1.11E-2</v>
      </c>
      <c r="Z116" s="319"/>
      <c r="AA116" s="291"/>
      <c r="AB116" s="68">
        <f>VLOOKUP(B116,'[2]ВОМ КГ-3 СОЭКС'!$C$3:$G$2063,5,0)</f>
        <v>11.1</v>
      </c>
      <c r="AC116" s="217">
        <f t="shared" si="11"/>
        <v>0</v>
      </c>
    </row>
    <row r="117" spans="1:29" x14ac:dyDescent="0.3">
      <c r="A117" s="133" t="s">
        <v>445</v>
      </c>
      <c r="B117" s="134" t="s">
        <v>446</v>
      </c>
      <c r="C117" s="134" t="s">
        <v>447</v>
      </c>
      <c r="D117" s="96">
        <v>1</v>
      </c>
      <c r="E117" s="141">
        <v>41.1</v>
      </c>
      <c r="F117" s="142">
        <v>41.1</v>
      </c>
      <c r="G117" s="143">
        <v>1.36</v>
      </c>
      <c r="H117" s="143">
        <v>1.36</v>
      </c>
      <c r="I117" s="144" t="s">
        <v>170</v>
      </c>
      <c r="J117" s="67"/>
      <c r="K117" s="96"/>
      <c r="L117" s="147">
        <v>1</v>
      </c>
      <c r="M117" s="67"/>
      <c r="N117" s="67"/>
      <c r="O117" s="67"/>
      <c r="P117" s="77"/>
      <c r="Q117" s="96"/>
      <c r="R117" s="67">
        <f t="shared" si="6"/>
        <v>0</v>
      </c>
      <c r="S117" s="146"/>
      <c r="T117" s="291" t="str">
        <f>IFERROR(VLOOKUP(B117,'Найдено на объекте'!$A$2:$I$83,9,0),"-")</f>
        <v>-</v>
      </c>
      <c r="U117" s="196" t="str">
        <f t="shared" si="7"/>
        <v>-</v>
      </c>
      <c r="V117" s="291" t="str">
        <f>IFERROR(VLOOKUP(B117,[1]Отгрузки!$B$208:$C$281,2,0),"-")</f>
        <v>-</v>
      </c>
      <c r="W117" s="196" t="str">
        <f t="shared" si="8"/>
        <v>-</v>
      </c>
      <c r="X117" s="291">
        <f t="shared" si="9"/>
        <v>1</v>
      </c>
      <c r="Y117" s="196">
        <f t="shared" si="10"/>
        <v>4.1100000000000005E-2</v>
      </c>
      <c r="Z117" s="319"/>
      <c r="AA117" s="291"/>
      <c r="AB117" s="68">
        <f>VLOOKUP(B117,'[2]ВОМ КГ-3 СОЭКС'!$C$3:$G$2063,5,0)</f>
        <v>41.1</v>
      </c>
      <c r="AC117" s="217">
        <f t="shared" si="11"/>
        <v>0</v>
      </c>
    </row>
    <row r="118" spans="1:29" x14ac:dyDescent="0.3">
      <c r="A118" s="133" t="s">
        <v>448</v>
      </c>
      <c r="B118" s="134" t="s">
        <v>449</v>
      </c>
      <c r="C118" s="134" t="s">
        <v>450</v>
      </c>
      <c r="D118" s="96">
        <v>1</v>
      </c>
      <c r="E118" s="141">
        <v>30.4</v>
      </c>
      <c r="F118" s="142">
        <v>30.4</v>
      </c>
      <c r="G118" s="143">
        <v>1</v>
      </c>
      <c r="H118" s="143">
        <v>1</v>
      </c>
      <c r="I118" s="144" t="s">
        <v>170</v>
      </c>
      <c r="J118" s="67"/>
      <c r="K118" s="96"/>
      <c r="L118" s="147">
        <v>1</v>
      </c>
      <c r="M118" s="67"/>
      <c r="N118" s="67"/>
      <c r="O118" s="67"/>
      <c r="P118" s="77"/>
      <c r="Q118" s="96"/>
      <c r="R118" s="67">
        <f t="shared" si="6"/>
        <v>0</v>
      </c>
      <c r="S118" s="146"/>
      <c r="T118" s="291" t="str">
        <f>IFERROR(VLOOKUP(B118,'Найдено на объекте'!$A$2:$I$83,9,0),"-")</f>
        <v>-</v>
      </c>
      <c r="U118" s="196" t="str">
        <f t="shared" si="7"/>
        <v>-</v>
      </c>
      <c r="V118" s="291" t="str">
        <f>IFERROR(VLOOKUP(B118,[1]Отгрузки!$B$208:$C$281,2,0),"-")</f>
        <v>-</v>
      </c>
      <c r="W118" s="196" t="str">
        <f t="shared" si="8"/>
        <v>-</v>
      </c>
      <c r="X118" s="291">
        <f t="shared" si="9"/>
        <v>1</v>
      </c>
      <c r="Y118" s="196">
        <f t="shared" si="10"/>
        <v>3.04E-2</v>
      </c>
      <c r="Z118" s="319"/>
      <c r="AA118" s="291"/>
      <c r="AB118" s="68">
        <f>VLOOKUP(B118,'[2]ВОМ КГ-3 СОЭКС'!$C$3:$G$2063,5,0)</f>
        <v>30.4</v>
      </c>
      <c r="AC118" s="217">
        <f t="shared" si="11"/>
        <v>0</v>
      </c>
    </row>
    <row r="119" spans="1:29" x14ac:dyDescent="0.3">
      <c r="A119" s="133" t="s">
        <v>451</v>
      </c>
      <c r="B119" s="134" t="s">
        <v>452</v>
      </c>
      <c r="C119" s="134" t="s">
        <v>453</v>
      </c>
      <c r="D119" s="96">
        <v>62</v>
      </c>
      <c r="E119" s="141">
        <v>8.4</v>
      </c>
      <c r="F119" s="142">
        <v>520.79999999999995</v>
      </c>
      <c r="G119" s="143">
        <v>0.13</v>
      </c>
      <c r="H119" s="143">
        <v>8.06</v>
      </c>
      <c r="I119" s="144" t="s">
        <v>170</v>
      </c>
      <c r="J119" s="67"/>
      <c r="K119" s="96"/>
      <c r="L119" s="147">
        <v>6</v>
      </c>
      <c r="M119" s="67">
        <v>6</v>
      </c>
      <c r="N119" s="67">
        <v>10</v>
      </c>
      <c r="O119" s="67">
        <v>15</v>
      </c>
      <c r="P119" s="145">
        <v>12</v>
      </c>
      <c r="Q119" s="144">
        <v>13</v>
      </c>
      <c r="R119" s="67">
        <f t="shared" si="6"/>
        <v>0</v>
      </c>
      <c r="S119" s="146"/>
      <c r="T119" s="291" t="str">
        <f>IFERROR(VLOOKUP(B119,'Найдено на объекте'!$A$2:$I$83,9,0),"-")</f>
        <v>-</v>
      </c>
      <c r="U119" s="196" t="str">
        <f t="shared" si="7"/>
        <v>-</v>
      </c>
      <c r="V119" s="291" t="str">
        <f>IFERROR(VLOOKUP(B119,[1]Отгрузки!$B$208:$C$281,2,0),"-")</f>
        <v>-</v>
      </c>
      <c r="W119" s="196" t="str">
        <f t="shared" si="8"/>
        <v>-</v>
      </c>
      <c r="X119" s="291">
        <f t="shared" si="9"/>
        <v>62</v>
      </c>
      <c r="Y119" s="196">
        <f t="shared" si="10"/>
        <v>0.52080000000000004</v>
      </c>
      <c r="Z119" s="319"/>
      <c r="AA119" s="291"/>
      <c r="AB119" s="68">
        <f>VLOOKUP(B119,'[2]ВОМ КГ-3 СОЭКС'!$C$3:$G$2063,5,0)</f>
        <v>520.79999999999995</v>
      </c>
      <c r="AC119" s="217">
        <f t="shared" si="11"/>
        <v>0</v>
      </c>
    </row>
    <row r="120" spans="1:29" x14ac:dyDescent="0.3">
      <c r="A120" s="133" t="s">
        <v>454</v>
      </c>
      <c r="B120" s="134" t="s">
        <v>455</v>
      </c>
      <c r="C120" s="134" t="s">
        <v>456</v>
      </c>
      <c r="D120" s="96">
        <v>62</v>
      </c>
      <c r="E120" s="141">
        <v>2.2000000000000002</v>
      </c>
      <c r="F120" s="142">
        <v>136.4</v>
      </c>
      <c r="G120" s="143">
        <v>0.12</v>
      </c>
      <c r="H120" s="143">
        <v>7.44</v>
      </c>
      <c r="I120" s="144" t="s">
        <v>170</v>
      </c>
      <c r="J120" s="67"/>
      <c r="K120" s="96"/>
      <c r="L120" s="147">
        <v>6</v>
      </c>
      <c r="M120" s="67">
        <v>6</v>
      </c>
      <c r="N120" s="67">
        <v>10</v>
      </c>
      <c r="O120" s="67">
        <v>16</v>
      </c>
      <c r="P120" s="145">
        <v>12</v>
      </c>
      <c r="Q120" s="144">
        <v>12</v>
      </c>
      <c r="R120" s="67">
        <f t="shared" si="6"/>
        <v>0</v>
      </c>
      <c r="S120" s="146"/>
      <c r="T120" s="291" t="str">
        <f>IFERROR(VLOOKUP(B120,'Найдено на объекте'!$A$2:$I$83,9,0),"-")</f>
        <v>-</v>
      </c>
      <c r="U120" s="196" t="str">
        <f t="shared" si="7"/>
        <v>-</v>
      </c>
      <c r="V120" s="291" t="str">
        <f>IFERROR(VLOOKUP(B120,[1]Отгрузки!$B$208:$C$281,2,0),"-")</f>
        <v>-</v>
      </c>
      <c r="W120" s="196" t="str">
        <f t="shared" si="8"/>
        <v>-</v>
      </c>
      <c r="X120" s="291">
        <f t="shared" si="9"/>
        <v>62</v>
      </c>
      <c r="Y120" s="196">
        <f t="shared" si="10"/>
        <v>0.13639999999999999</v>
      </c>
      <c r="Z120" s="319"/>
      <c r="AA120" s="291"/>
      <c r="AB120" s="68">
        <f>VLOOKUP(B120,'[2]ВОМ КГ-3 СОЭКС'!$C$3:$G$2063,5,0)</f>
        <v>136.4</v>
      </c>
      <c r="AC120" s="217">
        <f t="shared" si="11"/>
        <v>0</v>
      </c>
    </row>
    <row r="121" spans="1:29" x14ac:dyDescent="0.3">
      <c r="A121" s="133" t="s">
        <v>457</v>
      </c>
      <c r="B121" s="134" t="s">
        <v>458</v>
      </c>
      <c r="C121" s="134" t="s">
        <v>459</v>
      </c>
      <c r="D121" s="96">
        <v>68</v>
      </c>
      <c r="E121" s="141">
        <v>0.7</v>
      </c>
      <c r="F121" s="142">
        <v>47.6</v>
      </c>
      <c r="G121" s="143">
        <v>0.04</v>
      </c>
      <c r="H121" s="143">
        <v>2.72</v>
      </c>
      <c r="I121" s="144" t="s">
        <v>170</v>
      </c>
      <c r="J121" s="67">
        <v>28</v>
      </c>
      <c r="K121" s="148">
        <v>14</v>
      </c>
      <c r="L121" s="147">
        <v>10</v>
      </c>
      <c r="M121" s="67">
        <v>10</v>
      </c>
      <c r="N121" s="67">
        <v>6</v>
      </c>
      <c r="O121" s="67"/>
      <c r="P121" s="77"/>
      <c r="Q121" s="96"/>
      <c r="R121" s="67">
        <f t="shared" si="6"/>
        <v>0</v>
      </c>
      <c r="S121" s="146"/>
      <c r="T121" s="291" t="str">
        <f>IFERROR(VLOOKUP(B121,'Найдено на объекте'!$A$2:$I$83,9,0),"-")</f>
        <v>-</v>
      </c>
      <c r="U121" s="196" t="str">
        <f t="shared" si="7"/>
        <v>-</v>
      </c>
      <c r="V121" s="291" t="str">
        <f>IFERROR(VLOOKUP(B121,[1]Отгрузки!$B$208:$C$281,2,0),"-")</f>
        <v>-</v>
      </c>
      <c r="W121" s="196" t="str">
        <f t="shared" si="8"/>
        <v>-</v>
      </c>
      <c r="X121" s="291">
        <f t="shared" si="9"/>
        <v>68</v>
      </c>
      <c r="Y121" s="196">
        <f t="shared" si="10"/>
        <v>4.7599999999999996E-2</v>
      </c>
      <c r="Z121" s="319"/>
      <c r="AA121" s="291"/>
      <c r="AB121" s="68">
        <f>VLOOKUP(B121,'[2]ВОМ КГ-3 СОЭКС'!$C$3:$G$2063,5,0)</f>
        <v>47.6</v>
      </c>
      <c r="AC121" s="217">
        <f t="shared" si="11"/>
        <v>0</v>
      </c>
    </row>
    <row r="122" spans="1:29" x14ac:dyDescent="0.3">
      <c r="A122" s="133" t="s">
        <v>460</v>
      </c>
      <c r="B122" s="134" t="s">
        <v>461</v>
      </c>
      <c r="C122" s="134" t="s">
        <v>462</v>
      </c>
      <c r="D122" s="96">
        <v>68</v>
      </c>
      <c r="E122" s="141">
        <v>2.1</v>
      </c>
      <c r="F122" s="142">
        <v>142.80000000000001</v>
      </c>
      <c r="G122" s="143">
        <v>0.05</v>
      </c>
      <c r="H122" s="143">
        <v>3.4</v>
      </c>
      <c r="I122" s="144" t="s">
        <v>170</v>
      </c>
      <c r="J122" s="67">
        <v>28</v>
      </c>
      <c r="K122" s="148">
        <v>14</v>
      </c>
      <c r="L122" s="147">
        <v>10</v>
      </c>
      <c r="M122" s="67">
        <v>10</v>
      </c>
      <c r="N122" s="67">
        <v>6</v>
      </c>
      <c r="O122" s="67"/>
      <c r="P122" s="77"/>
      <c r="Q122" s="96"/>
      <c r="R122" s="67">
        <f t="shared" si="6"/>
        <v>0</v>
      </c>
      <c r="S122" s="146"/>
      <c r="T122" s="291" t="str">
        <f>IFERROR(VLOOKUP(B122,'Найдено на объекте'!$A$2:$I$83,9,0),"-")</f>
        <v>-</v>
      </c>
      <c r="U122" s="196" t="str">
        <f t="shared" si="7"/>
        <v>-</v>
      </c>
      <c r="V122" s="291" t="str">
        <f>IFERROR(VLOOKUP(B122,[1]Отгрузки!$B$208:$C$281,2,0),"-")</f>
        <v>-</v>
      </c>
      <c r="W122" s="196" t="str">
        <f t="shared" si="8"/>
        <v>-</v>
      </c>
      <c r="X122" s="291">
        <f t="shared" si="9"/>
        <v>68</v>
      </c>
      <c r="Y122" s="196">
        <f t="shared" si="10"/>
        <v>0.14280000000000001</v>
      </c>
      <c r="Z122" s="319"/>
      <c r="AA122" s="291"/>
      <c r="AB122" s="68">
        <f>VLOOKUP(B122,'[2]ВОМ КГ-3 СОЭКС'!$C$3:$G$2063,5,0)</f>
        <v>142.80000000000001</v>
      </c>
      <c r="AC122" s="217">
        <f t="shared" si="11"/>
        <v>0</v>
      </c>
    </row>
    <row r="123" spans="1:29" x14ac:dyDescent="0.3">
      <c r="A123" s="133" t="s">
        <v>463</v>
      </c>
      <c r="B123" s="134" t="s">
        <v>113</v>
      </c>
      <c r="C123" s="134" t="s">
        <v>464</v>
      </c>
      <c r="D123" s="96">
        <v>1</v>
      </c>
      <c r="E123" s="141">
        <v>1737.2</v>
      </c>
      <c r="F123" s="142">
        <v>1737.2</v>
      </c>
      <c r="G123" s="143">
        <v>37.840000000000003</v>
      </c>
      <c r="H123" s="143">
        <v>37.840000000000003</v>
      </c>
      <c r="I123" s="144" t="s">
        <v>165</v>
      </c>
      <c r="J123" s="67">
        <v>1</v>
      </c>
      <c r="K123" s="96"/>
      <c r="L123" s="96"/>
      <c r="M123" s="67"/>
      <c r="N123" s="67"/>
      <c r="O123" s="67"/>
      <c r="P123" s="77"/>
      <c r="Q123" s="96"/>
      <c r="R123" s="67">
        <f t="shared" si="6"/>
        <v>0</v>
      </c>
      <c r="S123" s="146"/>
      <c r="T123" s="291">
        <f>IFERROR(VLOOKUP(B123,'Найдено на объекте'!$A$2:$I$83,9,0),"-")</f>
        <v>1</v>
      </c>
      <c r="U123" s="196">
        <f t="shared" si="7"/>
        <v>1.7372000000000001</v>
      </c>
      <c r="V123" s="291">
        <f>IFERROR(VLOOKUP(B123,[1]Отгрузки!$B$208:$C$281,2,0),"-")</f>
        <v>1</v>
      </c>
      <c r="W123" s="196">
        <f t="shared" si="8"/>
        <v>1.7372000000000001</v>
      </c>
      <c r="X123" s="291">
        <f t="shared" si="9"/>
        <v>0</v>
      </c>
      <c r="Y123" s="196">
        <f t="shared" si="10"/>
        <v>0</v>
      </c>
      <c r="Z123" s="319" t="s">
        <v>4970</v>
      </c>
      <c r="AA123" s="291">
        <v>1</v>
      </c>
      <c r="AB123" s="68">
        <f>VLOOKUP(B123,'[2]ВОМ КГ-3 СОЭКС'!$C$3:$G$2063,5,0)</f>
        <v>1737.2</v>
      </c>
      <c r="AC123" s="217">
        <f t="shared" si="11"/>
        <v>0</v>
      </c>
    </row>
    <row r="124" spans="1:29" x14ac:dyDescent="0.3">
      <c r="A124" s="133" t="s">
        <v>465</v>
      </c>
      <c r="B124" s="134" t="s">
        <v>15</v>
      </c>
      <c r="C124" s="134" t="s">
        <v>466</v>
      </c>
      <c r="D124" s="96">
        <v>1</v>
      </c>
      <c r="E124" s="141">
        <v>1737.2</v>
      </c>
      <c r="F124" s="142">
        <v>1737.2</v>
      </c>
      <c r="G124" s="143">
        <v>37.840000000000003</v>
      </c>
      <c r="H124" s="143">
        <v>37.840000000000003</v>
      </c>
      <c r="I124" s="144" t="s">
        <v>165</v>
      </c>
      <c r="J124" s="67">
        <v>1</v>
      </c>
      <c r="K124" s="96"/>
      <c r="L124" s="96"/>
      <c r="M124" s="67"/>
      <c r="N124" s="67"/>
      <c r="O124" s="67"/>
      <c r="P124" s="77"/>
      <c r="Q124" s="96"/>
      <c r="R124" s="67">
        <f t="shared" si="6"/>
        <v>0</v>
      </c>
      <c r="S124" s="146"/>
      <c r="T124" s="291">
        <f>IFERROR(VLOOKUP(B124,'Найдено на объекте'!$A$2:$I$83,9,0),"-")</f>
        <v>1</v>
      </c>
      <c r="U124" s="196">
        <f t="shared" si="7"/>
        <v>1.7372000000000001</v>
      </c>
      <c r="V124" s="291">
        <f>IFERROR(VLOOKUP(B124,[1]Отгрузки!$B$208:$C$281,2,0),"-")</f>
        <v>1</v>
      </c>
      <c r="W124" s="196">
        <f t="shared" si="8"/>
        <v>1.7372000000000001</v>
      </c>
      <c r="X124" s="291">
        <f t="shared" si="9"/>
        <v>0</v>
      </c>
      <c r="Y124" s="196">
        <f t="shared" si="10"/>
        <v>0</v>
      </c>
      <c r="Z124" s="319" t="s">
        <v>4970</v>
      </c>
      <c r="AA124" s="291">
        <v>1</v>
      </c>
      <c r="AB124" s="68">
        <f>VLOOKUP(B124,'[2]ВОМ КГ-3 СОЭКС'!$C$3:$G$2063,5,0)</f>
        <v>1737.2</v>
      </c>
      <c r="AC124" s="217">
        <f t="shared" si="11"/>
        <v>0</v>
      </c>
    </row>
    <row r="125" spans="1:29" ht="31.2" x14ac:dyDescent="0.3">
      <c r="A125" s="133" t="s">
        <v>467</v>
      </c>
      <c r="B125" s="134" t="s">
        <v>16</v>
      </c>
      <c r="C125" s="134" t="s">
        <v>468</v>
      </c>
      <c r="D125" s="96">
        <v>2</v>
      </c>
      <c r="E125" s="141">
        <v>1582.3</v>
      </c>
      <c r="F125" s="142">
        <v>3164.6</v>
      </c>
      <c r="G125" s="143">
        <v>34.880000000000003</v>
      </c>
      <c r="H125" s="143">
        <v>69.760000000000005</v>
      </c>
      <c r="I125" s="144" t="s">
        <v>165</v>
      </c>
      <c r="J125" s="67">
        <v>2</v>
      </c>
      <c r="K125" s="96"/>
      <c r="L125" s="96"/>
      <c r="M125" s="67"/>
      <c r="N125" s="67"/>
      <c r="O125" s="67"/>
      <c r="P125" s="77"/>
      <c r="Q125" s="96"/>
      <c r="R125" s="67">
        <f t="shared" si="6"/>
        <v>0</v>
      </c>
      <c r="S125" s="146"/>
      <c r="T125" s="291">
        <f>IFERROR(VLOOKUP(B125,'Найдено на объекте'!$A$2:$I$83,9,0),"-")</f>
        <v>1</v>
      </c>
      <c r="U125" s="196">
        <f t="shared" si="7"/>
        <v>1.5823</v>
      </c>
      <c r="V125" s="291">
        <f>IFERROR(VLOOKUP(B125,[1]Отгрузки!$B$208:$C$281,2,0),"-")</f>
        <v>3</v>
      </c>
      <c r="W125" s="196">
        <f t="shared" si="8"/>
        <v>4.7468999999999992</v>
      </c>
      <c r="X125" s="291">
        <f t="shared" si="9"/>
        <v>-1</v>
      </c>
      <c r="Y125" s="196">
        <f t="shared" si="10"/>
        <v>-1.5823</v>
      </c>
      <c r="Z125" s="319" t="s">
        <v>4971</v>
      </c>
      <c r="AA125" s="291">
        <f>1+1</f>
        <v>2</v>
      </c>
      <c r="AB125" s="68">
        <f>VLOOKUP(B125,'[2]ВОМ КГ-3 СОЭКС'!$C$3:$G$2063,5,0)</f>
        <v>3164.6</v>
      </c>
      <c r="AC125" s="217">
        <f t="shared" si="11"/>
        <v>0</v>
      </c>
    </row>
    <row r="126" spans="1:29" x14ac:dyDescent="0.3">
      <c r="A126" s="133" t="s">
        <v>469</v>
      </c>
      <c r="B126" s="134" t="s">
        <v>114</v>
      </c>
      <c r="C126" s="134" t="s">
        <v>470</v>
      </c>
      <c r="D126" s="96">
        <v>1</v>
      </c>
      <c r="E126" s="141">
        <v>240.2</v>
      </c>
      <c r="F126" s="142">
        <v>240.2</v>
      </c>
      <c r="G126" s="143">
        <v>5.04</v>
      </c>
      <c r="H126" s="143">
        <v>5.04</v>
      </c>
      <c r="I126" s="144" t="s">
        <v>165</v>
      </c>
      <c r="J126" s="67">
        <v>1</v>
      </c>
      <c r="K126" s="96"/>
      <c r="L126" s="96"/>
      <c r="M126" s="67"/>
      <c r="N126" s="67"/>
      <c r="O126" s="67"/>
      <c r="P126" s="77"/>
      <c r="Q126" s="96"/>
      <c r="R126" s="67">
        <f t="shared" si="6"/>
        <v>0</v>
      </c>
      <c r="S126" s="146"/>
      <c r="T126" s="291" t="str">
        <f>IFERROR(VLOOKUP(B126,'Найдено на объекте'!$A$2:$I$83,9,0),"-")</f>
        <v>-</v>
      </c>
      <c r="U126" s="196" t="str">
        <f t="shared" si="7"/>
        <v>-</v>
      </c>
      <c r="V126" s="291" t="str">
        <f>IFERROR(VLOOKUP(B126,[1]Отгрузки!$B$208:$C$281,2,0),"-")</f>
        <v>-</v>
      </c>
      <c r="W126" s="196" t="str">
        <f t="shared" si="8"/>
        <v>-</v>
      </c>
      <c r="X126" s="291">
        <f t="shared" si="9"/>
        <v>1</v>
      </c>
      <c r="Y126" s="196">
        <f t="shared" si="10"/>
        <v>0.2402</v>
      </c>
      <c r="Z126" s="319" t="s">
        <v>4960</v>
      </c>
      <c r="AA126" s="291">
        <v>1</v>
      </c>
      <c r="AB126" s="68">
        <f>VLOOKUP(B126,'[2]ВОМ КГ-3 СОЭКС'!$C$3:$G$2063,5,0)</f>
        <v>240.2</v>
      </c>
      <c r="AC126" s="217">
        <f t="shared" si="11"/>
        <v>0</v>
      </c>
    </row>
    <row r="127" spans="1:29" x14ac:dyDescent="0.3">
      <c r="A127" s="133" t="s">
        <v>471</v>
      </c>
      <c r="B127" s="134" t="s">
        <v>17</v>
      </c>
      <c r="C127" s="134" t="s">
        <v>472</v>
      </c>
      <c r="D127" s="96">
        <v>1</v>
      </c>
      <c r="E127" s="141">
        <v>1183.5999999999999</v>
      </c>
      <c r="F127" s="142">
        <v>1183.5999999999999</v>
      </c>
      <c r="G127" s="143">
        <v>25.1</v>
      </c>
      <c r="H127" s="143">
        <v>25.1</v>
      </c>
      <c r="I127" s="144" t="s">
        <v>165</v>
      </c>
      <c r="J127" s="67"/>
      <c r="K127" s="96"/>
      <c r="L127" s="96"/>
      <c r="M127" s="67"/>
      <c r="N127" s="67"/>
      <c r="O127" s="67"/>
      <c r="P127" s="77"/>
      <c r="Q127" s="144">
        <v>1</v>
      </c>
      <c r="R127" s="67">
        <f t="shared" si="6"/>
        <v>0</v>
      </c>
      <c r="S127" s="146"/>
      <c r="T127" s="291">
        <f>IFERROR(VLOOKUP(B127,'Найдено на объекте'!$A$2:$I$83,9,0),"-")</f>
        <v>1</v>
      </c>
      <c r="U127" s="196">
        <f t="shared" si="7"/>
        <v>1.1836</v>
      </c>
      <c r="V127" s="291">
        <f>IFERROR(VLOOKUP(B127,[1]Отгрузки!$B$208:$C$281,2,0),"-")</f>
        <v>1</v>
      </c>
      <c r="W127" s="196">
        <f t="shared" si="8"/>
        <v>1.1836</v>
      </c>
      <c r="X127" s="291">
        <f t="shared" si="9"/>
        <v>0</v>
      </c>
      <c r="Y127" s="196">
        <f t="shared" si="10"/>
        <v>0</v>
      </c>
      <c r="Z127" s="319" t="s">
        <v>4970</v>
      </c>
      <c r="AA127" s="291">
        <v>1</v>
      </c>
      <c r="AB127" s="68">
        <f>VLOOKUP(B127,'[2]ВОМ КГ-3 СОЭКС'!$C$3:$G$2063,5,0)</f>
        <v>1183.5999999999999</v>
      </c>
      <c r="AC127" s="217">
        <f t="shared" si="11"/>
        <v>0</v>
      </c>
    </row>
    <row r="128" spans="1:29" x14ac:dyDescent="0.3">
      <c r="A128" s="133" t="s">
        <v>473</v>
      </c>
      <c r="B128" s="134" t="s">
        <v>115</v>
      </c>
      <c r="C128" s="134" t="s">
        <v>474</v>
      </c>
      <c r="D128" s="96">
        <v>1</v>
      </c>
      <c r="E128" s="141">
        <v>240.2</v>
      </c>
      <c r="F128" s="142">
        <v>240.2</v>
      </c>
      <c r="G128" s="143">
        <v>5.04</v>
      </c>
      <c r="H128" s="143">
        <v>5.04</v>
      </c>
      <c r="I128" s="144" t="s">
        <v>165</v>
      </c>
      <c r="J128" s="67">
        <v>1</v>
      </c>
      <c r="K128" s="96"/>
      <c r="L128" s="96"/>
      <c r="M128" s="67"/>
      <c r="N128" s="67"/>
      <c r="O128" s="67"/>
      <c r="P128" s="77"/>
      <c r="Q128" s="96"/>
      <c r="R128" s="67">
        <f t="shared" si="6"/>
        <v>0</v>
      </c>
      <c r="S128" s="146"/>
      <c r="T128" s="291" t="str">
        <f>IFERROR(VLOOKUP(B128,'Найдено на объекте'!$A$2:$I$83,9,0),"-")</f>
        <v>-</v>
      </c>
      <c r="U128" s="196" t="str">
        <f t="shared" si="7"/>
        <v>-</v>
      </c>
      <c r="V128" s="291" t="str">
        <f>IFERROR(VLOOKUP(B128,[1]Отгрузки!$B$208:$C$281,2,0),"-")</f>
        <v>-</v>
      </c>
      <c r="W128" s="196" t="str">
        <f t="shared" si="8"/>
        <v>-</v>
      </c>
      <c r="X128" s="291">
        <f t="shared" si="9"/>
        <v>1</v>
      </c>
      <c r="Y128" s="196">
        <f t="shared" si="10"/>
        <v>0.2402</v>
      </c>
      <c r="Z128" s="319" t="s">
        <v>4960</v>
      </c>
      <c r="AA128" s="291">
        <v>1</v>
      </c>
      <c r="AB128" s="68">
        <f>VLOOKUP(B128,'[2]ВОМ КГ-3 СОЭКС'!$C$3:$G$2063,5,0)</f>
        <v>240.2</v>
      </c>
      <c r="AC128" s="217">
        <f t="shared" si="11"/>
        <v>0</v>
      </c>
    </row>
    <row r="129" spans="1:29" x14ac:dyDescent="0.3">
      <c r="A129" s="133" t="s">
        <v>475</v>
      </c>
      <c r="B129" s="134" t="s">
        <v>116</v>
      </c>
      <c r="C129" s="134" t="s">
        <v>476</v>
      </c>
      <c r="D129" s="96">
        <v>2</v>
      </c>
      <c r="E129" s="141">
        <v>1598.6</v>
      </c>
      <c r="F129" s="142">
        <v>3197.2</v>
      </c>
      <c r="G129" s="143">
        <v>35.29</v>
      </c>
      <c r="H129" s="143">
        <v>70.58</v>
      </c>
      <c r="I129" s="144" t="s">
        <v>165</v>
      </c>
      <c r="J129" s="67"/>
      <c r="K129" s="148">
        <v>2</v>
      </c>
      <c r="L129" s="96"/>
      <c r="M129" s="67"/>
      <c r="N129" s="67"/>
      <c r="O129" s="67"/>
      <c r="P129" s="77"/>
      <c r="Q129" s="96"/>
      <c r="R129" s="67">
        <f t="shared" si="6"/>
        <v>0</v>
      </c>
      <c r="S129" s="146"/>
      <c r="T129" s="291" t="str">
        <f>IFERROR(VLOOKUP(B129,'Найдено на объекте'!$A$2:$I$83,9,0),"-")</f>
        <v>-</v>
      </c>
      <c r="U129" s="196" t="str">
        <f t="shared" si="7"/>
        <v>-</v>
      </c>
      <c r="V129" s="291">
        <f>IFERROR(VLOOKUP(B129,[1]Отгрузки!$B$208:$C$281,2,0),"-")</f>
        <v>2</v>
      </c>
      <c r="W129" s="196">
        <f t="shared" si="8"/>
        <v>3.1971999999999996</v>
      </c>
      <c r="X129" s="291">
        <f t="shared" si="9"/>
        <v>0</v>
      </c>
      <c r="Y129" s="196">
        <f t="shared" si="10"/>
        <v>0</v>
      </c>
      <c r="Z129" s="319" t="s">
        <v>4912</v>
      </c>
      <c r="AA129" s="291">
        <v>2</v>
      </c>
      <c r="AB129" s="68">
        <f>VLOOKUP(B129,'[2]ВОМ КГ-3 СОЭКС'!$C$3:$G$2063,5,0)</f>
        <v>3197.2</v>
      </c>
      <c r="AC129" s="217">
        <f t="shared" si="11"/>
        <v>0</v>
      </c>
    </row>
    <row r="130" spans="1:29" x14ac:dyDescent="0.3">
      <c r="A130" s="133" t="s">
        <v>477</v>
      </c>
      <c r="B130" s="134" t="s">
        <v>117</v>
      </c>
      <c r="C130" s="134" t="s">
        <v>478</v>
      </c>
      <c r="D130" s="96">
        <v>1</v>
      </c>
      <c r="E130" s="141">
        <v>251.8</v>
      </c>
      <c r="F130" s="142">
        <v>251.8</v>
      </c>
      <c r="G130" s="143">
        <v>5.37</v>
      </c>
      <c r="H130" s="143">
        <v>5.37</v>
      </c>
      <c r="I130" s="144" t="s">
        <v>165</v>
      </c>
      <c r="J130" s="67"/>
      <c r="K130" s="148">
        <v>1</v>
      </c>
      <c r="L130" s="96"/>
      <c r="M130" s="67"/>
      <c r="N130" s="67"/>
      <c r="O130" s="67"/>
      <c r="P130" s="77"/>
      <c r="Q130" s="96"/>
      <c r="R130" s="67">
        <f t="shared" ref="R130:R193" si="12">D130-J130-K130-L130-M130-N130-O130-P130-Q130</f>
        <v>0</v>
      </c>
      <c r="S130" s="146"/>
      <c r="T130" s="291" t="str">
        <f>IFERROR(VLOOKUP(B130,'Найдено на объекте'!$A$2:$I$83,9,0),"-")</f>
        <v>-</v>
      </c>
      <c r="U130" s="196" t="str">
        <f t="shared" si="7"/>
        <v>-</v>
      </c>
      <c r="V130" s="291" t="str">
        <f>IFERROR(VLOOKUP(B130,[1]Отгрузки!$B$208:$C$281,2,0),"-")</f>
        <v>-</v>
      </c>
      <c r="W130" s="196" t="str">
        <f t="shared" si="8"/>
        <v>-</v>
      </c>
      <c r="X130" s="291">
        <f t="shared" si="9"/>
        <v>1</v>
      </c>
      <c r="Y130" s="196">
        <f t="shared" si="10"/>
        <v>0.25180000000000002</v>
      </c>
      <c r="Z130" s="319" t="s">
        <v>4960</v>
      </c>
      <c r="AA130" s="291">
        <v>1</v>
      </c>
      <c r="AB130" s="68">
        <f>VLOOKUP(B130,'[2]ВОМ КГ-3 СОЭКС'!$C$3:$G$2063,5,0)</f>
        <v>251.8</v>
      </c>
      <c r="AC130" s="217">
        <f t="shared" si="11"/>
        <v>0</v>
      </c>
    </row>
    <row r="131" spans="1:29" x14ac:dyDescent="0.3">
      <c r="A131" s="133" t="s">
        <v>479</v>
      </c>
      <c r="B131" s="134" t="s">
        <v>67</v>
      </c>
      <c r="C131" s="134" t="s">
        <v>480</v>
      </c>
      <c r="D131" s="96">
        <v>1</v>
      </c>
      <c r="E131" s="141">
        <v>1183.5999999999999</v>
      </c>
      <c r="F131" s="142">
        <v>1183.5999999999999</v>
      </c>
      <c r="G131" s="143">
        <v>25.1</v>
      </c>
      <c r="H131" s="143">
        <v>25.1</v>
      </c>
      <c r="I131" s="144" t="s">
        <v>165</v>
      </c>
      <c r="J131" s="67"/>
      <c r="K131" s="96"/>
      <c r="L131" s="96"/>
      <c r="M131" s="67"/>
      <c r="N131" s="67"/>
      <c r="O131" s="67"/>
      <c r="P131" s="77"/>
      <c r="Q131" s="144">
        <v>1</v>
      </c>
      <c r="R131" s="67">
        <f t="shared" si="12"/>
        <v>0</v>
      </c>
      <c r="S131" s="146"/>
      <c r="T131" s="291">
        <f>IFERROR(VLOOKUP(B131,'Найдено на объекте'!$A$2:$I$83,9,0),"-")</f>
        <v>1</v>
      </c>
      <c r="U131" s="196">
        <f t="shared" ref="U131:U194" si="13">IFERROR(T131*E131/1000, "-")</f>
        <v>1.1836</v>
      </c>
      <c r="V131" s="291">
        <f>IFERROR(VLOOKUP(B131,[1]Отгрузки!$B$208:$C$281,2,0),"-")</f>
        <v>1</v>
      </c>
      <c r="W131" s="196">
        <f t="shared" ref="W131:W194" si="14">IFERROR(V131*E131/1000, "-")</f>
        <v>1.1836</v>
      </c>
      <c r="X131" s="291">
        <f t="shared" ref="X131:X194" si="15">IFERROR((D131-V131),D131)</f>
        <v>0</v>
      </c>
      <c r="Y131" s="196">
        <f t="shared" ref="Y131:Y194" si="16">IFERROR(X131*E131/1000,"-")</f>
        <v>0</v>
      </c>
      <c r="Z131" s="319" t="s">
        <v>4944</v>
      </c>
      <c r="AA131" s="291">
        <v>1</v>
      </c>
      <c r="AB131" s="68">
        <f>VLOOKUP(B131,'[2]ВОМ КГ-3 СОЭКС'!$C$3:$G$2063,5,0)</f>
        <v>1183.5999999999999</v>
      </c>
      <c r="AC131" s="217">
        <f t="shared" ref="AC131:AC194" si="17">F131-AB131</f>
        <v>0</v>
      </c>
    </row>
    <row r="132" spans="1:29" x14ac:dyDescent="0.3">
      <c r="A132" s="133" t="s">
        <v>481</v>
      </c>
      <c r="B132" s="134" t="s">
        <v>118</v>
      </c>
      <c r="C132" s="134" t="s">
        <v>482</v>
      </c>
      <c r="D132" s="96">
        <v>1</v>
      </c>
      <c r="E132" s="141">
        <v>251.8</v>
      </c>
      <c r="F132" s="142">
        <v>251.8</v>
      </c>
      <c r="G132" s="143">
        <v>5.37</v>
      </c>
      <c r="H132" s="143">
        <v>5.37</v>
      </c>
      <c r="I132" s="144" t="s">
        <v>165</v>
      </c>
      <c r="J132" s="67"/>
      <c r="K132" s="148">
        <v>1</v>
      </c>
      <c r="L132" s="96"/>
      <c r="M132" s="67"/>
      <c r="N132" s="67"/>
      <c r="O132" s="67"/>
      <c r="P132" s="77"/>
      <c r="Q132" s="96"/>
      <c r="R132" s="67">
        <f t="shared" si="12"/>
        <v>0</v>
      </c>
      <c r="S132" s="146"/>
      <c r="T132" s="291" t="str">
        <f>IFERROR(VLOOKUP(B132,'Найдено на объекте'!$A$2:$I$83,9,0),"-")</f>
        <v>-</v>
      </c>
      <c r="U132" s="196" t="str">
        <f t="shared" si="13"/>
        <v>-</v>
      </c>
      <c r="V132" s="291" t="str">
        <f>IFERROR(VLOOKUP(B132,[1]Отгрузки!$B$208:$C$281,2,0),"-")</f>
        <v>-</v>
      </c>
      <c r="W132" s="196" t="str">
        <f t="shared" si="14"/>
        <v>-</v>
      </c>
      <c r="X132" s="291">
        <f t="shared" si="15"/>
        <v>1</v>
      </c>
      <c r="Y132" s="196">
        <f t="shared" si="16"/>
        <v>0.25180000000000002</v>
      </c>
      <c r="Z132" s="319" t="s">
        <v>4960</v>
      </c>
      <c r="AA132" s="291">
        <v>1</v>
      </c>
      <c r="AB132" s="68">
        <f>VLOOKUP(B132,'[2]ВОМ КГ-3 СОЭКС'!$C$3:$G$2063,5,0)</f>
        <v>251.8</v>
      </c>
      <c r="AC132" s="217">
        <f t="shared" si="17"/>
        <v>0</v>
      </c>
    </row>
    <row r="133" spans="1:29" x14ac:dyDescent="0.3">
      <c r="A133" s="133" t="s">
        <v>483</v>
      </c>
      <c r="B133" s="134" t="s">
        <v>18</v>
      </c>
      <c r="C133" s="134" t="s">
        <v>484</v>
      </c>
      <c r="D133" s="96">
        <v>2</v>
      </c>
      <c r="E133" s="141">
        <v>1208.8</v>
      </c>
      <c r="F133" s="142">
        <v>2417.6</v>
      </c>
      <c r="G133" s="143">
        <v>25.71</v>
      </c>
      <c r="H133" s="143">
        <v>51.42</v>
      </c>
      <c r="I133" s="144" t="s">
        <v>165</v>
      </c>
      <c r="J133" s="67"/>
      <c r="K133" s="96"/>
      <c r="L133" s="147">
        <v>2</v>
      </c>
      <c r="M133" s="67"/>
      <c r="N133" s="67"/>
      <c r="O133" s="67"/>
      <c r="P133" s="77"/>
      <c r="Q133" s="96"/>
      <c r="R133" s="67">
        <f t="shared" si="12"/>
        <v>0</v>
      </c>
      <c r="S133" s="146"/>
      <c r="T133" s="291">
        <f>IFERROR(VLOOKUP(B133,'Найдено на объекте'!$A$2:$I$83,9,0),"-")</f>
        <v>2</v>
      </c>
      <c r="U133" s="196">
        <f t="shared" si="13"/>
        <v>2.4175999999999997</v>
      </c>
      <c r="V133" s="291">
        <f>IFERROR(VLOOKUP(B133,[1]Отгрузки!$B$208:$C$281,2,0),"-")</f>
        <v>2</v>
      </c>
      <c r="W133" s="196">
        <f t="shared" si="14"/>
        <v>2.4175999999999997</v>
      </c>
      <c r="X133" s="291">
        <f t="shared" si="15"/>
        <v>0</v>
      </c>
      <c r="Y133" s="196">
        <f t="shared" si="16"/>
        <v>0</v>
      </c>
      <c r="Z133" s="319" t="s">
        <v>4970</v>
      </c>
      <c r="AA133" s="291">
        <v>2</v>
      </c>
      <c r="AB133" s="68">
        <f>VLOOKUP(B133,'[2]ВОМ КГ-3 СОЭКС'!$C$3:$G$2063,5,0)</f>
        <v>2417.6</v>
      </c>
      <c r="AC133" s="217">
        <f t="shared" si="17"/>
        <v>0</v>
      </c>
    </row>
    <row r="134" spans="1:29" x14ac:dyDescent="0.3">
      <c r="A134" s="133" t="s">
        <v>485</v>
      </c>
      <c r="B134" s="134" t="s">
        <v>119</v>
      </c>
      <c r="C134" s="134" t="s">
        <v>486</v>
      </c>
      <c r="D134" s="96">
        <v>1</v>
      </c>
      <c r="E134" s="141">
        <v>267.7</v>
      </c>
      <c r="F134" s="142">
        <v>267.7</v>
      </c>
      <c r="G134" s="143">
        <v>5.4</v>
      </c>
      <c r="H134" s="143">
        <v>5.4</v>
      </c>
      <c r="I134" s="144" t="s">
        <v>165</v>
      </c>
      <c r="J134" s="67"/>
      <c r="K134" s="96"/>
      <c r="L134" s="147">
        <v>1</v>
      </c>
      <c r="M134" s="67"/>
      <c r="N134" s="67"/>
      <c r="O134" s="67"/>
      <c r="P134" s="77"/>
      <c r="Q134" s="96"/>
      <c r="R134" s="67">
        <f t="shared" si="12"/>
        <v>0</v>
      </c>
      <c r="S134" s="146"/>
      <c r="T134" s="291" t="str">
        <f>IFERROR(VLOOKUP(B134,'Найдено на объекте'!$A$2:$I$83,9,0),"-")</f>
        <v>-</v>
      </c>
      <c r="U134" s="196" t="str">
        <f t="shared" si="13"/>
        <v>-</v>
      </c>
      <c r="V134" s="291" t="str">
        <f>IFERROR(VLOOKUP(B134,[1]Отгрузки!$B$208:$C$281,2,0),"-")</f>
        <v>-</v>
      </c>
      <c r="W134" s="196" t="str">
        <f t="shared" si="14"/>
        <v>-</v>
      </c>
      <c r="X134" s="291">
        <f t="shared" si="15"/>
        <v>1</v>
      </c>
      <c r="Y134" s="196">
        <f t="shared" si="16"/>
        <v>0.26769999999999999</v>
      </c>
      <c r="Z134" s="319" t="s">
        <v>4960</v>
      </c>
      <c r="AA134" s="291">
        <v>1</v>
      </c>
      <c r="AB134" s="68">
        <f>VLOOKUP(B134,'[2]ВОМ КГ-3 СОЭКС'!$C$3:$G$2063,5,0)</f>
        <v>267.7</v>
      </c>
      <c r="AC134" s="217">
        <f t="shared" si="17"/>
        <v>0</v>
      </c>
    </row>
    <row r="135" spans="1:29" x14ac:dyDescent="0.3">
      <c r="A135" s="133" t="s">
        <v>487</v>
      </c>
      <c r="B135" s="134" t="s">
        <v>120</v>
      </c>
      <c r="C135" s="134" t="s">
        <v>488</v>
      </c>
      <c r="D135" s="96">
        <v>1</v>
      </c>
      <c r="E135" s="141">
        <v>267.7</v>
      </c>
      <c r="F135" s="142">
        <v>267.7</v>
      </c>
      <c r="G135" s="143">
        <v>5.4</v>
      </c>
      <c r="H135" s="143">
        <v>5.4</v>
      </c>
      <c r="I135" s="144" t="s">
        <v>165</v>
      </c>
      <c r="J135" s="67"/>
      <c r="K135" s="96"/>
      <c r="L135" s="147">
        <v>1</v>
      </c>
      <c r="M135" s="67"/>
      <c r="N135" s="67"/>
      <c r="O135" s="67"/>
      <c r="P135" s="77"/>
      <c r="Q135" s="96"/>
      <c r="R135" s="67">
        <f t="shared" si="12"/>
        <v>0</v>
      </c>
      <c r="S135" s="146"/>
      <c r="T135" s="291" t="str">
        <f>IFERROR(VLOOKUP(B135,'Найдено на объекте'!$A$2:$I$83,9,0),"-")</f>
        <v>-</v>
      </c>
      <c r="U135" s="196" t="str">
        <f t="shared" si="13"/>
        <v>-</v>
      </c>
      <c r="V135" s="291" t="str">
        <f>IFERROR(VLOOKUP(B135,[1]Отгрузки!$B$208:$C$281,2,0),"-")</f>
        <v>-</v>
      </c>
      <c r="W135" s="196" t="str">
        <f t="shared" si="14"/>
        <v>-</v>
      </c>
      <c r="X135" s="291">
        <f t="shared" si="15"/>
        <v>1</v>
      </c>
      <c r="Y135" s="196">
        <f t="shared" si="16"/>
        <v>0.26769999999999999</v>
      </c>
      <c r="Z135" s="319" t="s">
        <v>4960</v>
      </c>
      <c r="AA135" s="291">
        <v>1</v>
      </c>
      <c r="AB135" s="68">
        <f>VLOOKUP(B135,'[2]ВОМ КГ-3 СОЭКС'!$C$3:$G$2063,5,0)</f>
        <v>267.7</v>
      </c>
      <c r="AC135" s="217">
        <f t="shared" si="17"/>
        <v>0</v>
      </c>
    </row>
    <row r="136" spans="1:29" x14ac:dyDescent="0.3">
      <c r="A136" s="133" t="s">
        <v>489</v>
      </c>
      <c r="B136" s="134" t="s">
        <v>19</v>
      </c>
      <c r="C136" s="134" t="s">
        <v>490</v>
      </c>
      <c r="D136" s="96">
        <v>1</v>
      </c>
      <c r="E136" s="141">
        <v>1198.7</v>
      </c>
      <c r="F136" s="142">
        <v>1198.7</v>
      </c>
      <c r="G136" s="143">
        <v>25.46</v>
      </c>
      <c r="H136" s="143">
        <v>25.46</v>
      </c>
      <c r="I136" s="144" t="s">
        <v>165</v>
      </c>
      <c r="J136" s="67"/>
      <c r="K136" s="96"/>
      <c r="L136" s="96"/>
      <c r="M136" s="67">
        <v>1</v>
      </c>
      <c r="N136" s="67"/>
      <c r="O136" s="67"/>
      <c r="P136" s="77"/>
      <c r="Q136" s="96"/>
      <c r="R136" s="67">
        <f t="shared" si="12"/>
        <v>0</v>
      </c>
      <c r="S136" s="146"/>
      <c r="T136" s="291">
        <f>IFERROR(VLOOKUP(B136,'Найдено на объекте'!$A$2:$I$83,9,0),"-")</f>
        <v>1</v>
      </c>
      <c r="U136" s="196">
        <f t="shared" si="13"/>
        <v>1.1987000000000001</v>
      </c>
      <c r="V136" s="291">
        <f>IFERROR(VLOOKUP(B136,[1]Отгрузки!$B$208:$C$281,2,0),"-")</f>
        <v>1</v>
      </c>
      <c r="W136" s="196">
        <f t="shared" si="14"/>
        <v>1.1987000000000001</v>
      </c>
      <c r="X136" s="291">
        <f t="shared" si="15"/>
        <v>0</v>
      </c>
      <c r="Y136" s="196">
        <f t="shared" si="16"/>
        <v>0</v>
      </c>
      <c r="Z136" s="319" t="s">
        <v>4970</v>
      </c>
      <c r="AA136" s="291">
        <v>1</v>
      </c>
      <c r="AB136" s="68">
        <f>VLOOKUP(B136,'[2]ВОМ КГ-3 СОЭКС'!$C$3:$G$2063,5,0)</f>
        <v>1198.7</v>
      </c>
      <c r="AC136" s="217">
        <f t="shared" si="17"/>
        <v>0</v>
      </c>
    </row>
    <row r="137" spans="1:29" x14ac:dyDescent="0.3">
      <c r="A137" s="133" t="s">
        <v>491</v>
      </c>
      <c r="B137" s="134" t="s">
        <v>121</v>
      </c>
      <c r="C137" s="134" t="s">
        <v>492</v>
      </c>
      <c r="D137" s="96">
        <v>1</v>
      </c>
      <c r="E137" s="141">
        <v>258.10000000000002</v>
      </c>
      <c r="F137" s="142">
        <v>258.10000000000002</v>
      </c>
      <c r="G137" s="143">
        <v>4.8499999999999996</v>
      </c>
      <c r="H137" s="143">
        <v>4.8499999999999996</v>
      </c>
      <c r="I137" s="144" t="s">
        <v>165</v>
      </c>
      <c r="J137" s="67"/>
      <c r="K137" s="96"/>
      <c r="L137" s="96"/>
      <c r="M137" s="67">
        <v>1</v>
      </c>
      <c r="N137" s="67"/>
      <c r="O137" s="67"/>
      <c r="P137" s="77"/>
      <c r="Q137" s="96"/>
      <c r="R137" s="67">
        <f t="shared" si="12"/>
        <v>0</v>
      </c>
      <c r="S137" s="146"/>
      <c r="T137" s="291" t="str">
        <f>IFERROR(VLOOKUP(B137,'Найдено на объекте'!$A$2:$I$83,9,0),"-")</f>
        <v>-</v>
      </c>
      <c r="U137" s="196" t="str">
        <f t="shared" si="13"/>
        <v>-</v>
      </c>
      <c r="V137" s="291" t="str">
        <f>IFERROR(VLOOKUP(B137,[1]Отгрузки!$B$208:$C$281,2,0),"-")</f>
        <v>-</v>
      </c>
      <c r="W137" s="196" t="str">
        <f t="shared" si="14"/>
        <v>-</v>
      </c>
      <c r="X137" s="291">
        <f t="shared" si="15"/>
        <v>1</v>
      </c>
      <c r="Y137" s="196">
        <f t="shared" si="16"/>
        <v>0.2581</v>
      </c>
      <c r="Z137" s="319" t="s">
        <v>4960</v>
      </c>
      <c r="AA137" s="291">
        <v>1</v>
      </c>
      <c r="AB137" s="68">
        <f>VLOOKUP(B137,'[2]ВОМ КГ-3 СОЭКС'!$C$3:$G$2063,5,0)</f>
        <v>258.10000000000002</v>
      </c>
      <c r="AC137" s="217">
        <f t="shared" si="17"/>
        <v>0</v>
      </c>
    </row>
    <row r="138" spans="1:29" x14ac:dyDescent="0.3">
      <c r="A138" s="133" t="s">
        <v>493</v>
      </c>
      <c r="B138" s="134" t="s">
        <v>122</v>
      </c>
      <c r="C138" s="134" t="s">
        <v>494</v>
      </c>
      <c r="D138" s="96">
        <v>1</v>
      </c>
      <c r="E138" s="141">
        <v>1235.2</v>
      </c>
      <c r="F138" s="142">
        <v>1235.2</v>
      </c>
      <c r="G138" s="143">
        <v>26.02</v>
      </c>
      <c r="H138" s="143">
        <v>26.02</v>
      </c>
      <c r="I138" s="144" t="s">
        <v>165</v>
      </c>
      <c r="J138" s="67"/>
      <c r="K138" s="96"/>
      <c r="L138" s="96"/>
      <c r="M138" s="67">
        <v>1</v>
      </c>
      <c r="N138" s="67"/>
      <c r="O138" s="67"/>
      <c r="P138" s="77"/>
      <c r="Q138" s="96"/>
      <c r="R138" s="67">
        <f t="shared" si="12"/>
        <v>0</v>
      </c>
      <c r="S138" s="146"/>
      <c r="T138" s="291">
        <f>IFERROR(VLOOKUP(B138,'Найдено на объекте'!$A$2:$I$83,9,0),"-")</f>
        <v>1</v>
      </c>
      <c r="U138" s="196">
        <f t="shared" si="13"/>
        <v>1.2352000000000001</v>
      </c>
      <c r="V138" s="291">
        <f>IFERROR(VLOOKUP(B138,[1]Отгрузки!$B$208:$C$281,2,0),"-")</f>
        <v>1</v>
      </c>
      <c r="W138" s="196">
        <f t="shared" si="14"/>
        <v>1.2352000000000001</v>
      </c>
      <c r="X138" s="291">
        <f t="shared" si="15"/>
        <v>0</v>
      </c>
      <c r="Y138" s="196">
        <f t="shared" si="16"/>
        <v>0</v>
      </c>
      <c r="Z138" s="319" t="s">
        <v>4912</v>
      </c>
      <c r="AA138" s="291">
        <v>1</v>
      </c>
      <c r="AB138" s="68">
        <f>VLOOKUP(B138,'[2]ВОМ КГ-3 СОЭКС'!$C$3:$G$2063,5,0)</f>
        <v>1235.2</v>
      </c>
      <c r="AC138" s="217">
        <f t="shared" si="17"/>
        <v>0</v>
      </c>
    </row>
    <row r="139" spans="1:29" x14ac:dyDescent="0.3">
      <c r="A139" s="133" t="s">
        <v>495</v>
      </c>
      <c r="B139" s="134" t="s">
        <v>123</v>
      </c>
      <c r="C139" s="134" t="s">
        <v>496</v>
      </c>
      <c r="D139" s="96">
        <v>2</v>
      </c>
      <c r="E139" s="141">
        <v>225.6</v>
      </c>
      <c r="F139" s="142">
        <v>451.2</v>
      </c>
      <c r="G139" s="143">
        <v>4.42</v>
      </c>
      <c r="H139" s="143">
        <v>8.84</v>
      </c>
      <c r="I139" s="144" t="s">
        <v>165</v>
      </c>
      <c r="J139" s="67"/>
      <c r="K139" s="96"/>
      <c r="L139" s="96"/>
      <c r="M139" s="67">
        <v>1</v>
      </c>
      <c r="N139" s="67"/>
      <c r="O139" s="67"/>
      <c r="P139" s="77"/>
      <c r="Q139" s="144">
        <v>1</v>
      </c>
      <c r="R139" s="67">
        <f t="shared" si="12"/>
        <v>0</v>
      </c>
      <c r="S139" s="146"/>
      <c r="T139" s="291" t="str">
        <f>IFERROR(VLOOKUP(B139,'Найдено на объекте'!$A$2:$I$83,9,0),"-")</f>
        <v>-</v>
      </c>
      <c r="U139" s="196" t="str">
        <f t="shared" si="13"/>
        <v>-</v>
      </c>
      <c r="V139" s="291" t="str">
        <f>IFERROR(VLOOKUP(B139,[1]Отгрузки!$B$208:$C$281,2,0),"-")</f>
        <v>-</v>
      </c>
      <c r="W139" s="196" t="str">
        <f t="shared" si="14"/>
        <v>-</v>
      </c>
      <c r="X139" s="291">
        <f t="shared" si="15"/>
        <v>2</v>
      </c>
      <c r="Y139" s="196">
        <f t="shared" si="16"/>
        <v>0.45119999999999999</v>
      </c>
      <c r="Z139" s="319" t="s">
        <v>4960</v>
      </c>
      <c r="AA139" s="291">
        <v>2</v>
      </c>
      <c r="AB139" s="68">
        <f>VLOOKUP(B139,'[2]ВОМ КГ-3 СОЭКС'!$C$3:$G$2063,5,0)</f>
        <v>451.2</v>
      </c>
      <c r="AC139" s="217">
        <f t="shared" si="17"/>
        <v>0</v>
      </c>
    </row>
    <row r="140" spans="1:29" x14ac:dyDescent="0.3">
      <c r="A140" s="133" t="s">
        <v>497</v>
      </c>
      <c r="B140" s="134" t="s">
        <v>20</v>
      </c>
      <c r="C140" s="134" t="s">
        <v>498</v>
      </c>
      <c r="D140" s="96">
        <v>1</v>
      </c>
      <c r="E140" s="141">
        <v>1198.7</v>
      </c>
      <c r="F140" s="142">
        <v>1198.7</v>
      </c>
      <c r="G140" s="143">
        <v>25.46</v>
      </c>
      <c r="H140" s="143">
        <v>25.46</v>
      </c>
      <c r="I140" s="144" t="s">
        <v>165</v>
      </c>
      <c r="J140" s="67"/>
      <c r="K140" s="96"/>
      <c r="L140" s="96"/>
      <c r="M140" s="67"/>
      <c r="N140" s="67">
        <v>1</v>
      </c>
      <c r="O140" s="67"/>
      <c r="P140" s="77"/>
      <c r="Q140" s="96"/>
      <c r="R140" s="67">
        <f t="shared" si="12"/>
        <v>0</v>
      </c>
      <c r="S140" s="146"/>
      <c r="T140" s="291">
        <f>IFERROR(VLOOKUP(B140,'Найдено на объекте'!$A$2:$I$83,9,0),"-")</f>
        <v>1</v>
      </c>
      <c r="U140" s="196">
        <f t="shared" si="13"/>
        <v>1.1987000000000001</v>
      </c>
      <c r="V140" s="291">
        <f>IFERROR(VLOOKUP(B140,[1]Отгрузки!$B$208:$C$281,2,0),"-")</f>
        <v>1</v>
      </c>
      <c r="W140" s="196">
        <f t="shared" si="14"/>
        <v>1.1987000000000001</v>
      </c>
      <c r="X140" s="291">
        <f t="shared" si="15"/>
        <v>0</v>
      </c>
      <c r="Y140" s="196">
        <f t="shared" si="16"/>
        <v>0</v>
      </c>
      <c r="Z140" s="319" t="s">
        <v>4970</v>
      </c>
      <c r="AA140" s="291">
        <v>1</v>
      </c>
      <c r="AB140" s="68">
        <f>VLOOKUP(B140,'[2]ВОМ КГ-3 СОЭКС'!$C$3:$G$2063,5,0)</f>
        <v>1198.7</v>
      </c>
      <c r="AC140" s="217">
        <f t="shared" si="17"/>
        <v>0</v>
      </c>
    </row>
    <row r="141" spans="1:29" x14ac:dyDescent="0.3">
      <c r="A141" s="133" t="s">
        <v>499</v>
      </c>
      <c r="B141" s="134" t="s">
        <v>124</v>
      </c>
      <c r="C141" s="134" t="s">
        <v>500</v>
      </c>
      <c r="D141" s="96">
        <v>1</v>
      </c>
      <c r="E141" s="141">
        <v>258.10000000000002</v>
      </c>
      <c r="F141" s="142">
        <v>258.10000000000002</v>
      </c>
      <c r="G141" s="143">
        <v>4.8499999999999996</v>
      </c>
      <c r="H141" s="143">
        <v>4.8499999999999996</v>
      </c>
      <c r="I141" s="144" t="s">
        <v>165</v>
      </c>
      <c r="J141" s="67"/>
      <c r="K141" s="96"/>
      <c r="L141" s="96"/>
      <c r="M141" s="67"/>
      <c r="N141" s="67">
        <v>1</v>
      </c>
      <c r="O141" s="67"/>
      <c r="P141" s="77"/>
      <c r="Q141" s="96"/>
      <c r="R141" s="67">
        <f t="shared" si="12"/>
        <v>0</v>
      </c>
      <c r="S141" s="146"/>
      <c r="T141" s="291" t="str">
        <f>IFERROR(VLOOKUP(B141,'Найдено на объекте'!$A$2:$I$83,9,0),"-")</f>
        <v>-</v>
      </c>
      <c r="U141" s="196" t="str">
        <f t="shared" si="13"/>
        <v>-</v>
      </c>
      <c r="V141" s="291" t="str">
        <f>IFERROR(VLOOKUP(B141,[1]Отгрузки!$B$208:$C$281,2,0),"-")</f>
        <v>-</v>
      </c>
      <c r="W141" s="196" t="str">
        <f t="shared" si="14"/>
        <v>-</v>
      </c>
      <c r="X141" s="291">
        <f t="shared" si="15"/>
        <v>1</v>
      </c>
      <c r="Y141" s="196">
        <f t="shared" si="16"/>
        <v>0.2581</v>
      </c>
      <c r="Z141" s="319" t="s">
        <v>4960</v>
      </c>
      <c r="AA141" s="291">
        <v>1</v>
      </c>
      <c r="AB141" s="68">
        <f>VLOOKUP(B141,'[2]ВОМ КГ-3 СОЭКС'!$C$3:$G$2063,5,0)</f>
        <v>258.10000000000002</v>
      </c>
      <c r="AC141" s="217">
        <f t="shared" si="17"/>
        <v>0</v>
      </c>
    </row>
    <row r="142" spans="1:29" x14ac:dyDescent="0.3">
      <c r="A142" s="133" t="s">
        <v>501</v>
      </c>
      <c r="B142" s="134" t="s">
        <v>125</v>
      </c>
      <c r="C142" s="134" t="s">
        <v>502</v>
      </c>
      <c r="D142" s="96">
        <v>1</v>
      </c>
      <c r="E142" s="141">
        <v>1235.2</v>
      </c>
      <c r="F142" s="142">
        <v>1235.2</v>
      </c>
      <c r="G142" s="143">
        <v>26.02</v>
      </c>
      <c r="H142" s="143">
        <v>26.02</v>
      </c>
      <c r="I142" s="144" t="s">
        <v>165</v>
      </c>
      <c r="J142" s="67"/>
      <c r="K142" s="96"/>
      <c r="L142" s="96"/>
      <c r="M142" s="67"/>
      <c r="N142" s="67">
        <v>1</v>
      </c>
      <c r="O142" s="67"/>
      <c r="P142" s="77"/>
      <c r="Q142" s="96"/>
      <c r="R142" s="67">
        <f t="shared" si="12"/>
        <v>0</v>
      </c>
      <c r="S142" s="146"/>
      <c r="T142" s="291">
        <f>IFERROR(VLOOKUP(B142,'Найдено на объекте'!$A$2:$I$83,9,0),"-")</f>
        <v>1</v>
      </c>
      <c r="U142" s="196">
        <f t="shared" si="13"/>
        <v>1.2352000000000001</v>
      </c>
      <c r="V142" s="291">
        <f>IFERROR(VLOOKUP(B142,[1]Отгрузки!$B$208:$C$281,2,0),"-")</f>
        <v>1</v>
      </c>
      <c r="W142" s="196">
        <f t="shared" si="14"/>
        <v>1.2352000000000001</v>
      </c>
      <c r="X142" s="291">
        <f t="shared" si="15"/>
        <v>0</v>
      </c>
      <c r="Y142" s="196">
        <f t="shared" si="16"/>
        <v>0</v>
      </c>
      <c r="Z142" s="319" t="s">
        <v>4912</v>
      </c>
      <c r="AA142" s="291">
        <v>1</v>
      </c>
      <c r="AB142" s="68">
        <f>VLOOKUP(B142,'[2]ВОМ КГ-3 СОЭКС'!$C$3:$G$2063,5,0)</f>
        <v>1235.2</v>
      </c>
      <c r="AC142" s="217">
        <f t="shared" si="17"/>
        <v>0</v>
      </c>
    </row>
    <row r="143" spans="1:29" x14ac:dyDescent="0.3">
      <c r="A143" s="133" t="s">
        <v>503</v>
      </c>
      <c r="B143" s="134" t="s">
        <v>126</v>
      </c>
      <c r="C143" s="134" t="s">
        <v>504</v>
      </c>
      <c r="D143" s="96">
        <v>2</v>
      </c>
      <c r="E143" s="141">
        <v>225.6</v>
      </c>
      <c r="F143" s="142">
        <v>451.2</v>
      </c>
      <c r="G143" s="143">
        <v>4.42</v>
      </c>
      <c r="H143" s="143">
        <v>8.84</v>
      </c>
      <c r="I143" s="144" t="s">
        <v>165</v>
      </c>
      <c r="J143" s="67"/>
      <c r="K143" s="96"/>
      <c r="L143" s="96"/>
      <c r="M143" s="67"/>
      <c r="N143" s="67">
        <v>1</v>
      </c>
      <c r="O143" s="67"/>
      <c r="P143" s="77"/>
      <c r="Q143" s="144">
        <v>1</v>
      </c>
      <c r="R143" s="67">
        <f t="shared" si="12"/>
        <v>0</v>
      </c>
      <c r="S143" s="146"/>
      <c r="T143" s="291" t="str">
        <f>IFERROR(VLOOKUP(B143,'Найдено на объекте'!$A$2:$I$83,9,0),"-")</f>
        <v>-</v>
      </c>
      <c r="U143" s="196" t="str">
        <f t="shared" si="13"/>
        <v>-</v>
      </c>
      <c r="V143" s="291" t="str">
        <f>IFERROR(VLOOKUP(B143,[1]Отгрузки!$B$208:$C$281,2,0),"-")</f>
        <v>-</v>
      </c>
      <c r="W143" s="196" t="str">
        <f t="shared" si="14"/>
        <v>-</v>
      </c>
      <c r="X143" s="291">
        <f t="shared" si="15"/>
        <v>2</v>
      </c>
      <c r="Y143" s="196">
        <f t="shared" si="16"/>
        <v>0.45119999999999999</v>
      </c>
      <c r="Z143" s="319" t="s">
        <v>4960</v>
      </c>
      <c r="AA143" s="291">
        <v>2</v>
      </c>
      <c r="AB143" s="68">
        <f>VLOOKUP(B143,'[2]ВОМ КГ-3 СОЭКС'!$C$3:$G$2063,5,0)</f>
        <v>451.2</v>
      </c>
      <c r="AC143" s="217">
        <f t="shared" si="17"/>
        <v>0</v>
      </c>
    </row>
    <row r="144" spans="1:29" ht="31.2" x14ac:dyDescent="0.3">
      <c r="A144" s="133" t="s">
        <v>505</v>
      </c>
      <c r="B144" s="134" t="s">
        <v>21</v>
      </c>
      <c r="C144" s="134" t="s">
        <v>506</v>
      </c>
      <c r="D144" s="96">
        <v>4</v>
      </c>
      <c r="E144" s="141">
        <v>1190.4000000000001</v>
      </c>
      <c r="F144" s="142">
        <v>4761.6000000000004</v>
      </c>
      <c r="G144" s="143">
        <v>25.3</v>
      </c>
      <c r="H144" s="143">
        <v>101.2</v>
      </c>
      <c r="I144" s="144" t="s">
        <v>165</v>
      </c>
      <c r="J144" s="67"/>
      <c r="K144" s="96"/>
      <c r="L144" s="96"/>
      <c r="M144" s="67"/>
      <c r="N144" s="67"/>
      <c r="O144" s="67">
        <v>2</v>
      </c>
      <c r="P144" s="145">
        <v>2</v>
      </c>
      <c r="Q144" s="96"/>
      <c r="R144" s="67">
        <f t="shared" si="12"/>
        <v>0</v>
      </c>
      <c r="S144" s="146"/>
      <c r="T144" s="291">
        <f>IFERROR(VLOOKUP(B144,'Найдено на объекте'!$A$2:$I$83,9,0),"-")</f>
        <v>4</v>
      </c>
      <c r="U144" s="196">
        <f t="shared" si="13"/>
        <v>4.7616000000000005</v>
      </c>
      <c r="V144" s="291">
        <f>IFERROR(VLOOKUP(B144,[1]Отгрузки!$B$208:$C$281,2,0),"-")</f>
        <v>4</v>
      </c>
      <c r="W144" s="196">
        <f t="shared" si="14"/>
        <v>4.7616000000000005</v>
      </c>
      <c r="X144" s="291">
        <f t="shared" si="15"/>
        <v>0</v>
      </c>
      <c r="Y144" s="196">
        <f t="shared" si="16"/>
        <v>0</v>
      </c>
      <c r="Z144" s="319" t="s">
        <v>4971</v>
      </c>
      <c r="AA144" s="291">
        <f>1+3</f>
        <v>4</v>
      </c>
      <c r="AB144" s="68">
        <f>VLOOKUP(B144,'[2]ВОМ КГ-3 СОЭКС'!$C$3:$G$2063,5,0)</f>
        <v>4761.6000000000004</v>
      </c>
      <c r="AC144" s="217">
        <f t="shared" si="17"/>
        <v>0</v>
      </c>
    </row>
    <row r="145" spans="1:29" x14ac:dyDescent="0.3">
      <c r="A145" s="133" t="s">
        <v>507</v>
      </c>
      <c r="B145" s="134" t="s">
        <v>127</v>
      </c>
      <c r="C145" s="134" t="s">
        <v>508</v>
      </c>
      <c r="D145" s="96">
        <v>4</v>
      </c>
      <c r="E145" s="141">
        <v>247</v>
      </c>
      <c r="F145" s="142">
        <v>988</v>
      </c>
      <c r="G145" s="143">
        <v>4.5999999999999996</v>
      </c>
      <c r="H145" s="143">
        <v>18.399999999999999</v>
      </c>
      <c r="I145" s="144" t="s">
        <v>165</v>
      </c>
      <c r="J145" s="67"/>
      <c r="K145" s="96"/>
      <c r="L145" s="96"/>
      <c r="M145" s="67"/>
      <c r="N145" s="67"/>
      <c r="O145" s="67">
        <v>2</v>
      </c>
      <c r="P145" s="145">
        <v>2</v>
      </c>
      <c r="Q145" s="96"/>
      <c r="R145" s="67">
        <f t="shared" si="12"/>
        <v>0</v>
      </c>
      <c r="S145" s="146"/>
      <c r="T145" s="291" t="str">
        <f>IFERROR(VLOOKUP(B145,'Найдено на объекте'!$A$2:$I$83,9,0),"-")</f>
        <v>-</v>
      </c>
      <c r="U145" s="196" t="str">
        <f t="shared" si="13"/>
        <v>-</v>
      </c>
      <c r="V145" s="291" t="str">
        <f>IFERROR(VLOOKUP(B145,[1]Отгрузки!$B$208:$C$281,2,0),"-")</f>
        <v>-</v>
      </c>
      <c r="W145" s="196" t="str">
        <f t="shared" si="14"/>
        <v>-</v>
      </c>
      <c r="X145" s="291">
        <f t="shared" si="15"/>
        <v>4</v>
      </c>
      <c r="Y145" s="196">
        <f t="shared" si="16"/>
        <v>0.98799999999999999</v>
      </c>
      <c r="Z145" s="319" t="s">
        <v>4960</v>
      </c>
      <c r="AA145" s="291">
        <v>4</v>
      </c>
      <c r="AB145" s="68">
        <f>VLOOKUP(B145,'[2]ВОМ КГ-3 СОЭКС'!$C$3:$G$2063,5,0)</f>
        <v>988</v>
      </c>
      <c r="AC145" s="217">
        <f t="shared" si="17"/>
        <v>0</v>
      </c>
    </row>
    <row r="146" spans="1:29" x14ac:dyDescent="0.3">
      <c r="A146" s="133" t="s">
        <v>509</v>
      </c>
      <c r="B146" s="134" t="s">
        <v>22</v>
      </c>
      <c r="C146" s="134" t="s">
        <v>510</v>
      </c>
      <c r="D146" s="96">
        <v>1</v>
      </c>
      <c r="E146" s="141">
        <v>1779.2</v>
      </c>
      <c r="F146" s="142">
        <v>1779.2</v>
      </c>
      <c r="G146" s="143">
        <v>22.16</v>
      </c>
      <c r="H146" s="143">
        <v>22.16</v>
      </c>
      <c r="I146" s="144" t="s">
        <v>165</v>
      </c>
      <c r="J146" s="67"/>
      <c r="K146" s="96"/>
      <c r="L146" s="96"/>
      <c r="M146" s="67">
        <v>1</v>
      </c>
      <c r="N146" s="67"/>
      <c r="O146" s="67"/>
      <c r="P146" s="77"/>
      <c r="Q146" s="96"/>
      <c r="R146" s="67">
        <f t="shared" si="12"/>
        <v>0</v>
      </c>
      <c r="S146" s="146"/>
      <c r="T146" s="291">
        <f>IFERROR(VLOOKUP(B146,'Найдено на объекте'!$A$2:$I$83,9,0),"-")</f>
        <v>1</v>
      </c>
      <c r="U146" s="196">
        <f t="shared" si="13"/>
        <v>1.7792000000000001</v>
      </c>
      <c r="V146" s="291">
        <f>IFERROR(VLOOKUP(B146,[1]Отгрузки!$B$208:$C$281,2,0),"-")</f>
        <v>1</v>
      </c>
      <c r="W146" s="196">
        <f t="shared" si="14"/>
        <v>1.7792000000000001</v>
      </c>
      <c r="X146" s="291">
        <f t="shared" si="15"/>
        <v>0</v>
      </c>
      <c r="Y146" s="196">
        <f t="shared" si="16"/>
        <v>0</v>
      </c>
      <c r="Z146" s="319" t="s">
        <v>4933</v>
      </c>
      <c r="AA146" s="291">
        <v>1</v>
      </c>
      <c r="AB146" s="68">
        <f>VLOOKUP(B146,'[2]ВОМ КГ-3 СОЭКС'!$C$3:$G$2063,5,0)</f>
        <v>1779.2</v>
      </c>
      <c r="AC146" s="217">
        <f t="shared" si="17"/>
        <v>0</v>
      </c>
    </row>
    <row r="147" spans="1:29" ht="78" x14ac:dyDescent="0.3">
      <c r="A147" s="133" t="s">
        <v>511</v>
      </c>
      <c r="B147" s="134" t="s">
        <v>23</v>
      </c>
      <c r="C147" s="134" t="s">
        <v>512</v>
      </c>
      <c r="D147" s="96">
        <v>7</v>
      </c>
      <c r="E147" s="141">
        <v>1764.7</v>
      </c>
      <c r="F147" s="142">
        <v>12352.9</v>
      </c>
      <c r="G147" s="143">
        <v>21.81</v>
      </c>
      <c r="H147" s="143">
        <v>152.66999999999999</v>
      </c>
      <c r="I147" s="144" t="s">
        <v>165</v>
      </c>
      <c r="J147" s="67"/>
      <c r="K147" s="96"/>
      <c r="L147" s="96"/>
      <c r="M147" s="67">
        <v>1</v>
      </c>
      <c r="N147" s="67">
        <v>1</v>
      </c>
      <c r="O147" s="67">
        <v>2</v>
      </c>
      <c r="P147" s="145">
        <v>2</v>
      </c>
      <c r="Q147" s="144">
        <v>1</v>
      </c>
      <c r="R147" s="67">
        <f t="shared" si="12"/>
        <v>0</v>
      </c>
      <c r="S147" s="146"/>
      <c r="T147" s="291">
        <f>IFERROR(VLOOKUP(B147,'Найдено на объекте'!$A$2:$I$83,9,0),"-")</f>
        <v>6</v>
      </c>
      <c r="U147" s="196">
        <f t="shared" si="13"/>
        <v>10.588200000000001</v>
      </c>
      <c r="V147" s="291">
        <f>IFERROR(VLOOKUP(B147,[1]Отгрузки!$B$208:$C$281,2,0),"-")</f>
        <v>6</v>
      </c>
      <c r="W147" s="196">
        <f t="shared" si="14"/>
        <v>10.588200000000001</v>
      </c>
      <c r="X147" s="291">
        <f t="shared" si="15"/>
        <v>1</v>
      </c>
      <c r="Y147" s="196">
        <f t="shared" si="16"/>
        <v>1.7646999999999999</v>
      </c>
      <c r="Z147" s="319" t="s">
        <v>4957</v>
      </c>
      <c r="AA147" s="291">
        <f>2+1+2+1+1</f>
        <v>7</v>
      </c>
      <c r="AB147" s="68">
        <f>VLOOKUP(B147,'[2]ВОМ КГ-3 СОЭКС'!$C$3:$G$2063,5,0)</f>
        <v>12352.9</v>
      </c>
      <c r="AC147" s="217">
        <f t="shared" si="17"/>
        <v>0</v>
      </c>
    </row>
    <row r="148" spans="1:29" x14ac:dyDescent="0.3">
      <c r="A148" s="133" t="s">
        <v>513</v>
      </c>
      <c r="B148" s="134" t="s">
        <v>69</v>
      </c>
      <c r="C148" s="134" t="s">
        <v>514</v>
      </c>
      <c r="D148" s="96">
        <v>1</v>
      </c>
      <c r="E148" s="141">
        <v>1786.1</v>
      </c>
      <c r="F148" s="142">
        <v>1786.1</v>
      </c>
      <c r="G148" s="143">
        <v>22.29</v>
      </c>
      <c r="H148" s="143">
        <v>22.29</v>
      </c>
      <c r="I148" s="144" t="s">
        <v>165</v>
      </c>
      <c r="J148" s="67"/>
      <c r="K148" s="96"/>
      <c r="L148" s="96"/>
      <c r="M148" s="67"/>
      <c r="N148" s="67">
        <v>1</v>
      </c>
      <c r="O148" s="67"/>
      <c r="P148" s="77"/>
      <c r="Q148" s="96"/>
      <c r="R148" s="67">
        <f t="shared" si="12"/>
        <v>0</v>
      </c>
      <c r="S148" s="146"/>
      <c r="T148" s="291">
        <f>IFERROR(VLOOKUP(B148,'Найдено на объекте'!$A$2:$I$83,9,0),"-")</f>
        <v>1</v>
      </c>
      <c r="U148" s="196">
        <f t="shared" si="13"/>
        <v>1.7860999999999998</v>
      </c>
      <c r="V148" s="291">
        <f>IFERROR(VLOOKUP(B148,[1]Отгрузки!$B$208:$C$281,2,0),"-")</f>
        <v>1</v>
      </c>
      <c r="W148" s="196">
        <f t="shared" si="14"/>
        <v>1.7860999999999998</v>
      </c>
      <c r="X148" s="291">
        <f t="shared" si="15"/>
        <v>0</v>
      </c>
      <c r="Y148" s="196">
        <f t="shared" si="16"/>
        <v>0</v>
      </c>
      <c r="Z148" s="319" t="s">
        <v>4924</v>
      </c>
      <c r="AA148" s="291">
        <v>1</v>
      </c>
      <c r="AB148" s="68">
        <f>VLOOKUP(B148,'[2]ВОМ КГ-3 СОЭКС'!$C$3:$G$2063,5,0)</f>
        <v>1786.1</v>
      </c>
      <c r="AC148" s="217">
        <f t="shared" si="17"/>
        <v>0</v>
      </c>
    </row>
    <row r="149" spans="1:29" x14ac:dyDescent="0.3">
      <c r="A149" s="133" t="s">
        <v>515</v>
      </c>
      <c r="B149" s="134" t="s">
        <v>24</v>
      </c>
      <c r="C149" s="134" t="s">
        <v>516</v>
      </c>
      <c r="D149" s="96">
        <v>1</v>
      </c>
      <c r="E149" s="141">
        <v>1753.2</v>
      </c>
      <c r="F149" s="142">
        <v>1753.2</v>
      </c>
      <c r="G149" s="143">
        <v>21.53</v>
      </c>
      <c r="H149" s="143">
        <v>21.53</v>
      </c>
      <c r="I149" s="144" t="s">
        <v>165</v>
      </c>
      <c r="J149" s="67"/>
      <c r="K149" s="96"/>
      <c r="L149" s="96"/>
      <c r="M149" s="67"/>
      <c r="N149" s="67"/>
      <c r="O149" s="67"/>
      <c r="P149" s="77"/>
      <c r="Q149" s="144">
        <v>1</v>
      </c>
      <c r="R149" s="67">
        <f t="shared" si="12"/>
        <v>0</v>
      </c>
      <c r="S149" s="146"/>
      <c r="T149" s="291">
        <f>IFERROR(VLOOKUP(B149,'Найдено на объекте'!$A$2:$I$83,9,0),"-")</f>
        <v>1</v>
      </c>
      <c r="U149" s="196">
        <f t="shared" si="13"/>
        <v>1.7532000000000001</v>
      </c>
      <c r="V149" s="291">
        <f>IFERROR(VLOOKUP(B149,[1]Отгрузки!$B$208:$C$281,2,0),"-")</f>
        <v>1</v>
      </c>
      <c r="W149" s="196">
        <f t="shared" si="14"/>
        <v>1.7532000000000001</v>
      </c>
      <c r="X149" s="291">
        <f t="shared" si="15"/>
        <v>0</v>
      </c>
      <c r="Y149" s="196">
        <f t="shared" si="16"/>
        <v>0</v>
      </c>
      <c r="Z149" s="319" t="s">
        <v>4933</v>
      </c>
      <c r="AA149" s="291">
        <v>1</v>
      </c>
      <c r="AB149" s="68">
        <f>VLOOKUP(B149,'[2]ВОМ КГ-3 СОЭКС'!$C$3:$G$2063,5,0)</f>
        <v>1753.2</v>
      </c>
      <c r="AC149" s="217">
        <f t="shared" si="17"/>
        <v>0</v>
      </c>
    </row>
    <row r="150" spans="1:29" x14ac:dyDescent="0.3">
      <c r="A150" s="133" t="s">
        <v>517</v>
      </c>
      <c r="B150" s="134" t="s">
        <v>65</v>
      </c>
      <c r="C150" s="134" t="s">
        <v>518</v>
      </c>
      <c r="D150" s="96">
        <v>1</v>
      </c>
      <c r="E150" s="141">
        <v>1589.2</v>
      </c>
      <c r="F150" s="142">
        <v>1589.2</v>
      </c>
      <c r="G150" s="143">
        <v>27.29</v>
      </c>
      <c r="H150" s="143">
        <v>27.29</v>
      </c>
      <c r="I150" s="144" t="s">
        <v>165</v>
      </c>
      <c r="J150" s="67">
        <v>1</v>
      </c>
      <c r="K150" s="96"/>
      <c r="L150" s="96"/>
      <c r="M150" s="67"/>
      <c r="N150" s="67"/>
      <c r="O150" s="67"/>
      <c r="P150" s="77"/>
      <c r="Q150" s="96"/>
      <c r="R150" s="67">
        <f t="shared" si="12"/>
        <v>0</v>
      </c>
      <c r="S150" s="146"/>
      <c r="T150" s="291">
        <f>IFERROR(VLOOKUP(B150,'Найдено на объекте'!$A$2:$I$83,9,0),"-")</f>
        <v>1</v>
      </c>
      <c r="U150" s="196">
        <f t="shared" si="13"/>
        <v>1.5891999999999999</v>
      </c>
      <c r="V150" s="291" t="str">
        <f>IFERROR(VLOOKUP(B150,[1]Отгрузки!$B$208:$C$281,2,0),"-")</f>
        <v>-</v>
      </c>
      <c r="W150" s="196" t="str">
        <f t="shared" si="14"/>
        <v>-</v>
      </c>
      <c r="X150" s="291">
        <f t="shared" si="15"/>
        <v>1</v>
      </c>
      <c r="Y150" s="196">
        <f t="shared" si="16"/>
        <v>1.5891999999999999</v>
      </c>
      <c r="Z150" s="319" t="s">
        <v>4944</v>
      </c>
      <c r="AA150" s="291">
        <v>1</v>
      </c>
      <c r="AB150" s="68">
        <f>VLOOKUP(B150,'[2]ВОМ КГ-3 СОЭКС'!$C$3:$G$2063,5,0)</f>
        <v>1589.2</v>
      </c>
      <c r="AC150" s="217">
        <f t="shared" si="17"/>
        <v>0</v>
      </c>
    </row>
    <row r="151" spans="1:29" x14ac:dyDescent="0.3">
      <c r="A151" s="133" t="s">
        <v>519</v>
      </c>
      <c r="B151" s="134" t="s">
        <v>128</v>
      </c>
      <c r="C151" s="134" t="s">
        <v>520</v>
      </c>
      <c r="D151" s="96">
        <v>1</v>
      </c>
      <c r="E151" s="141">
        <v>1611.2</v>
      </c>
      <c r="F151" s="142">
        <v>1611.2</v>
      </c>
      <c r="G151" s="143">
        <v>27.69</v>
      </c>
      <c r="H151" s="143">
        <v>27.69</v>
      </c>
      <c r="I151" s="144" t="s">
        <v>165</v>
      </c>
      <c r="J151" s="67">
        <v>1</v>
      </c>
      <c r="K151" s="96"/>
      <c r="L151" s="96"/>
      <c r="M151" s="67"/>
      <c r="N151" s="67"/>
      <c r="O151" s="67"/>
      <c r="P151" s="77"/>
      <c r="Q151" s="96"/>
      <c r="R151" s="67">
        <f t="shared" si="12"/>
        <v>0</v>
      </c>
      <c r="S151" s="146"/>
      <c r="T151" s="291">
        <f>IFERROR(VLOOKUP(B151,'Найдено на объекте'!$A$2:$I$83,9,0),"-")</f>
        <v>1</v>
      </c>
      <c r="U151" s="196">
        <f t="shared" si="13"/>
        <v>1.6112</v>
      </c>
      <c r="V151" s="291">
        <f>IFERROR(VLOOKUP(B151,[1]Отгрузки!$B$208:$C$281,2,0),"-")</f>
        <v>1</v>
      </c>
      <c r="W151" s="196">
        <f t="shared" si="14"/>
        <v>1.6112</v>
      </c>
      <c r="X151" s="291">
        <f t="shared" si="15"/>
        <v>0</v>
      </c>
      <c r="Y151" s="196">
        <f t="shared" si="16"/>
        <v>0</v>
      </c>
      <c r="Z151" s="319" t="s">
        <v>4912</v>
      </c>
      <c r="AA151" s="291">
        <v>1</v>
      </c>
      <c r="AB151" s="68">
        <f>VLOOKUP(B151,'[2]ВОМ КГ-3 СОЭКС'!$C$3:$G$2063,5,0)</f>
        <v>1611.2</v>
      </c>
      <c r="AC151" s="217">
        <f t="shared" si="17"/>
        <v>0</v>
      </c>
    </row>
    <row r="152" spans="1:29" x14ac:dyDescent="0.3">
      <c r="A152" s="133" t="s">
        <v>521</v>
      </c>
      <c r="B152" s="134" t="s">
        <v>68</v>
      </c>
      <c r="C152" s="134" t="s">
        <v>522</v>
      </c>
      <c r="D152" s="96">
        <v>1</v>
      </c>
      <c r="E152" s="141">
        <v>1497</v>
      </c>
      <c r="F152" s="142">
        <v>1497</v>
      </c>
      <c r="G152" s="143">
        <v>25.82</v>
      </c>
      <c r="H152" s="143">
        <v>25.82</v>
      </c>
      <c r="I152" s="144" t="s">
        <v>165</v>
      </c>
      <c r="J152" s="67">
        <v>1</v>
      </c>
      <c r="K152" s="96"/>
      <c r="L152" s="96"/>
      <c r="M152" s="67"/>
      <c r="N152" s="67"/>
      <c r="O152" s="67"/>
      <c r="P152" s="77"/>
      <c r="Q152" s="96"/>
      <c r="R152" s="67">
        <f t="shared" si="12"/>
        <v>0</v>
      </c>
      <c r="S152" s="146"/>
      <c r="T152" s="291">
        <f>IFERROR(VLOOKUP(B152,'Найдено на объекте'!$A$2:$I$83,9,0),"-")</f>
        <v>1</v>
      </c>
      <c r="U152" s="196">
        <f t="shared" si="13"/>
        <v>1.4970000000000001</v>
      </c>
      <c r="V152" s="291">
        <f>IFERROR(VLOOKUP(B152,[1]Отгрузки!$B$208:$C$281,2,0),"-")</f>
        <v>1</v>
      </c>
      <c r="W152" s="196">
        <f t="shared" si="14"/>
        <v>1.4970000000000001</v>
      </c>
      <c r="X152" s="291">
        <f t="shared" si="15"/>
        <v>0</v>
      </c>
      <c r="Y152" s="196">
        <f t="shared" si="16"/>
        <v>0</v>
      </c>
      <c r="Z152" s="319" t="s">
        <v>4944</v>
      </c>
      <c r="AA152" s="291">
        <v>1</v>
      </c>
      <c r="AB152" s="68">
        <f>VLOOKUP(B152,'[2]ВОМ КГ-3 СОЭКС'!$C$3:$G$2063,5,0)</f>
        <v>1497</v>
      </c>
      <c r="AC152" s="217">
        <f t="shared" si="17"/>
        <v>0</v>
      </c>
    </row>
    <row r="153" spans="1:29" x14ac:dyDescent="0.3">
      <c r="A153" s="133" t="s">
        <v>523</v>
      </c>
      <c r="B153" s="134" t="s">
        <v>55</v>
      </c>
      <c r="C153" s="134" t="s">
        <v>524</v>
      </c>
      <c r="D153" s="96">
        <v>1</v>
      </c>
      <c r="E153" s="141">
        <v>1524.6</v>
      </c>
      <c r="F153" s="142">
        <v>1524.6</v>
      </c>
      <c r="G153" s="143">
        <v>26.35</v>
      </c>
      <c r="H153" s="143">
        <v>26.35</v>
      </c>
      <c r="I153" s="144" t="s">
        <v>165</v>
      </c>
      <c r="J153" s="67">
        <v>1</v>
      </c>
      <c r="K153" s="96"/>
      <c r="L153" s="96"/>
      <c r="M153" s="67"/>
      <c r="N153" s="67"/>
      <c r="O153" s="67"/>
      <c r="P153" s="77"/>
      <c r="Q153" s="96"/>
      <c r="R153" s="67">
        <f t="shared" si="12"/>
        <v>0</v>
      </c>
      <c r="S153" s="146"/>
      <c r="T153" s="291">
        <f>IFERROR(VLOOKUP(B153,'Найдено на объекте'!$A$2:$I$83,9,0),"-")</f>
        <v>1</v>
      </c>
      <c r="U153" s="196">
        <f t="shared" si="13"/>
        <v>1.5246</v>
      </c>
      <c r="V153" s="291">
        <f>IFERROR(VLOOKUP(B153,[1]Отгрузки!$B$208:$C$281,2,0),"-")</f>
        <v>1</v>
      </c>
      <c r="W153" s="196">
        <f t="shared" si="14"/>
        <v>1.5246</v>
      </c>
      <c r="X153" s="291">
        <f t="shared" si="15"/>
        <v>0</v>
      </c>
      <c r="Y153" s="196">
        <f t="shared" si="16"/>
        <v>0</v>
      </c>
      <c r="Z153" s="319" t="s">
        <v>4918</v>
      </c>
      <c r="AA153" s="291">
        <v>1</v>
      </c>
      <c r="AB153" s="68">
        <f>VLOOKUP(B153,'[2]ВОМ КГ-3 СОЭКС'!$C$3:$G$2063,5,0)</f>
        <v>1524.6</v>
      </c>
      <c r="AC153" s="217">
        <f t="shared" si="17"/>
        <v>0</v>
      </c>
    </row>
    <row r="154" spans="1:29" ht="31.2" x14ac:dyDescent="0.3">
      <c r="A154" s="133" t="s">
        <v>525</v>
      </c>
      <c r="B154" s="134" t="s">
        <v>66</v>
      </c>
      <c r="C154" s="134" t="s">
        <v>526</v>
      </c>
      <c r="D154" s="96">
        <v>2</v>
      </c>
      <c r="E154" s="141">
        <v>1483.7</v>
      </c>
      <c r="F154" s="142">
        <v>2967.4</v>
      </c>
      <c r="G154" s="143">
        <v>25.6</v>
      </c>
      <c r="H154" s="143">
        <v>51.2</v>
      </c>
      <c r="I154" s="144" t="s">
        <v>165</v>
      </c>
      <c r="J154" s="67"/>
      <c r="K154" s="148">
        <v>1</v>
      </c>
      <c r="L154" s="147">
        <v>1</v>
      </c>
      <c r="M154" s="67"/>
      <c r="N154" s="96"/>
      <c r="O154" s="96"/>
      <c r="P154" s="96"/>
      <c r="Q154" s="96"/>
      <c r="R154" s="67">
        <f t="shared" si="12"/>
        <v>0</v>
      </c>
      <c r="S154" s="146"/>
      <c r="T154" s="291">
        <f>IFERROR(VLOOKUP(B154,'Найдено на объекте'!$A$2:$I$83,9,0),"-")</f>
        <v>2</v>
      </c>
      <c r="U154" s="196">
        <f t="shared" si="13"/>
        <v>2.9674</v>
      </c>
      <c r="V154" s="291">
        <f>IFERROR(VLOOKUP(B154,[1]Отгрузки!$B$208:$C$281,2,0),"-")</f>
        <v>2</v>
      </c>
      <c r="W154" s="196">
        <f t="shared" si="14"/>
        <v>2.9674</v>
      </c>
      <c r="X154" s="291">
        <f t="shared" si="15"/>
        <v>0</v>
      </c>
      <c r="Y154" s="196">
        <f t="shared" si="16"/>
        <v>0</v>
      </c>
      <c r="Z154" s="319" t="s">
        <v>4946</v>
      </c>
      <c r="AA154" s="291">
        <f>1+1</f>
        <v>2</v>
      </c>
      <c r="AB154" s="68">
        <f>VLOOKUP(B154,'[2]ВОМ КГ-3 СОЭКС'!$C$3:$G$2063,5,0)</f>
        <v>2967.4</v>
      </c>
      <c r="AC154" s="217">
        <f t="shared" si="17"/>
        <v>0</v>
      </c>
    </row>
    <row r="155" spans="1:29" x14ac:dyDescent="0.3">
      <c r="A155" s="133" t="s">
        <v>527</v>
      </c>
      <c r="B155" s="134" t="s">
        <v>57</v>
      </c>
      <c r="C155" s="134" t="s">
        <v>528</v>
      </c>
      <c r="D155" s="96">
        <v>1</v>
      </c>
      <c r="E155" s="141">
        <v>1511.5</v>
      </c>
      <c r="F155" s="142">
        <v>1511.5</v>
      </c>
      <c r="G155" s="143">
        <v>26.14</v>
      </c>
      <c r="H155" s="143">
        <v>26.14</v>
      </c>
      <c r="I155" s="144" t="s">
        <v>165</v>
      </c>
      <c r="J155" s="67"/>
      <c r="K155" s="148">
        <v>1</v>
      </c>
      <c r="L155" s="96"/>
      <c r="M155" s="67"/>
      <c r="N155" s="67"/>
      <c r="O155" s="67"/>
      <c r="P155" s="77"/>
      <c r="Q155" s="96"/>
      <c r="R155" s="67">
        <f t="shared" si="12"/>
        <v>0</v>
      </c>
      <c r="S155" s="146"/>
      <c r="T155" s="291">
        <f>IFERROR(VLOOKUP(B155,'Найдено на объекте'!$A$2:$I$83,9,0),"-")</f>
        <v>1</v>
      </c>
      <c r="U155" s="196">
        <f t="shared" si="13"/>
        <v>1.5115000000000001</v>
      </c>
      <c r="V155" s="291">
        <f>IFERROR(VLOOKUP(B155,[1]Отгрузки!$B$208:$C$281,2,0),"-")</f>
        <v>1</v>
      </c>
      <c r="W155" s="196">
        <f t="shared" si="14"/>
        <v>1.5115000000000001</v>
      </c>
      <c r="X155" s="291">
        <f t="shared" si="15"/>
        <v>0</v>
      </c>
      <c r="Y155" s="196">
        <f t="shared" si="16"/>
        <v>0</v>
      </c>
      <c r="Z155" s="319" t="s">
        <v>4918</v>
      </c>
      <c r="AA155" s="291">
        <v>1</v>
      </c>
      <c r="AB155" s="68">
        <f>VLOOKUP(B155,'[2]ВОМ КГ-3 СОЭКС'!$C$3:$G$2063,5,0)</f>
        <v>1511.5</v>
      </c>
      <c r="AC155" s="217">
        <f t="shared" si="17"/>
        <v>0</v>
      </c>
    </row>
    <row r="156" spans="1:29" x14ac:dyDescent="0.3">
      <c r="A156" s="133" t="s">
        <v>529</v>
      </c>
      <c r="B156" s="134" t="s">
        <v>58</v>
      </c>
      <c r="C156" s="134" t="s">
        <v>530</v>
      </c>
      <c r="D156" s="96">
        <v>1</v>
      </c>
      <c r="E156" s="141">
        <v>1526.6</v>
      </c>
      <c r="F156" s="142">
        <v>1526.6</v>
      </c>
      <c r="G156" s="143">
        <v>26.48</v>
      </c>
      <c r="H156" s="143">
        <v>26.48</v>
      </c>
      <c r="I156" s="144" t="s">
        <v>165</v>
      </c>
      <c r="J156" s="67"/>
      <c r="K156" s="96"/>
      <c r="L156" s="147">
        <v>1</v>
      </c>
      <c r="M156" s="67"/>
      <c r="N156" s="67"/>
      <c r="O156" s="67"/>
      <c r="P156" s="77"/>
      <c r="Q156" s="96"/>
      <c r="R156" s="67">
        <f t="shared" si="12"/>
        <v>0</v>
      </c>
      <c r="S156" s="146"/>
      <c r="T156" s="291">
        <f>IFERROR(VLOOKUP(B156,'Найдено на объекте'!$A$2:$I$83,9,0),"-")</f>
        <v>1</v>
      </c>
      <c r="U156" s="196">
        <f t="shared" si="13"/>
        <v>1.5266</v>
      </c>
      <c r="V156" s="291">
        <f>IFERROR(VLOOKUP(B156,[1]Отгрузки!$B$208:$C$281,2,0),"-")</f>
        <v>1</v>
      </c>
      <c r="W156" s="196">
        <f t="shared" si="14"/>
        <v>1.5266</v>
      </c>
      <c r="X156" s="291">
        <f t="shared" si="15"/>
        <v>0</v>
      </c>
      <c r="Y156" s="196">
        <f t="shared" si="16"/>
        <v>0</v>
      </c>
      <c r="Z156" s="319" t="s">
        <v>4918</v>
      </c>
      <c r="AA156" s="291">
        <v>1</v>
      </c>
      <c r="AB156" s="68">
        <f>VLOOKUP(B156,'[2]ВОМ КГ-3 СОЭКС'!$C$3:$G$2063,5,0)</f>
        <v>1526.6</v>
      </c>
      <c r="AC156" s="217">
        <f t="shared" si="17"/>
        <v>0</v>
      </c>
    </row>
    <row r="157" spans="1:29" x14ac:dyDescent="0.3">
      <c r="A157" s="133" t="s">
        <v>531</v>
      </c>
      <c r="B157" s="134" t="s">
        <v>64</v>
      </c>
      <c r="C157" s="134" t="s">
        <v>532</v>
      </c>
      <c r="D157" s="96">
        <v>1</v>
      </c>
      <c r="E157" s="141">
        <v>1483.7</v>
      </c>
      <c r="F157" s="142">
        <v>1483.7</v>
      </c>
      <c r="G157" s="143">
        <v>25.6</v>
      </c>
      <c r="H157" s="143">
        <v>25.6</v>
      </c>
      <c r="I157" s="144" t="s">
        <v>165</v>
      </c>
      <c r="J157" s="67"/>
      <c r="K157" s="96"/>
      <c r="L157" s="147">
        <v>1</v>
      </c>
      <c r="M157" s="67"/>
      <c r="N157" s="67"/>
      <c r="O157" s="67"/>
      <c r="P157" s="77"/>
      <c r="Q157" s="96"/>
      <c r="R157" s="67">
        <f t="shared" si="12"/>
        <v>0</v>
      </c>
      <c r="S157" s="146"/>
      <c r="T157" s="291">
        <f>IFERROR(VLOOKUP(B157,'Найдено на объекте'!$A$2:$I$83,9,0),"-")</f>
        <v>1</v>
      </c>
      <c r="U157" s="196">
        <f t="shared" si="13"/>
        <v>1.4837</v>
      </c>
      <c r="V157" s="291">
        <f>IFERROR(VLOOKUP(B157,[1]Отгрузки!$B$208:$C$281,2,0),"-")</f>
        <v>1</v>
      </c>
      <c r="W157" s="196">
        <f t="shared" si="14"/>
        <v>1.4837</v>
      </c>
      <c r="X157" s="291">
        <f t="shared" si="15"/>
        <v>0</v>
      </c>
      <c r="Y157" s="196">
        <f t="shared" si="16"/>
        <v>0</v>
      </c>
      <c r="Z157" s="319" t="s">
        <v>4944</v>
      </c>
      <c r="AA157" s="291">
        <v>1</v>
      </c>
      <c r="AB157" s="68">
        <f>VLOOKUP(B157,'[2]ВОМ КГ-3 СОЭКС'!$C$3:$G$2063,5,0)</f>
        <v>1483.7</v>
      </c>
      <c r="AC157" s="217">
        <f t="shared" si="17"/>
        <v>0</v>
      </c>
    </row>
    <row r="158" spans="1:29" x14ac:dyDescent="0.3">
      <c r="A158" s="133" t="s">
        <v>533</v>
      </c>
      <c r="B158" s="134" t="s">
        <v>62</v>
      </c>
      <c r="C158" s="134" t="s">
        <v>534</v>
      </c>
      <c r="D158" s="96">
        <v>1</v>
      </c>
      <c r="E158" s="141">
        <v>1521.2</v>
      </c>
      <c r="F158" s="142">
        <v>1521.2</v>
      </c>
      <c r="G158" s="143">
        <v>26.4</v>
      </c>
      <c r="H158" s="143">
        <v>26.4</v>
      </c>
      <c r="I158" s="144" t="s">
        <v>165</v>
      </c>
      <c r="J158" s="67"/>
      <c r="K158" s="96"/>
      <c r="L158" s="147">
        <v>1</v>
      </c>
      <c r="M158" s="67"/>
      <c r="N158" s="67"/>
      <c r="O158" s="67"/>
      <c r="P158" s="77"/>
      <c r="Q158" s="96"/>
      <c r="R158" s="67">
        <f t="shared" si="12"/>
        <v>0</v>
      </c>
      <c r="S158" s="146"/>
      <c r="T158" s="291">
        <f>IFERROR(VLOOKUP(B158,'Найдено на объекте'!$A$2:$I$83,9,0),"-")</f>
        <v>1</v>
      </c>
      <c r="U158" s="196">
        <f t="shared" si="13"/>
        <v>1.5212000000000001</v>
      </c>
      <c r="V158" s="291">
        <f>IFERROR(VLOOKUP(B158,[1]Отгрузки!$B$208:$C$281,2,0),"-")</f>
        <v>1</v>
      </c>
      <c r="W158" s="196">
        <f t="shared" si="14"/>
        <v>1.5212000000000001</v>
      </c>
      <c r="X158" s="291">
        <f t="shared" si="15"/>
        <v>0</v>
      </c>
      <c r="Y158" s="196">
        <f t="shared" si="16"/>
        <v>0</v>
      </c>
      <c r="Z158" s="319" t="s">
        <v>4944</v>
      </c>
      <c r="AA158" s="291">
        <v>1</v>
      </c>
      <c r="AB158" s="68">
        <f>VLOOKUP(B158,'[2]ВОМ КГ-3 СОЭКС'!$C$3:$G$2063,5,0)</f>
        <v>1521.2</v>
      </c>
      <c r="AC158" s="217">
        <f t="shared" si="17"/>
        <v>0</v>
      </c>
    </row>
    <row r="159" spans="1:29" ht="46.8" x14ac:dyDescent="0.3">
      <c r="A159" s="133" t="s">
        <v>535</v>
      </c>
      <c r="B159" s="134" t="s">
        <v>129</v>
      </c>
      <c r="C159" s="134" t="s">
        <v>536</v>
      </c>
      <c r="D159" s="96">
        <v>6</v>
      </c>
      <c r="E159" s="141">
        <v>222.3</v>
      </c>
      <c r="F159" s="142">
        <v>1333.8</v>
      </c>
      <c r="G159" s="143">
        <v>5.14</v>
      </c>
      <c r="H159" s="143">
        <v>30.84</v>
      </c>
      <c r="I159" s="144" t="s">
        <v>165</v>
      </c>
      <c r="J159" s="67"/>
      <c r="K159" s="96"/>
      <c r="L159" s="96"/>
      <c r="M159" s="67">
        <v>1</v>
      </c>
      <c r="N159" s="67"/>
      <c r="O159" s="67">
        <v>2</v>
      </c>
      <c r="P159" s="145">
        <v>2</v>
      </c>
      <c r="Q159" s="144">
        <v>1</v>
      </c>
      <c r="R159" s="67">
        <f t="shared" si="12"/>
        <v>0</v>
      </c>
      <c r="S159" s="146"/>
      <c r="T159" s="291" t="str">
        <f>IFERROR(VLOOKUP(B159,'Найдено на объекте'!$A$2:$I$83,9,0),"-")</f>
        <v>-</v>
      </c>
      <c r="U159" s="196" t="str">
        <f t="shared" si="13"/>
        <v>-</v>
      </c>
      <c r="V159" s="291" t="str">
        <f>IFERROR(VLOOKUP(B159,[1]Отгрузки!$B$208:$C$281,2,0),"-")</f>
        <v>-</v>
      </c>
      <c r="W159" s="196" t="str">
        <f t="shared" si="14"/>
        <v>-</v>
      </c>
      <c r="X159" s="291">
        <f t="shared" si="15"/>
        <v>6</v>
      </c>
      <c r="Y159" s="196">
        <f t="shared" si="16"/>
        <v>1.3338000000000001</v>
      </c>
      <c r="Z159" s="319" t="s">
        <v>4961</v>
      </c>
      <c r="AA159" s="291">
        <f>1+3+2</f>
        <v>6</v>
      </c>
      <c r="AB159" s="68">
        <f>VLOOKUP(B159,'[2]ВОМ КГ-3 СОЭКС'!$C$3:$G$2063,5,0)</f>
        <v>1333.8</v>
      </c>
      <c r="AC159" s="217">
        <f t="shared" si="17"/>
        <v>0</v>
      </c>
    </row>
    <row r="160" spans="1:29" ht="46.8" x14ac:dyDescent="0.3">
      <c r="A160" s="133" t="s">
        <v>537</v>
      </c>
      <c r="B160" s="134" t="s">
        <v>130</v>
      </c>
      <c r="C160" s="134" t="s">
        <v>538</v>
      </c>
      <c r="D160" s="96">
        <v>6</v>
      </c>
      <c r="E160" s="141">
        <v>222.9</v>
      </c>
      <c r="F160" s="142">
        <v>1337.4</v>
      </c>
      <c r="G160" s="143">
        <v>5.47</v>
      </c>
      <c r="H160" s="143">
        <v>32.82</v>
      </c>
      <c r="I160" s="144" t="s">
        <v>165</v>
      </c>
      <c r="J160" s="67"/>
      <c r="K160" s="96"/>
      <c r="L160" s="96"/>
      <c r="M160" s="67">
        <v>1</v>
      </c>
      <c r="N160" s="67"/>
      <c r="O160" s="67">
        <v>2</v>
      </c>
      <c r="P160" s="145">
        <v>2</v>
      </c>
      <c r="Q160" s="144">
        <v>1</v>
      </c>
      <c r="R160" s="67">
        <f t="shared" si="12"/>
        <v>0</v>
      </c>
      <c r="S160" s="146"/>
      <c r="T160" s="291" t="str">
        <f>IFERROR(VLOOKUP(B160,'Найдено на объекте'!$A$2:$I$83,9,0),"-")</f>
        <v>-</v>
      </c>
      <c r="U160" s="196" t="str">
        <f t="shared" si="13"/>
        <v>-</v>
      </c>
      <c r="V160" s="291" t="str">
        <f>IFERROR(VLOOKUP(B160,[1]Отгрузки!$B$208:$C$281,2,0),"-")</f>
        <v>-</v>
      </c>
      <c r="W160" s="196" t="str">
        <f t="shared" si="14"/>
        <v>-</v>
      </c>
      <c r="X160" s="291">
        <f t="shared" si="15"/>
        <v>6</v>
      </c>
      <c r="Y160" s="196">
        <f t="shared" si="16"/>
        <v>1.3374000000000001</v>
      </c>
      <c r="Z160" s="319" t="s">
        <v>4962</v>
      </c>
      <c r="AA160" s="291">
        <f>1+2+3</f>
        <v>6</v>
      </c>
      <c r="AB160" s="68">
        <f>VLOOKUP(B160,'[2]ВОМ КГ-3 СОЭКС'!$C$3:$G$2063,5,0)</f>
        <v>1337.4</v>
      </c>
      <c r="AC160" s="217">
        <f t="shared" si="17"/>
        <v>0</v>
      </c>
    </row>
    <row r="161" spans="1:29" x14ac:dyDescent="0.3">
      <c r="A161" s="133" t="s">
        <v>539</v>
      </c>
      <c r="B161" s="134" t="s">
        <v>131</v>
      </c>
      <c r="C161" s="134" t="s">
        <v>540</v>
      </c>
      <c r="D161" s="96">
        <v>1</v>
      </c>
      <c r="E161" s="141">
        <v>231.3</v>
      </c>
      <c r="F161" s="142">
        <v>231.3</v>
      </c>
      <c r="G161" s="143">
        <v>5.45</v>
      </c>
      <c r="H161" s="143">
        <v>5.45</v>
      </c>
      <c r="I161" s="144" t="s">
        <v>165</v>
      </c>
      <c r="J161" s="67"/>
      <c r="K161" s="96"/>
      <c r="L161" s="96"/>
      <c r="M161" s="67">
        <v>1</v>
      </c>
      <c r="N161" s="67"/>
      <c r="O161" s="67"/>
      <c r="P161" s="77"/>
      <c r="Q161" s="96"/>
      <c r="R161" s="67">
        <f t="shared" si="12"/>
        <v>0</v>
      </c>
      <c r="S161" s="146"/>
      <c r="T161" s="291" t="str">
        <f>IFERROR(VLOOKUP(B161,'Найдено на объекте'!$A$2:$I$83,9,0),"-")</f>
        <v>-</v>
      </c>
      <c r="U161" s="196" t="str">
        <f t="shared" si="13"/>
        <v>-</v>
      </c>
      <c r="V161" s="291" t="str">
        <f>IFERROR(VLOOKUP(B161,[1]Отгрузки!$B$208:$C$281,2,0),"-")</f>
        <v>-</v>
      </c>
      <c r="W161" s="196" t="str">
        <f t="shared" si="14"/>
        <v>-</v>
      </c>
      <c r="X161" s="291">
        <f t="shared" si="15"/>
        <v>1</v>
      </c>
      <c r="Y161" s="196">
        <f t="shared" si="16"/>
        <v>0.23130000000000001</v>
      </c>
      <c r="Z161" s="319" t="s">
        <v>4960</v>
      </c>
      <c r="AA161" s="291">
        <v>1</v>
      </c>
      <c r="AB161" s="68">
        <f>VLOOKUP(B161,'[2]ВОМ КГ-3 СОЭКС'!$C$3:$G$2063,5,0)</f>
        <v>231.3</v>
      </c>
      <c r="AC161" s="217">
        <f t="shared" si="17"/>
        <v>0</v>
      </c>
    </row>
    <row r="162" spans="1:29" x14ac:dyDescent="0.3">
      <c r="A162" s="133" t="s">
        <v>541</v>
      </c>
      <c r="B162" s="134" t="s">
        <v>132</v>
      </c>
      <c r="C162" s="134" t="s">
        <v>542</v>
      </c>
      <c r="D162" s="96">
        <v>1</v>
      </c>
      <c r="E162" s="141">
        <v>231.8</v>
      </c>
      <c r="F162" s="142">
        <v>231.8</v>
      </c>
      <c r="G162" s="143">
        <v>5.74</v>
      </c>
      <c r="H162" s="143">
        <v>5.74</v>
      </c>
      <c r="I162" s="144" t="s">
        <v>165</v>
      </c>
      <c r="J162" s="67"/>
      <c r="K162" s="96"/>
      <c r="L162" s="96"/>
      <c r="M162" s="67">
        <v>1</v>
      </c>
      <c r="N162" s="67"/>
      <c r="O162" s="67"/>
      <c r="P162" s="77"/>
      <c r="Q162" s="96"/>
      <c r="R162" s="67">
        <f t="shared" si="12"/>
        <v>0</v>
      </c>
      <c r="S162" s="146"/>
      <c r="T162" s="291" t="str">
        <f>IFERROR(VLOOKUP(B162,'Найдено на объекте'!$A$2:$I$83,9,0),"-")</f>
        <v>-</v>
      </c>
      <c r="U162" s="196" t="str">
        <f t="shared" si="13"/>
        <v>-</v>
      </c>
      <c r="V162" s="291" t="str">
        <f>IFERROR(VLOOKUP(B162,[1]Отгрузки!$B$208:$C$281,2,0),"-")</f>
        <v>-</v>
      </c>
      <c r="W162" s="196" t="str">
        <f t="shared" si="14"/>
        <v>-</v>
      </c>
      <c r="X162" s="291">
        <f t="shared" si="15"/>
        <v>1</v>
      </c>
      <c r="Y162" s="196">
        <f t="shared" si="16"/>
        <v>0.23180000000000001</v>
      </c>
      <c r="Z162" s="319" t="s">
        <v>4920</v>
      </c>
      <c r="AA162" s="291">
        <v>1</v>
      </c>
      <c r="AB162" s="68">
        <f>VLOOKUP(B162,'[2]ВОМ КГ-3 СОЭКС'!$C$3:$G$2063,5,0)</f>
        <v>231.8</v>
      </c>
      <c r="AC162" s="217">
        <f t="shared" si="17"/>
        <v>0</v>
      </c>
    </row>
    <row r="163" spans="1:29" x14ac:dyDescent="0.3">
      <c r="A163" s="133" t="s">
        <v>543</v>
      </c>
      <c r="B163" s="134" t="s">
        <v>133</v>
      </c>
      <c r="C163" s="134" t="s">
        <v>544</v>
      </c>
      <c r="D163" s="96">
        <v>1</v>
      </c>
      <c r="E163" s="141">
        <v>232.6</v>
      </c>
      <c r="F163" s="142">
        <v>232.6</v>
      </c>
      <c r="G163" s="143">
        <v>5.46</v>
      </c>
      <c r="H163" s="143">
        <v>5.46</v>
      </c>
      <c r="I163" s="144" t="s">
        <v>165</v>
      </c>
      <c r="J163" s="67"/>
      <c r="K163" s="96"/>
      <c r="L163" s="96"/>
      <c r="M163" s="67"/>
      <c r="N163" s="67">
        <v>1</v>
      </c>
      <c r="O163" s="67"/>
      <c r="P163" s="77"/>
      <c r="Q163" s="96"/>
      <c r="R163" s="67">
        <f t="shared" si="12"/>
        <v>0</v>
      </c>
      <c r="S163" s="146"/>
      <c r="T163" s="291" t="str">
        <f>IFERROR(VLOOKUP(B163,'Найдено на объекте'!$A$2:$I$83,9,0),"-")</f>
        <v>-</v>
      </c>
      <c r="U163" s="196" t="str">
        <f t="shared" si="13"/>
        <v>-</v>
      </c>
      <c r="V163" s="291" t="str">
        <f>IFERROR(VLOOKUP(B163,[1]Отгрузки!$B$208:$C$281,2,0),"-")</f>
        <v>-</v>
      </c>
      <c r="W163" s="196" t="str">
        <f t="shared" si="14"/>
        <v>-</v>
      </c>
      <c r="X163" s="291">
        <f t="shared" si="15"/>
        <v>1</v>
      </c>
      <c r="Y163" s="196">
        <f t="shared" si="16"/>
        <v>0.2326</v>
      </c>
      <c r="Z163" s="319" t="s">
        <v>4920</v>
      </c>
      <c r="AA163" s="291">
        <v>1</v>
      </c>
      <c r="AB163" s="68">
        <f>VLOOKUP(B163,'[2]ВОМ КГ-3 СОЭКС'!$C$3:$G$2063,5,0)</f>
        <v>232.6</v>
      </c>
      <c r="AC163" s="217">
        <f t="shared" si="17"/>
        <v>0</v>
      </c>
    </row>
    <row r="164" spans="1:29" x14ac:dyDescent="0.3">
      <c r="A164" s="133" t="s">
        <v>545</v>
      </c>
      <c r="B164" s="134" t="s">
        <v>134</v>
      </c>
      <c r="C164" s="134" t="s">
        <v>546</v>
      </c>
      <c r="D164" s="96">
        <v>1</v>
      </c>
      <c r="E164" s="141">
        <v>242.1</v>
      </c>
      <c r="F164" s="142">
        <v>242.1</v>
      </c>
      <c r="G164" s="143">
        <v>6.11</v>
      </c>
      <c r="H164" s="143">
        <v>6.11</v>
      </c>
      <c r="I164" s="144" t="s">
        <v>165</v>
      </c>
      <c r="J164" s="67"/>
      <c r="K164" s="96"/>
      <c r="L164" s="96"/>
      <c r="M164" s="67"/>
      <c r="N164" s="67">
        <v>1</v>
      </c>
      <c r="O164" s="67"/>
      <c r="P164" s="77"/>
      <c r="Q164" s="96"/>
      <c r="R164" s="67">
        <f t="shared" si="12"/>
        <v>0</v>
      </c>
      <c r="S164" s="146"/>
      <c r="T164" s="291" t="str">
        <f>IFERROR(VLOOKUP(B164,'Найдено на объекте'!$A$2:$I$83,9,0),"-")</f>
        <v>-</v>
      </c>
      <c r="U164" s="196" t="str">
        <f t="shared" si="13"/>
        <v>-</v>
      </c>
      <c r="V164" s="291" t="str">
        <f>IFERROR(VLOOKUP(B164,[1]Отгрузки!$B$208:$C$281,2,0),"-")</f>
        <v>-</v>
      </c>
      <c r="W164" s="196" t="str">
        <f t="shared" si="14"/>
        <v>-</v>
      </c>
      <c r="X164" s="291">
        <f t="shared" si="15"/>
        <v>1</v>
      </c>
      <c r="Y164" s="196">
        <f t="shared" si="16"/>
        <v>0.24209999999999998</v>
      </c>
      <c r="Z164" s="319" t="s">
        <v>4920</v>
      </c>
      <c r="AA164" s="291">
        <v>1</v>
      </c>
      <c r="AB164" s="68">
        <f>VLOOKUP(B164,'[2]ВОМ КГ-3 СОЭКС'!$C$3:$G$2063,5,0)</f>
        <v>242.1</v>
      </c>
      <c r="AC164" s="217">
        <f t="shared" si="17"/>
        <v>0</v>
      </c>
    </row>
    <row r="165" spans="1:29" x14ac:dyDescent="0.3">
      <c r="A165" s="133" t="s">
        <v>547</v>
      </c>
      <c r="B165" s="134" t="s">
        <v>135</v>
      </c>
      <c r="C165" s="134" t="s">
        <v>548</v>
      </c>
      <c r="D165" s="96">
        <v>1</v>
      </c>
      <c r="E165" s="141">
        <v>231.3</v>
      </c>
      <c r="F165" s="142">
        <v>231.3</v>
      </c>
      <c r="G165" s="143">
        <v>5.45</v>
      </c>
      <c r="H165" s="143">
        <v>5.45</v>
      </c>
      <c r="I165" s="144" t="s">
        <v>165</v>
      </c>
      <c r="J165" s="67"/>
      <c r="K165" s="96"/>
      <c r="L165" s="96"/>
      <c r="M165" s="67"/>
      <c r="N165" s="67">
        <v>1</v>
      </c>
      <c r="O165" s="67"/>
      <c r="P165" s="77"/>
      <c r="Q165" s="96"/>
      <c r="R165" s="67">
        <f t="shared" si="12"/>
        <v>0</v>
      </c>
      <c r="S165" s="146"/>
      <c r="T165" s="291" t="str">
        <f>IFERROR(VLOOKUP(B165,'Найдено на объекте'!$A$2:$I$83,9,0),"-")</f>
        <v>-</v>
      </c>
      <c r="U165" s="196" t="str">
        <f t="shared" si="13"/>
        <v>-</v>
      </c>
      <c r="V165" s="291" t="str">
        <f>IFERROR(VLOOKUP(B165,[1]Отгрузки!$B$208:$C$281,2,0),"-")</f>
        <v>-</v>
      </c>
      <c r="W165" s="196" t="str">
        <f t="shared" si="14"/>
        <v>-</v>
      </c>
      <c r="X165" s="291">
        <f t="shared" si="15"/>
        <v>1</v>
      </c>
      <c r="Y165" s="196">
        <f t="shared" si="16"/>
        <v>0.23130000000000001</v>
      </c>
      <c r="Z165" s="319" t="s">
        <v>4920</v>
      </c>
      <c r="AA165" s="291">
        <v>1</v>
      </c>
      <c r="AB165" s="68">
        <f>VLOOKUP(B165,'[2]ВОМ КГ-3 СОЭКС'!$C$3:$G$2063,5,0)</f>
        <v>231.3</v>
      </c>
      <c r="AC165" s="217">
        <f t="shared" si="17"/>
        <v>0</v>
      </c>
    </row>
    <row r="166" spans="1:29" x14ac:dyDescent="0.3">
      <c r="A166" s="133" t="s">
        <v>549</v>
      </c>
      <c r="B166" s="134" t="s">
        <v>136</v>
      </c>
      <c r="C166" s="134" t="s">
        <v>550</v>
      </c>
      <c r="D166" s="96">
        <v>1</v>
      </c>
      <c r="E166" s="141">
        <v>231.8</v>
      </c>
      <c r="F166" s="142">
        <v>231.8</v>
      </c>
      <c r="G166" s="143">
        <v>5.74</v>
      </c>
      <c r="H166" s="143">
        <v>5.74</v>
      </c>
      <c r="I166" s="144" t="s">
        <v>165</v>
      </c>
      <c r="J166" s="67"/>
      <c r="K166" s="96"/>
      <c r="L166" s="96"/>
      <c r="M166" s="67"/>
      <c r="N166" s="67">
        <v>1</v>
      </c>
      <c r="O166" s="67"/>
      <c r="P166" s="77"/>
      <c r="Q166" s="96"/>
      <c r="R166" s="67">
        <f t="shared" si="12"/>
        <v>0</v>
      </c>
      <c r="S166" s="146"/>
      <c r="T166" s="291" t="str">
        <f>IFERROR(VLOOKUP(B166,'Найдено на объекте'!$A$2:$I$83,9,0),"-")</f>
        <v>-</v>
      </c>
      <c r="U166" s="196" t="str">
        <f t="shared" si="13"/>
        <v>-</v>
      </c>
      <c r="V166" s="291" t="str">
        <f>IFERROR(VLOOKUP(B166,[1]Отгрузки!$B$208:$C$281,2,0),"-")</f>
        <v>-</v>
      </c>
      <c r="W166" s="196" t="str">
        <f t="shared" si="14"/>
        <v>-</v>
      </c>
      <c r="X166" s="291">
        <f t="shared" si="15"/>
        <v>1</v>
      </c>
      <c r="Y166" s="196">
        <f t="shared" si="16"/>
        <v>0.23180000000000001</v>
      </c>
      <c r="Z166" s="319" t="s">
        <v>4920</v>
      </c>
      <c r="AA166" s="291">
        <v>1</v>
      </c>
      <c r="AB166" s="68">
        <f>VLOOKUP(B166,'[2]ВОМ КГ-3 СОЭКС'!$C$3:$G$2063,5,0)</f>
        <v>231.8</v>
      </c>
      <c r="AC166" s="217">
        <f t="shared" si="17"/>
        <v>0</v>
      </c>
    </row>
    <row r="167" spans="1:29" x14ac:dyDescent="0.3">
      <c r="A167" s="133" t="s">
        <v>551</v>
      </c>
      <c r="B167" s="134" t="s">
        <v>137</v>
      </c>
      <c r="C167" s="134" t="s">
        <v>552</v>
      </c>
      <c r="D167" s="96">
        <v>1</v>
      </c>
      <c r="E167" s="141">
        <v>205.9</v>
      </c>
      <c r="F167" s="142">
        <v>205.9</v>
      </c>
      <c r="G167" s="143">
        <v>4.83</v>
      </c>
      <c r="H167" s="143">
        <v>4.83</v>
      </c>
      <c r="I167" s="144" t="s">
        <v>165</v>
      </c>
      <c r="J167" s="67"/>
      <c r="K167" s="96"/>
      <c r="L167" s="96"/>
      <c r="M167" s="67"/>
      <c r="N167" s="67"/>
      <c r="O167" s="67"/>
      <c r="P167" s="77"/>
      <c r="Q167" s="144">
        <v>1</v>
      </c>
      <c r="R167" s="67">
        <f t="shared" si="12"/>
        <v>0</v>
      </c>
      <c r="S167" s="146"/>
      <c r="T167" s="291" t="str">
        <f>IFERROR(VLOOKUP(B167,'Найдено на объекте'!$A$2:$I$83,9,0),"-")</f>
        <v>-</v>
      </c>
      <c r="U167" s="196" t="str">
        <f t="shared" si="13"/>
        <v>-</v>
      </c>
      <c r="V167" s="291" t="str">
        <f>IFERROR(VLOOKUP(B167,[1]Отгрузки!$B$208:$C$281,2,0),"-")</f>
        <v>-</v>
      </c>
      <c r="W167" s="196" t="str">
        <f t="shared" si="14"/>
        <v>-</v>
      </c>
      <c r="X167" s="291">
        <f t="shared" si="15"/>
        <v>1</v>
      </c>
      <c r="Y167" s="196">
        <f t="shared" si="16"/>
        <v>0.2059</v>
      </c>
      <c r="Z167" s="319" t="s">
        <v>4920</v>
      </c>
      <c r="AA167" s="291">
        <v>1</v>
      </c>
      <c r="AB167" s="68">
        <f>VLOOKUP(B167,'[2]ВОМ КГ-3 СОЭКС'!$C$3:$G$2063,5,0)</f>
        <v>205.9</v>
      </c>
      <c r="AC167" s="217">
        <f t="shared" si="17"/>
        <v>0</v>
      </c>
    </row>
    <row r="168" spans="1:29" x14ac:dyDescent="0.3">
      <c r="A168" s="133" t="s">
        <v>553</v>
      </c>
      <c r="B168" s="134" t="s">
        <v>138</v>
      </c>
      <c r="C168" s="134" t="s">
        <v>554</v>
      </c>
      <c r="D168" s="96">
        <v>1</v>
      </c>
      <c r="E168" s="141">
        <v>324.7</v>
      </c>
      <c r="F168" s="142">
        <v>324.7</v>
      </c>
      <c r="G168" s="143">
        <v>8.2799999999999994</v>
      </c>
      <c r="H168" s="143">
        <v>8.2799999999999994</v>
      </c>
      <c r="I168" s="144" t="s">
        <v>165</v>
      </c>
      <c r="J168" s="67"/>
      <c r="K168" s="96"/>
      <c r="L168" s="96"/>
      <c r="M168" s="67"/>
      <c r="N168" s="67"/>
      <c r="O168" s="67"/>
      <c r="P168" s="77"/>
      <c r="Q168" s="144">
        <v>1</v>
      </c>
      <c r="R168" s="67">
        <f t="shared" si="12"/>
        <v>0</v>
      </c>
      <c r="S168" s="146"/>
      <c r="T168" s="291" t="str">
        <f>IFERROR(VLOOKUP(B168,'Найдено на объекте'!$A$2:$I$83,9,0),"-")</f>
        <v>-</v>
      </c>
      <c r="U168" s="196" t="str">
        <f t="shared" si="13"/>
        <v>-</v>
      </c>
      <c r="V168" s="291" t="str">
        <f>IFERROR(VLOOKUP(B168,[1]Отгрузки!$B$208:$C$281,2,0),"-")</f>
        <v>-</v>
      </c>
      <c r="W168" s="196" t="str">
        <f t="shared" si="14"/>
        <v>-</v>
      </c>
      <c r="X168" s="291">
        <f t="shared" si="15"/>
        <v>1</v>
      </c>
      <c r="Y168" s="196">
        <f t="shared" si="16"/>
        <v>0.32469999999999999</v>
      </c>
      <c r="Z168" s="319" t="s">
        <v>4920</v>
      </c>
      <c r="AA168" s="291">
        <v>1</v>
      </c>
      <c r="AB168" s="68">
        <f>VLOOKUP(B168,'[2]ВОМ КГ-3 СОЭКС'!$C$3:$G$2063,5,0)</f>
        <v>324.7</v>
      </c>
      <c r="AC168" s="217">
        <f t="shared" si="17"/>
        <v>0</v>
      </c>
    </row>
    <row r="169" spans="1:29" x14ac:dyDescent="0.3">
      <c r="A169" s="133" t="s">
        <v>555</v>
      </c>
      <c r="B169" s="134" t="s">
        <v>139</v>
      </c>
      <c r="C169" s="134" t="s">
        <v>556</v>
      </c>
      <c r="D169" s="96">
        <v>4</v>
      </c>
      <c r="E169" s="141">
        <v>66.900000000000006</v>
      </c>
      <c r="F169" s="142">
        <v>267.60000000000002</v>
      </c>
      <c r="G169" s="143">
        <v>1.6</v>
      </c>
      <c r="H169" s="143">
        <v>6.4</v>
      </c>
      <c r="I169" s="144" t="s">
        <v>170</v>
      </c>
      <c r="J169" s="67"/>
      <c r="K169" s="148">
        <v>2</v>
      </c>
      <c r="L169" s="147">
        <v>2</v>
      </c>
      <c r="M169" s="67"/>
      <c r="N169" s="96"/>
      <c r="O169" s="96"/>
      <c r="P169" s="96"/>
      <c r="Q169" s="96"/>
      <c r="R169" s="67">
        <f t="shared" si="12"/>
        <v>0</v>
      </c>
      <c r="S169" s="146"/>
      <c r="T169" s="291" t="str">
        <f>IFERROR(VLOOKUP(B169,'Найдено на объекте'!$A$2:$I$83,9,0),"-")</f>
        <v>-</v>
      </c>
      <c r="U169" s="196" t="str">
        <f t="shared" si="13"/>
        <v>-</v>
      </c>
      <c r="V169" s="291" t="str">
        <f>IFERROR(VLOOKUP(B169,[1]Отгрузки!$B$208:$C$281,2,0),"-")</f>
        <v>-</v>
      </c>
      <c r="W169" s="196" t="str">
        <f t="shared" si="14"/>
        <v>-</v>
      </c>
      <c r="X169" s="291">
        <f t="shared" si="15"/>
        <v>4</v>
      </c>
      <c r="Y169" s="196">
        <f t="shared" si="16"/>
        <v>0.2676</v>
      </c>
      <c r="Z169" s="319" t="s">
        <v>4960</v>
      </c>
      <c r="AA169" s="291">
        <v>4</v>
      </c>
      <c r="AB169" s="68">
        <f>VLOOKUP(B169,'[2]ВОМ КГ-3 СОЭКС'!$C$3:$G$2063,5,0)</f>
        <v>267.60000000000002</v>
      </c>
      <c r="AC169" s="217">
        <f t="shared" si="17"/>
        <v>0</v>
      </c>
    </row>
    <row r="170" spans="1:29" x14ac:dyDescent="0.3">
      <c r="A170" s="133" t="s">
        <v>557</v>
      </c>
      <c r="B170" s="134" t="s">
        <v>558</v>
      </c>
      <c r="C170" s="134" t="s">
        <v>559</v>
      </c>
      <c r="D170" s="96">
        <v>4</v>
      </c>
      <c r="E170" s="141">
        <v>17.5</v>
      </c>
      <c r="F170" s="142">
        <v>70</v>
      </c>
      <c r="G170" s="143">
        <v>0.52</v>
      </c>
      <c r="H170" s="143">
        <v>2.08</v>
      </c>
      <c r="I170" s="144" t="s">
        <v>170</v>
      </c>
      <c r="J170" s="67"/>
      <c r="K170" s="148">
        <v>2</v>
      </c>
      <c r="L170" s="147">
        <v>2</v>
      </c>
      <c r="M170" s="67"/>
      <c r="N170" s="96"/>
      <c r="O170" s="96"/>
      <c r="P170" s="96"/>
      <c r="Q170" s="96"/>
      <c r="R170" s="67">
        <f t="shared" si="12"/>
        <v>0</v>
      </c>
      <c r="S170" s="146"/>
      <c r="T170" s="291" t="str">
        <f>IFERROR(VLOOKUP(B170,'Найдено на объекте'!$A$2:$I$83,9,0),"-")</f>
        <v>-</v>
      </c>
      <c r="U170" s="196" t="str">
        <f t="shared" si="13"/>
        <v>-</v>
      </c>
      <c r="V170" s="291" t="str">
        <f>IFERROR(VLOOKUP(B170,[1]Отгрузки!$B$208:$C$281,2,0),"-")</f>
        <v>-</v>
      </c>
      <c r="W170" s="196" t="str">
        <f t="shared" si="14"/>
        <v>-</v>
      </c>
      <c r="X170" s="291">
        <f t="shared" si="15"/>
        <v>4</v>
      </c>
      <c r="Y170" s="196">
        <f t="shared" si="16"/>
        <v>7.0000000000000007E-2</v>
      </c>
      <c r="Z170" s="319"/>
      <c r="AA170" s="291"/>
      <c r="AB170" s="68">
        <f>VLOOKUP(B170,'[2]ВОМ КГ-3 СОЭКС'!$C$3:$G$2063,5,0)</f>
        <v>70</v>
      </c>
      <c r="AC170" s="217">
        <f t="shared" si="17"/>
        <v>0</v>
      </c>
    </row>
    <row r="171" spans="1:29" x14ac:dyDescent="0.3">
      <c r="A171" s="133" t="s">
        <v>560</v>
      </c>
      <c r="B171" s="134" t="s">
        <v>561</v>
      </c>
      <c r="C171" s="134" t="s">
        <v>562</v>
      </c>
      <c r="D171" s="96">
        <v>1</v>
      </c>
      <c r="E171" s="141">
        <v>292.8</v>
      </c>
      <c r="F171" s="142">
        <v>292.8</v>
      </c>
      <c r="G171" s="143">
        <v>16</v>
      </c>
      <c r="H171" s="143">
        <v>16</v>
      </c>
      <c r="I171" s="144" t="s">
        <v>170</v>
      </c>
      <c r="J171" s="67">
        <v>1</v>
      </c>
      <c r="K171" s="96"/>
      <c r="L171" s="96"/>
      <c r="M171" s="67"/>
      <c r="N171" s="67"/>
      <c r="O171" s="67"/>
      <c r="P171" s="77"/>
      <c r="Q171" s="96"/>
      <c r="R171" s="67">
        <f t="shared" si="12"/>
        <v>0</v>
      </c>
      <c r="S171" s="146"/>
      <c r="T171" s="291" t="str">
        <f>IFERROR(VLOOKUP(B171,'Найдено на объекте'!$A$2:$I$83,9,0),"-")</f>
        <v>-</v>
      </c>
      <c r="U171" s="196" t="str">
        <f t="shared" si="13"/>
        <v>-</v>
      </c>
      <c r="V171" s="291" t="str">
        <f>IFERROR(VLOOKUP(B171,[1]Отгрузки!$B$208:$C$281,2,0),"-")</f>
        <v>-</v>
      </c>
      <c r="W171" s="196" t="str">
        <f t="shared" si="14"/>
        <v>-</v>
      </c>
      <c r="X171" s="291">
        <f t="shared" si="15"/>
        <v>1</v>
      </c>
      <c r="Y171" s="196">
        <f t="shared" si="16"/>
        <v>0.2928</v>
      </c>
      <c r="Z171" s="319"/>
      <c r="AA171" s="291"/>
      <c r="AB171" s="68">
        <f>VLOOKUP(B171,'[2]ВОМ КГ-3 СОЭКС'!$C$3:$G$2063,5,0)</f>
        <v>292.8</v>
      </c>
      <c r="AC171" s="217">
        <f t="shared" si="17"/>
        <v>0</v>
      </c>
    </row>
    <row r="172" spans="1:29" x14ac:dyDescent="0.3">
      <c r="A172" s="133" t="s">
        <v>563</v>
      </c>
      <c r="B172" s="134" t="s">
        <v>564</v>
      </c>
      <c r="C172" s="134" t="s">
        <v>565</v>
      </c>
      <c r="D172" s="96">
        <v>1</v>
      </c>
      <c r="E172" s="141">
        <v>330.9</v>
      </c>
      <c r="F172" s="142">
        <v>330.9</v>
      </c>
      <c r="G172" s="143">
        <v>17.28</v>
      </c>
      <c r="H172" s="143">
        <v>17.28</v>
      </c>
      <c r="I172" s="144" t="s">
        <v>170</v>
      </c>
      <c r="J172" s="67"/>
      <c r="K172" s="148">
        <v>1</v>
      </c>
      <c r="L172" s="96"/>
      <c r="M172" s="67"/>
      <c r="N172" s="67"/>
      <c r="O172" s="67"/>
      <c r="P172" s="77"/>
      <c r="Q172" s="96"/>
      <c r="R172" s="67">
        <f t="shared" si="12"/>
        <v>0</v>
      </c>
      <c r="S172" s="146"/>
      <c r="T172" s="291" t="str">
        <f>IFERROR(VLOOKUP(B172,'Найдено на объекте'!$A$2:$I$83,9,0),"-")</f>
        <v>-</v>
      </c>
      <c r="U172" s="196" t="str">
        <f t="shared" si="13"/>
        <v>-</v>
      </c>
      <c r="V172" s="291" t="str">
        <f>IFERROR(VLOOKUP(B172,[1]Отгрузки!$B$208:$C$281,2,0),"-")</f>
        <v>-</v>
      </c>
      <c r="W172" s="196" t="str">
        <f t="shared" si="14"/>
        <v>-</v>
      </c>
      <c r="X172" s="291">
        <f t="shared" si="15"/>
        <v>1</v>
      </c>
      <c r="Y172" s="196">
        <f t="shared" si="16"/>
        <v>0.33089999999999997</v>
      </c>
      <c r="Z172" s="319"/>
      <c r="AA172" s="291"/>
      <c r="AB172" s="68">
        <f>VLOOKUP(B172,'[2]ВОМ КГ-3 СОЭКС'!$C$3:$G$2063,5,0)</f>
        <v>330.9</v>
      </c>
      <c r="AC172" s="217">
        <f t="shared" si="17"/>
        <v>0</v>
      </c>
    </row>
    <row r="173" spans="1:29" x14ac:dyDescent="0.3">
      <c r="A173" s="133" t="s">
        <v>566</v>
      </c>
      <c r="B173" s="134" t="s">
        <v>567</v>
      </c>
      <c r="C173" s="134" t="s">
        <v>568</v>
      </c>
      <c r="D173" s="96">
        <v>1</v>
      </c>
      <c r="E173" s="141">
        <v>293.39999999999998</v>
      </c>
      <c r="F173" s="142">
        <v>293.39999999999998</v>
      </c>
      <c r="G173" s="143">
        <v>16.059999999999999</v>
      </c>
      <c r="H173" s="143">
        <v>16.059999999999999</v>
      </c>
      <c r="I173" s="144" t="s">
        <v>170</v>
      </c>
      <c r="J173" s="67"/>
      <c r="K173" s="96"/>
      <c r="L173" s="147">
        <v>1</v>
      </c>
      <c r="M173" s="67"/>
      <c r="N173" s="67"/>
      <c r="O173" s="67"/>
      <c r="P173" s="77"/>
      <c r="Q173" s="96"/>
      <c r="R173" s="67">
        <f t="shared" si="12"/>
        <v>0</v>
      </c>
      <c r="S173" s="146"/>
      <c r="T173" s="291" t="str">
        <f>IFERROR(VLOOKUP(B173,'Найдено на объекте'!$A$2:$I$83,9,0),"-")</f>
        <v>-</v>
      </c>
      <c r="U173" s="196" t="str">
        <f t="shared" si="13"/>
        <v>-</v>
      </c>
      <c r="V173" s="291" t="str">
        <f>IFERROR(VLOOKUP(B173,[1]Отгрузки!$B$208:$C$281,2,0),"-")</f>
        <v>-</v>
      </c>
      <c r="W173" s="196" t="str">
        <f t="shared" si="14"/>
        <v>-</v>
      </c>
      <c r="X173" s="291">
        <f t="shared" si="15"/>
        <v>1</v>
      </c>
      <c r="Y173" s="196">
        <f t="shared" si="16"/>
        <v>0.29339999999999999</v>
      </c>
      <c r="Z173" s="319"/>
      <c r="AA173" s="291"/>
      <c r="AB173" s="68">
        <f>VLOOKUP(B173,'[2]ВОМ КГ-3 СОЭКС'!$C$3:$G$2063,5,0)</f>
        <v>293.39999999999998</v>
      </c>
      <c r="AC173" s="217">
        <f t="shared" si="17"/>
        <v>0</v>
      </c>
    </row>
    <row r="174" spans="1:29" x14ac:dyDescent="0.3">
      <c r="A174" s="133" t="s">
        <v>569</v>
      </c>
      <c r="B174" s="134" t="s">
        <v>570</v>
      </c>
      <c r="C174" s="134" t="s">
        <v>571</v>
      </c>
      <c r="D174" s="96">
        <v>1</v>
      </c>
      <c r="E174" s="141">
        <v>293.39999999999998</v>
      </c>
      <c r="F174" s="142">
        <v>293.39999999999998</v>
      </c>
      <c r="G174" s="143">
        <v>16.059999999999999</v>
      </c>
      <c r="H174" s="143">
        <v>16.059999999999999</v>
      </c>
      <c r="I174" s="144" t="s">
        <v>170</v>
      </c>
      <c r="J174" s="67"/>
      <c r="K174" s="96"/>
      <c r="L174" s="147">
        <v>1</v>
      </c>
      <c r="M174" s="67"/>
      <c r="N174" s="96"/>
      <c r="O174" s="96"/>
      <c r="P174" s="96"/>
      <c r="Q174" s="96"/>
      <c r="R174" s="67">
        <f t="shared" si="12"/>
        <v>0</v>
      </c>
      <c r="S174" s="146"/>
      <c r="T174" s="291" t="str">
        <f>IFERROR(VLOOKUP(B174,'Найдено на объекте'!$A$2:$I$83,9,0),"-")</f>
        <v>-</v>
      </c>
      <c r="U174" s="196" t="str">
        <f t="shared" si="13"/>
        <v>-</v>
      </c>
      <c r="V174" s="291" t="str">
        <f>IFERROR(VLOOKUP(B174,[1]Отгрузки!$B$208:$C$281,2,0),"-")</f>
        <v>-</v>
      </c>
      <c r="W174" s="196" t="str">
        <f t="shared" si="14"/>
        <v>-</v>
      </c>
      <c r="X174" s="291">
        <f t="shared" si="15"/>
        <v>1</v>
      </c>
      <c r="Y174" s="196">
        <f t="shared" si="16"/>
        <v>0.29339999999999999</v>
      </c>
      <c r="Z174" s="319"/>
      <c r="AA174" s="291"/>
      <c r="AB174" s="68">
        <f>VLOOKUP(B174,'[2]ВОМ КГ-3 СОЭКС'!$C$3:$G$2063,5,0)</f>
        <v>293.39999999999998</v>
      </c>
      <c r="AC174" s="217">
        <f t="shared" si="17"/>
        <v>0</v>
      </c>
    </row>
    <row r="175" spans="1:29" x14ac:dyDescent="0.3">
      <c r="A175" s="133" t="s">
        <v>572</v>
      </c>
      <c r="B175" s="134" t="s">
        <v>573</v>
      </c>
      <c r="C175" s="134" t="s">
        <v>574</v>
      </c>
      <c r="D175" s="96">
        <v>1</v>
      </c>
      <c r="E175" s="141">
        <v>371.8</v>
      </c>
      <c r="F175" s="142">
        <v>371.8</v>
      </c>
      <c r="G175" s="143">
        <v>19.920000000000002</v>
      </c>
      <c r="H175" s="143">
        <v>19.920000000000002</v>
      </c>
      <c r="I175" s="144" t="s">
        <v>170</v>
      </c>
      <c r="J175" s="67"/>
      <c r="K175" s="96"/>
      <c r="L175" s="147">
        <v>1</v>
      </c>
      <c r="M175" s="67"/>
      <c r="N175" s="67"/>
      <c r="O175" s="67"/>
      <c r="P175" s="77"/>
      <c r="Q175" s="96"/>
      <c r="R175" s="67">
        <f t="shared" si="12"/>
        <v>0</v>
      </c>
      <c r="S175" s="146"/>
      <c r="T175" s="291" t="str">
        <f>IFERROR(VLOOKUP(B175,'Найдено на объекте'!$A$2:$I$83,9,0),"-")</f>
        <v>-</v>
      </c>
      <c r="U175" s="196" t="str">
        <f t="shared" si="13"/>
        <v>-</v>
      </c>
      <c r="V175" s="291" t="str">
        <f>IFERROR(VLOOKUP(B175,[1]Отгрузки!$B$208:$C$281,2,0),"-")</f>
        <v>-</v>
      </c>
      <c r="W175" s="196" t="str">
        <f t="shared" si="14"/>
        <v>-</v>
      </c>
      <c r="X175" s="291">
        <f t="shared" si="15"/>
        <v>1</v>
      </c>
      <c r="Y175" s="196">
        <f t="shared" si="16"/>
        <v>0.37180000000000002</v>
      </c>
      <c r="Z175" s="319"/>
      <c r="AA175" s="291"/>
      <c r="AB175" s="68">
        <f>VLOOKUP(B175,'[2]ВОМ КГ-3 СОЭКС'!$C$3:$G$2063,5,0)</f>
        <v>371.8</v>
      </c>
      <c r="AC175" s="217">
        <f t="shared" si="17"/>
        <v>0</v>
      </c>
    </row>
    <row r="176" spans="1:29" x14ac:dyDescent="0.3">
      <c r="A176" s="133" t="s">
        <v>575</v>
      </c>
      <c r="B176" s="134" t="s">
        <v>576</v>
      </c>
      <c r="C176" s="134" t="s">
        <v>577</v>
      </c>
      <c r="D176" s="96">
        <v>1</v>
      </c>
      <c r="E176" s="141">
        <v>204.9</v>
      </c>
      <c r="F176" s="142">
        <v>204.9</v>
      </c>
      <c r="G176" s="143">
        <v>10.72</v>
      </c>
      <c r="H176" s="143">
        <v>10.72</v>
      </c>
      <c r="I176" s="144" t="s">
        <v>170</v>
      </c>
      <c r="J176" s="67"/>
      <c r="K176" s="96"/>
      <c r="L176" s="147">
        <v>1</v>
      </c>
      <c r="M176" s="67"/>
      <c r="N176" s="67"/>
      <c r="O176" s="67"/>
      <c r="P176" s="77"/>
      <c r="Q176" s="96"/>
      <c r="R176" s="67">
        <f t="shared" si="12"/>
        <v>0</v>
      </c>
      <c r="S176" s="146"/>
      <c r="T176" s="291" t="str">
        <f>IFERROR(VLOOKUP(B176,'Найдено на объекте'!$A$2:$I$83,9,0),"-")</f>
        <v>-</v>
      </c>
      <c r="U176" s="196" t="str">
        <f t="shared" si="13"/>
        <v>-</v>
      </c>
      <c r="V176" s="291" t="str">
        <f>IFERROR(VLOOKUP(B176,[1]Отгрузки!$B$208:$C$281,2,0),"-")</f>
        <v>-</v>
      </c>
      <c r="W176" s="196" t="str">
        <f t="shared" si="14"/>
        <v>-</v>
      </c>
      <c r="X176" s="291">
        <f t="shared" si="15"/>
        <v>1</v>
      </c>
      <c r="Y176" s="196">
        <f t="shared" si="16"/>
        <v>0.2049</v>
      </c>
      <c r="Z176" s="319"/>
      <c r="AA176" s="291"/>
      <c r="AB176" s="68">
        <f>VLOOKUP(B176,'[2]ВОМ КГ-3 СОЭКС'!$C$3:$G$2063,5,0)</f>
        <v>204.9</v>
      </c>
      <c r="AC176" s="217">
        <f t="shared" si="17"/>
        <v>0</v>
      </c>
    </row>
    <row r="177" spans="1:29" x14ac:dyDescent="0.3">
      <c r="A177" s="133" t="s">
        <v>578</v>
      </c>
      <c r="B177" s="134" t="s">
        <v>579</v>
      </c>
      <c r="C177" s="134" t="s">
        <v>580</v>
      </c>
      <c r="D177" s="96">
        <v>1</v>
      </c>
      <c r="E177" s="141">
        <v>370.8</v>
      </c>
      <c r="F177" s="142">
        <v>370.8</v>
      </c>
      <c r="G177" s="143">
        <v>19.89</v>
      </c>
      <c r="H177" s="143">
        <v>19.89</v>
      </c>
      <c r="I177" s="144" t="s">
        <v>170</v>
      </c>
      <c r="J177" s="67"/>
      <c r="K177" s="96"/>
      <c r="L177" s="147">
        <v>1</v>
      </c>
      <c r="M177" s="67"/>
      <c r="N177" s="67"/>
      <c r="O177" s="67"/>
      <c r="P177" s="77"/>
      <c r="Q177" s="96"/>
      <c r="R177" s="67">
        <f t="shared" si="12"/>
        <v>0</v>
      </c>
      <c r="S177" s="146"/>
      <c r="T177" s="291" t="str">
        <f>IFERROR(VLOOKUP(B177,'Найдено на объекте'!$A$2:$I$83,9,0),"-")</f>
        <v>-</v>
      </c>
      <c r="U177" s="196" t="str">
        <f t="shared" si="13"/>
        <v>-</v>
      </c>
      <c r="V177" s="291" t="str">
        <f>IFERROR(VLOOKUP(B177,[1]Отгрузки!$B$208:$C$281,2,0),"-")</f>
        <v>-</v>
      </c>
      <c r="W177" s="196" t="str">
        <f t="shared" si="14"/>
        <v>-</v>
      </c>
      <c r="X177" s="291">
        <f t="shared" si="15"/>
        <v>1</v>
      </c>
      <c r="Y177" s="196">
        <f t="shared" si="16"/>
        <v>0.37080000000000002</v>
      </c>
      <c r="Z177" s="319"/>
      <c r="AA177" s="291"/>
      <c r="AB177" s="68">
        <f>VLOOKUP(B177,'[2]ВОМ КГ-3 СОЭКС'!$C$3:$G$2063,5,0)</f>
        <v>370.8</v>
      </c>
      <c r="AC177" s="217">
        <f t="shared" si="17"/>
        <v>0</v>
      </c>
    </row>
    <row r="178" spans="1:29" x14ac:dyDescent="0.3">
      <c r="A178" s="133" t="s">
        <v>581</v>
      </c>
      <c r="B178" s="134" t="s">
        <v>582</v>
      </c>
      <c r="C178" s="134" t="s">
        <v>583</v>
      </c>
      <c r="D178" s="96">
        <v>1</v>
      </c>
      <c r="E178" s="141">
        <v>626.79999999999995</v>
      </c>
      <c r="F178" s="142">
        <v>626.79999999999995</v>
      </c>
      <c r="G178" s="143">
        <v>31.02</v>
      </c>
      <c r="H178" s="143">
        <v>31.02</v>
      </c>
      <c r="I178" s="144" t="s">
        <v>170</v>
      </c>
      <c r="J178" s="67"/>
      <c r="K178" s="96"/>
      <c r="L178" s="147">
        <v>1</v>
      </c>
      <c r="M178" s="67"/>
      <c r="N178" s="67"/>
      <c r="O178" s="67"/>
      <c r="P178" s="77"/>
      <c r="Q178" s="96"/>
      <c r="R178" s="67">
        <f t="shared" si="12"/>
        <v>0</v>
      </c>
      <c r="S178" s="146"/>
      <c r="T178" s="291" t="str">
        <f>IFERROR(VLOOKUP(B178,'Найдено на объекте'!$A$2:$I$83,9,0),"-")</f>
        <v>-</v>
      </c>
      <c r="U178" s="196" t="str">
        <f t="shared" si="13"/>
        <v>-</v>
      </c>
      <c r="V178" s="291" t="str">
        <f>IFERROR(VLOOKUP(B178,[1]Отгрузки!$B$208:$C$281,2,0),"-")</f>
        <v>-</v>
      </c>
      <c r="W178" s="196" t="str">
        <f t="shared" si="14"/>
        <v>-</v>
      </c>
      <c r="X178" s="291">
        <f t="shared" si="15"/>
        <v>1</v>
      </c>
      <c r="Y178" s="196">
        <f t="shared" si="16"/>
        <v>0.62679999999999991</v>
      </c>
      <c r="Z178" s="319"/>
      <c r="AA178" s="291"/>
      <c r="AB178" s="68">
        <f>VLOOKUP(B178,'[2]ВОМ КГ-3 СОЭКС'!$C$3:$G$2063,5,0)</f>
        <v>626.79999999999995</v>
      </c>
      <c r="AC178" s="217">
        <f t="shared" si="17"/>
        <v>0</v>
      </c>
    </row>
    <row r="179" spans="1:29" x14ac:dyDescent="0.3">
      <c r="A179" s="133" t="s">
        <v>584</v>
      </c>
      <c r="B179" s="134" t="s">
        <v>585</v>
      </c>
      <c r="C179" s="134" t="s">
        <v>586</v>
      </c>
      <c r="D179" s="96">
        <v>1</v>
      </c>
      <c r="E179" s="141">
        <v>474.3</v>
      </c>
      <c r="F179" s="142">
        <v>474.3</v>
      </c>
      <c r="G179" s="143">
        <v>21.31</v>
      </c>
      <c r="H179" s="143">
        <v>21.31</v>
      </c>
      <c r="I179" s="144" t="s">
        <v>170</v>
      </c>
      <c r="J179" s="67"/>
      <c r="K179" s="96"/>
      <c r="L179" s="147">
        <v>1</v>
      </c>
      <c r="M179" s="67"/>
      <c r="N179" s="67"/>
      <c r="O179" s="67"/>
      <c r="P179" s="77"/>
      <c r="Q179" s="96"/>
      <c r="R179" s="67">
        <f t="shared" si="12"/>
        <v>0</v>
      </c>
      <c r="S179" s="146"/>
      <c r="T179" s="291" t="str">
        <f>IFERROR(VLOOKUP(B179,'Найдено на объекте'!$A$2:$I$83,9,0),"-")</f>
        <v>-</v>
      </c>
      <c r="U179" s="196" t="str">
        <f t="shared" si="13"/>
        <v>-</v>
      </c>
      <c r="V179" s="291" t="str">
        <f>IFERROR(VLOOKUP(B179,[1]Отгрузки!$B$208:$C$281,2,0),"-")</f>
        <v>-</v>
      </c>
      <c r="W179" s="196" t="str">
        <f t="shared" si="14"/>
        <v>-</v>
      </c>
      <c r="X179" s="291">
        <f t="shared" si="15"/>
        <v>1</v>
      </c>
      <c r="Y179" s="196">
        <f t="shared" si="16"/>
        <v>0.4743</v>
      </c>
      <c r="Z179" s="319"/>
      <c r="AA179" s="291"/>
      <c r="AB179" s="68">
        <f>VLOOKUP(B179,'[2]ВОМ КГ-3 СОЭКС'!$C$3:$G$2063,5,0)</f>
        <v>474.3</v>
      </c>
      <c r="AC179" s="217">
        <f t="shared" si="17"/>
        <v>0</v>
      </c>
    </row>
    <row r="180" spans="1:29" ht="31.2" x14ac:dyDescent="0.3">
      <c r="A180" s="133" t="s">
        <v>587</v>
      </c>
      <c r="B180" s="134" t="s">
        <v>588</v>
      </c>
      <c r="C180" s="134" t="s">
        <v>589</v>
      </c>
      <c r="D180" s="96">
        <v>47</v>
      </c>
      <c r="E180" s="141">
        <v>1.5</v>
      </c>
      <c r="F180" s="142">
        <v>70.5</v>
      </c>
      <c r="G180" s="143">
        <v>0.04</v>
      </c>
      <c r="H180" s="143">
        <v>1.88</v>
      </c>
      <c r="I180" s="144" t="s">
        <v>170</v>
      </c>
      <c r="J180" s="67">
        <v>4</v>
      </c>
      <c r="K180" s="148">
        <v>2</v>
      </c>
      <c r="L180" s="147">
        <v>2</v>
      </c>
      <c r="M180" s="67">
        <v>2</v>
      </c>
      <c r="N180" s="67">
        <v>2</v>
      </c>
      <c r="O180" s="67">
        <v>2</v>
      </c>
      <c r="P180" s="145">
        <v>2</v>
      </c>
      <c r="Q180" s="144">
        <v>2</v>
      </c>
      <c r="R180" s="67">
        <f t="shared" si="12"/>
        <v>29</v>
      </c>
      <c r="S180" s="146" t="s">
        <v>1775</v>
      </c>
      <c r="T180" s="291" t="str">
        <f>IFERROR(VLOOKUP(B180,'Найдено на объекте'!$A$2:$I$83,9,0),"-")</f>
        <v>-</v>
      </c>
      <c r="U180" s="196" t="str">
        <f t="shared" si="13"/>
        <v>-</v>
      </c>
      <c r="V180" s="291" t="str">
        <f>IFERROR(VLOOKUP(B180,[1]Отгрузки!$B$208:$C$281,2,0),"-")</f>
        <v>-</v>
      </c>
      <c r="W180" s="196" t="str">
        <f t="shared" si="14"/>
        <v>-</v>
      </c>
      <c r="X180" s="291">
        <f t="shared" si="15"/>
        <v>47</v>
      </c>
      <c r="Y180" s="196">
        <f t="shared" si="16"/>
        <v>7.0499999999999993E-2</v>
      </c>
      <c r="Z180" s="319"/>
      <c r="AA180" s="291"/>
      <c r="AB180" s="68">
        <f>VLOOKUP(B180,'[2]ВОМ КГ-3 СОЭКС'!$C$3:$G$2063,5,0)</f>
        <v>70.5</v>
      </c>
      <c r="AC180" s="217">
        <f t="shared" si="17"/>
        <v>0</v>
      </c>
    </row>
    <row r="181" spans="1:29" x14ac:dyDescent="0.3">
      <c r="A181" s="133" t="s">
        <v>590</v>
      </c>
      <c r="B181" s="134" t="s">
        <v>591</v>
      </c>
      <c r="C181" s="134" t="s">
        <v>592</v>
      </c>
      <c r="D181" s="96">
        <v>10</v>
      </c>
      <c r="E181" s="141">
        <v>26.4</v>
      </c>
      <c r="F181" s="142">
        <v>264</v>
      </c>
      <c r="G181" s="143">
        <v>0.37</v>
      </c>
      <c r="H181" s="143">
        <v>3.7</v>
      </c>
      <c r="I181" s="144" t="s">
        <v>165</v>
      </c>
      <c r="J181" s="67">
        <v>4</v>
      </c>
      <c r="K181" s="148">
        <v>2</v>
      </c>
      <c r="L181" s="147">
        <v>4</v>
      </c>
      <c r="M181" s="67"/>
      <c r="N181" s="67"/>
      <c r="O181" s="67"/>
      <c r="P181" s="77"/>
      <c r="Q181" s="96"/>
      <c r="R181" s="67">
        <f t="shared" si="12"/>
        <v>0</v>
      </c>
      <c r="S181" s="146"/>
      <c r="T181" s="291" t="str">
        <f>IFERROR(VLOOKUP(B181,'Найдено на объекте'!$A$2:$I$83,9,0),"-")</f>
        <v>-</v>
      </c>
      <c r="U181" s="196" t="str">
        <f t="shared" si="13"/>
        <v>-</v>
      </c>
      <c r="V181" s="291" t="str">
        <f>IFERROR(VLOOKUP(B181,[1]Отгрузки!$B$208:$C$281,2,0),"-")</f>
        <v>-</v>
      </c>
      <c r="W181" s="196" t="str">
        <f t="shared" si="14"/>
        <v>-</v>
      </c>
      <c r="X181" s="291">
        <f t="shared" si="15"/>
        <v>10</v>
      </c>
      <c r="Y181" s="196">
        <f t="shared" si="16"/>
        <v>0.26400000000000001</v>
      </c>
      <c r="Z181" s="319"/>
      <c r="AA181" s="291"/>
      <c r="AB181" s="68">
        <f>VLOOKUP(B181,'[2]ВОМ КГ-3 СОЭКС'!$C$3:$G$2063,5,0)</f>
        <v>264</v>
      </c>
      <c r="AC181" s="217">
        <f t="shared" si="17"/>
        <v>0</v>
      </c>
    </row>
    <row r="182" spans="1:29" ht="31.2" x14ac:dyDescent="0.3">
      <c r="A182" s="133" t="s">
        <v>593</v>
      </c>
      <c r="B182" s="134" t="s">
        <v>594</v>
      </c>
      <c r="C182" s="134" t="s">
        <v>595</v>
      </c>
      <c r="D182" s="96">
        <v>24</v>
      </c>
      <c r="E182" s="141">
        <v>0.3</v>
      </c>
      <c r="F182" s="142">
        <v>7.2</v>
      </c>
      <c r="G182" s="143">
        <v>0.02</v>
      </c>
      <c r="H182" s="143">
        <v>0.48</v>
      </c>
      <c r="I182" s="144" t="s">
        <v>170</v>
      </c>
      <c r="J182" s="67"/>
      <c r="K182" s="148">
        <v>4</v>
      </c>
      <c r="L182" s="147">
        <v>4</v>
      </c>
      <c r="M182" s="67"/>
      <c r="N182" s="67"/>
      <c r="O182" s="67"/>
      <c r="P182" s="77"/>
      <c r="Q182" s="96"/>
      <c r="R182" s="67">
        <f t="shared" si="12"/>
        <v>16</v>
      </c>
      <c r="S182" s="146" t="s">
        <v>1775</v>
      </c>
      <c r="T182" s="291" t="str">
        <f>IFERROR(VLOOKUP(B182,'Найдено на объекте'!$A$2:$I$83,9,0),"-")</f>
        <v>-</v>
      </c>
      <c r="U182" s="196" t="str">
        <f t="shared" si="13"/>
        <v>-</v>
      </c>
      <c r="V182" s="291" t="str">
        <f>IFERROR(VLOOKUP(B182,[1]Отгрузки!$B$208:$C$281,2,0),"-")</f>
        <v>-</v>
      </c>
      <c r="W182" s="196" t="str">
        <f t="shared" si="14"/>
        <v>-</v>
      </c>
      <c r="X182" s="291">
        <f t="shared" si="15"/>
        <v>24</v>
      </c>
      <c r="Y182" s="196">
        <f t="shared" si="16"/>
        <v>7.1999999999999989E-3</v>
      </c>
      <c r="Z182" s="319"/>
      <c r="AA182" s="291"/>
      <c r="AB182" s="68">
        <f>VLOOKUP(B182,'[2]ВОМ КГ-3 СОЭКС'!$C$3:$G$2063,5,0)</f>
        <v>7.2</v>
      </c>
      <c r="AC182" s="217">
        <f t="shared" si="17"/>
        <v>0</v>
      </c>
    </row>
    <row r="183" spans="1:29" x14ac:dyDescent="0.3">
      <c r="A183" s="133" t="s">
        <v>596</v>
      </c>
      <c r="B183" s="134" t="s">
        <v>597</v>
      </c>
      <c r="C183" s="134" t="s">
        <v>598</v>
      </c>
      <c r="D183" s="96">
        <v>8</v>
      </c>
      <c r="E183" s="141">
        <v>11.2</v>
      </c>
      <c r="F183" s="142">
        <v>89.6</v>
      </c>
      <c r="G183" s="143">
        <v>0.25</v>
      </c>
      <c r="H183" s="143">
        <v>2</v>
      </c>
      <c r="I183" s="144" t="s">
        <v>165</v>
      </c>
      <c r="J183" s="67"/>
      <c r="K183" s="96"/>
      <c r="L183" s="96"/>
      <c r="M183" s="67">
        <v>1</v>
      </c>
      <c r="N183" s="67">
        <v>7</v>
      </c>
      <c r="O183" s="67"/>
      <c r="P183" s="77"/>
      <c r="Q183" s="96"/>
      <c r="R183" s="67">
        <f t="shared" si="12"/>
        <v>0</v>
      </c>
      <c r="S183" s="146"/>
      <c r="T183" s="291" t="str">
        <f>IFERROR(VLOOKUP(B183,'Найдено на объекте'!$A$2:$I$83,9,0),"-")</f>
        <v>-</v>
      </c>
      <c r="U183" s="196" t="str">
        <f t="shared" si="13"/>
        <v>-</v>
      </c>
      <c r="V183" s="291" t="str">
        <f>IFERROR(VLOOKUP(B183,[1]Отгрузки!$B$208:$C$281,2,0),"-")</f>
        <v>-</v>
      </c>
      <c r="W183" s="196" t="str">
        <f t="shared" si="14"/>
        <v>-</v>
      </c>
      <c r="X183" s="291">
        <f t="shared" si="15"/>
        <v>8</v>
      </c>
      <c r="Y183" s="196">
        <f t="shared" si="16"/>
        <v>8.9599999999999999E-2</v>
      </c>
      <c r="Z183" s="319"/>
      <c r="AA183" s="291"/>
      <c r="AB183" s="68">
        <f>VLOOKUP(B183,'[2]ВОМ КГ-3 СОЭКС'!$C$3:$G$2063,5,0)</f>
        <v>89.6</v>
      </c>
      <c r="AC183" s="217">
        <f t="shared" si="17"/>
        <v>0</v>
      </c>
    </row>
    <row r="184" spans="1:29" x14ac:dyDescent="0.3">
      <c r="A184" s="133" t="s">
        <v>599</v>
      </c>
      <c r="B184" s="134" t="s">
        <v>600</v>
      </c>
      <c r="C184" s="134" t="s">
        <v>601</v>
      </c>
      <c r="D184" s="96">
        <v>1</v>
      </c>
      <c r="E184" s="141">
        <v>10.4</v>
      </c>
      <c r="F184" s="142">
        <v>10.4</v>
      </c>
      <c r="G184" s="143">
        <v>0.52</v>
      </c>
      <c r="H184" s="143">
        <v>0.52</v>
      </c>
      <c r="I184" s="144" t="s">
        <v>170</v>
      </c>
      <c r="J184" s="67">
        <v>1</v>
      </c>
      <c r="K184" s="96"/>
      <c r="L184" s="96"/>
      <c r="M184" s="67"/>
      <c r="N184" s="67"/>
      <c r="O184" s="67"/>
      <c r="P184" s="77"/>
      <c r="Q184" s="96"/>
      <c r="R184" s="67">
        <f t="shared" si="12"/>
        <v>0</v>
      </c>
      <c r="S184" s="146"/>
      <c r="T184" s="291" t="str">
        <f>IFERROR(VLOOKUP(B184,'Найдено на объекте'!$A$2:$I$83,9,0),"-")</f>
        <v>-</v>
      </c>
      <c r="U184" s="196" t="str">
        <f t="shared" si="13"/>
        <v>-</v>
      </c>
      <c r="V184" s="291" t="str">
        <f>IFERROR(VLOOKUP(B184,[1]Отгрузки!$B$208:$C$281,2,0),"-")</f>
        <v>-</v>
      </c>
      <c r="W184" s="196" t="str">
        <f t="shared" si="14"/>
        <v>-</v>
      </c>
      <c r="X184" s="291">
        <f t="shared" si="15"/>
        <v>1</v>
      </c>
      <c r="Y184" s="196">
        <f t="shared" si="16"/>
        <v>1.04E-2</v>
      </c>
      <c r="Z184" s="319" t="s">
        <v>4950</v>
      </c>
      <c r="AA184" s="291">
        <v>1</v>
      </c>
      <c r="AB184" s="68">
        <f>VLOOKUP(B184,'[2]ВОМ КГ-3 СОЭКС'!$C$3:$G$2063,5,0)</f>
        <v>10.4</v>
      </c>
      <c r="AC184" s="217">
        <f t="shared" si="17"/>
        <v>0</v>
      </c>
    </row>
    <row r="185" spans="1:29" x14ac:dyDescent="0.3">
      <c r="A185" s="133" t="s">
        <v>602</v>
      </c>
      <c r="B185" s="134" t="s">
        <v>603</v>
      </c>
      <c r="C185" s="134" t="s">
        <v>604</v>
      </c>
      <c r="D185" s="96">
        <v>1</v>
      </c>
      <c r="E185" s="141">
        <v>18.399999999999999</v>
      </c>
      <c r="F185" s="142">
        <v>18.399999999999999</v>
      </c>
      <c r="G185" s="143">
        <v>0.91</v>
      </c>
      <c r="H185" s="143">
        <v>0.91</v>
      </c>
      <c r="I185" s="144" t="s">
        <v>170</v>
      </c>
      <c r="J185" s="67">
        <v>1</v>
      </c>
      <c r="K185" s="96"/>
      <c r="L185" s="96"/>
      <c r="M185" s="67"/>
      <c r="N185" s="67"/>
      <c r="O185" s="67"/>
      <c r="P185" s="77"/>
      <c r="Q185" s="96"/>
      <c r="R185" s="67">
        <f t="shared" si="12"/>
        <v>0</v>
      </c>
      <c r="S185" s="146"/>
      <c r="T185" s="291" t="str">
        <f>IFERROR(VLOOKUP(B185,'Найдено на объекте'!$A$2:$I$83,9,0),"-")</f>
        <v>-</v>
      </c>
      <c r="U185" s="196" t="str">
        <f t="shared" si="13"/>
        <v>-</v>
      </c>
      <c r="V185" s="291" t="str">
        <f>IFERROR(VLOOKUP(B185,[1]Отгрузки!$B$208:$C$281,2,0),"-")</f>
        <v>-</v>
      </c>
      <c r="W185" s="196" t="str">
        <f t="shared" si="14"/>
        <v>-</v>
      </c>
      <c r="X185" s="291">
        <f t="shared" si="15"/>
        <v>1</v>
      </c>
      <c r="Y185" s="196">
        <f t="shared" si="16"/>
        <v>1.84E-2</v>
      </c>
      <c r="Z185" s="319" t="s">
        <v>4950</v>
      </c>
      <c r="AA185" s="291">
        <v>1</v>
      </c>
      <c r="AB185" s="68">
        <f>VLOOKUP(B185,'[2]ВОМ КГ-3 СОЭКС'!$C$3:$G$2063,5,0)</f>
        <v>18.399999999999999</v>
      </c>
      <c r="AC185" s="217">
        <f t="shared" si="17"/>
        <v>0</v>
      </c>
    </row>
    <row r="186" spans="1:29" x14ac:dyDescent="0.3">
      <c r="A186" s="133" t="s">
        <v>605</v>
      </c>
      <c r="B186" s="134" t="s">
        <v>606</v>
      </c>
      <c r="C186" s="134" t="s">
        <v>607</v>
      </c>
      <c r="D186" s="96">
        <v>1</v>
      </c>
      <c r="E186" s="141">
        <v>17.3</v>
      </c>
      <c r="F186" s="142">
        <v>17.3</v>
      </c>
      <c r="G186" s="143">
        <v>0.84</v>
      </c>
      <c r="H186" s="143">
        <v>0.84</v>
      </c>
      <c r="I186" s="144" t="s">
        <v>170</v>
      </c>
      <c r="J186" s="67">
        <v>1</v>
      </c>
      <c r="K186" s="96"/>
      <c r="L186" s="96"/>
      <c r="M186" s="67"/>
      <c r="N186" s="67"/>
      <c r="O186" s="67"/>
      <c r="P186" s="77"/>
      <c r="Q186" s="96"/>
      <c r="R186" s="67">
        <f t="shared" si="12"/>
        <v>0</v>
      </c>
      <c r="S186" s="146"/>
      <c r="T186" s="291" t="str">
        <f>IFERROR(VLOOKUP(B186,'Найдено на объекте'!$A$2:$I$83,9,0),"-")</f>
        <v>-</v>
      </c>
      <c r="U186" s="196" t="str">
        <f t="shared" si="13"/>
        <v>-</v>
      </c>
      <c r="V186" s="291" t="str">
        <f>IFERROR(VLOOKUP(B186,[1]Отгрузки!$B$208:$C$281,2,0),"-")</f>
        <v>-</v>
      </c>
      <c r="W186" s="196" t="str">
        <f t="shared" si="14"/>
        <v>-</v>
      </c>
      <c r="X186" s="291">
        <f t="shared" si="15"/>
        <v>1</v>
      </c>
      <c r="Y186" s="196">
        <f t="shared" si="16"/>
        <v>1.7299999999999999E-2</v>
      </c>
      <c r="Z186" s="319"/>
      <c r="AA186" s="291"/>
      <c r="AB186" s="68">
        <f>VLOOKUP(B186,'[2]ВОМ КГ-3 СОЭКС'!$C$3:$G$2063,5,0)</f>
        <v>17.3</v>
      </c>
      <c r="AC186" s="217">
        <f t="shared" si="17"/>
        <v>0</v>
      </c>
    </row>
    <row r="187" spans="1:29" x14ac:dyDescent="0.3">
      <c r="A187" s="133" t="s">
        <v>608</v>
      </c>
      <c r="B187" s="134" t="s">
        <v>609</v>
      </c>
      <c r="C187" s="134" t="s">
        <v>610</v>
      </c>
      <c r="D187" s="96">
        <v>1</v>
      </c>
      <c r="E187" s="141">
        <v>17.8</v>
      </c>
      <c r="F187" s="142">
        <v>17.8</v>
      </c>
      <c r="G187" s="143">
        <v>0.87</v>
      </c>
      <c r="H187" s="143">
        <v>0.87</v>
      </c>
      <c r="I187" s="144" t="s">
        <v>170</v>
      </c>
      <c r="J187" s="67">
        <v>1</v>
      </c>
      <c r="K187" s="96"/>
      <c r="L187" s="96"/>
      <c r="M187" s="67"/>
      <c r="N187" s="67"/>
      <c r="O187" s="67"/>
      <c r="P187" s="77"/>
      <c r="Q187" s="96"/>
      <c r="R187" s="67">
        <f t="shared" si="12"/>
        <v>0</v>
      </c>
      <c r="S187" s="146"/>
      <c r="T187" s="291" t="str">
        <f>IFERROR(VLOOKUP(B187,'Найдено на объекте'!$A$2:$I$83,9,0),"-")</f>
        <v>-</v>
      </c>
      <c r="U187" s="196" t="str">
        <f t="shared" si="13"/>
        <v>-</v>
      </c>
      <c r="V187" s="291" t="str">
        <f>IFERROR(VLOOKUP(B187,[1]Отгрузки!$B$208:$C$281,2,0),"-")</f>
        <v>-</v>
      </c>
      <c r="W187" s="196" t="str">
        <f t="shared" si="14"/>
        <v>-</v>
      </c>
      <c r="X187" s="291">
        <f t="shared" si="15"/>
        <v>1</v>
      </c>
      <c r="Y187" s="196">
        <f t="shared" si="16"/>
        <v>1.78E-2</v>
      </c>
      <c r="Z187" s="319"/>
      <c r="AA187" s="291"/>
      <c r="AB187" s="68">
        <f>VLOOKUP(B187,'[2]ВОМ КГ-3 СОЭКС'!$C$3:$G$2063,5,0)</f>
        <v>17.8</v>
      </c>
      <c r="AC187" s="217">
        <f t="shared" si="17"/>
        <v>0</v>
      </c>
    </row>
    <row r="188" spans="1:29" x14ac:dyDescent="0.3">
      <c r="A188" s="133" t="s">
        <v>611</v>
      </c>
      <c r="B188" s="134" t="s">
        <v>612</v>
      </c>
      <c r="C188" s="134" t="s">
        <v>613</v>
      </c>
      <c r="D188" s="96">
        <v>1</v>
      </c>
      <c r="E188" s="141">
        <v>27</v>
      </c>
      <c r="F188" s="142">
        <v>27</v>
      </c>
      <c r="G188" s="143">
        <v>1.34</v>
      </c>
      <c r="H188" s="143">
        <v>1.34</v>
      </c>
      <c r="I188" s="144" t="s">
        <v>170</v>
      </c>
      <c r="J188" s="67">
        <v>1</v>
      </c>
      <c r="K188" s="96"/>
      <c r="L188" s="96"/>
      <c r="M188" s="67"/>
      <c r="N188" s="67"/>
      <c r="O188" s="67"/>
      <c r="P188" s="77"/>
      <c r="Q188" s="96"/>
      <c r="R188" s="67">
        <f t="shared" si="12"/>
        <v>0</v>
      </c>
      <c r="S188" s="146"/>
      <c r="T188" s="291" t="str">
        <f>IFERROR(VLOOKUP(B188,'Найдено на объекте'!$A$2:$I$83,9,0),"-")</f>
        <v>-</v>
      </c>
      <c r="U188" s="196" t="str">
        <f t="shared" si="13"/>
        <v>-</v>
      </c>
      <c r="V188" s="291" t="str">
        <f>IFERROR(VLOOKUP(B188,[1]Отгрузки!$B$208:$C$281,2,0),"-")</f>
        <v>-</v>
      </c>
      <c r="W188" s="196" t="str">
        <f t="shared" si="14"/>
        <v>-</v>
      </c>
      <c r="X188" s="291">
        <f t="shared" si="15"/>
        <v>1</v>
      </c>
      <c r="Y188" s="196">
        <f t="shared" si="16"/>
        <v>2.7E-2</v>
      </c>
      <c r="Z188" s="319"/>
      <c r="AA188" s="291"/>
      <c r="AB188" s="68">
        <f>VLOOKUP(B188,'[2]ВОМ КГ-3 СОЭКС'!$C$3:$G$2063,5,0)</f>
        <v>27</v>
      </c>
      <c r="AC188" s="217">
        <f t="shared" si="17"/>
        <v>0</v>
      </c>
    </row>
    <row r="189" spans="1:29" x14ac:dyDescent="0.3">
      <c r="A189" s="133" t="s">
        <v>614</v>
      </c>
      <c r="B189" s="134" t="s">
        <v>615</v>
      </c>
      <c r="C189" s="134" t="s">
        <v>616</v>
      </c>
      <c r="D189" s="96">
        <v>1</v>
      </c>
      <c r="E189" s="141">
        <v>27</v>
      </c>
      <c r="F189" s="142">
        <v>27</v>
      </c>
      <c r="G189" s="143">
        <v>1.34</v>
      </c>
      <c r="H189" s="143">
        <v>1.34</v>
      </c>
      <c r="I189" s="144" t="s">
        <v>170</v>
      </c>
      <c r="J189" s="67">
        <v>1</v>
      </c>
      <c r="K189" s="96"/>
      <c r="L189" s="96"/>
      <c r="M189" s="67"/>
      <c r="N189" s="67"/>
      <c r="O189" s="67"/>
      <c r="P189" s="77"/>
      <c r="Q189" s="96"/>
      <c r="R189" s="67">
        <f t="shared" si="12"/>
        <v>0</v>
      </c>
      <c r="S189" s="146"/>
      <c r="T189" s="291" t="str">
        <f>IFERROR(VLOOKUP(B189,'Найдено на объекте'!$A$2:$I$83,9,0),"-")</f>
        <v>-</v>
      </c>
      <c r="U189" s="196" t="str">
        <f t="shared" si="13"/>
        <v>-</v>
      </c>
      <c r="V189" s="291" t="str">
        <f>IFERROR(VLOOKUP(B189,[1]Отгрузки!$B$208:$C$281,2,0),"-")</f>
        <v>-</v>
      </c>
      <c r="W189" s="196" t="str">
        <f t="shared" si="14"/>
        <v>-</v>
      </c>
      <c r="X189" s="291">
        <f t="shared" si="15"/>
        <v>1</v>
      </c>
      <c r="Y189" s="196">
        <f t="shared" si="16"/>
        <v>2.7E-2</v>
      </c>
      <c r="Z189" s="319"/>
      <c r="AA189" s="291"/>
      <c r="AB189" s="68">
        <f>VLOOKUP(B189,'[2]ВОМ КГ-3 СОЭКС'!$C$3:$G$2063,5,0)</f>
        <v>27</v>
      </c>
      <c r="AC189" s="217">
        <f t="shared" si="17"/>
        <v>0</v>
      </c>
    </row>
    <row r="190" spans="1:29" x14ac:dyDescent="0.3">
      <c r="A190" s="133" t="s">
        <v>617</v>
      </c>
      <c r="B190" s="134" t="s">
        <v>618</v>
      </c>
      <c r="C190" s="134" t="s">
        <v>619</v>
      </c>
      <c r="D190" s="96">
        <v>1</v>
      </c>
      <c r="E190" s="141">
        <v>21.6</v>
      </c>
      <c r="F190" s="142">
        <v>21.6</v>
      </c>
      <c r="G190" s="143">
        <v>1.05</v>
      </c>
      <c r="H190" s="143">
        <v>1.05</v>
      </c>
      <c r="I190" s="144" t="s">
        <v>170</v>
      </c>
      <c r="J190" s="67">
        <v>1</v>
      </c>
      <c r="K190" s="96"/>
      <c r="L190" s="96"/>
      <c r="M190" s="67"/>
      <c r="N190" s="67"/>
      <c r="O190" s="67"/>
      <c r="P190" s="77"/>
      <c r="Q190" s="96"/>
      <c r="R190" s="67">
        <f t="shared" si="12"/>
        <v>0</v>
      </c>
      <c r="S190" s="146"/>
      <c r="T190" s="291" t="str">
        <f>IFERROR(VLOOKUP(B190,'Найдено на объекте'!$A$2:$I$83,9,0),"-")</f>
        <v>-</v>
      </c>
      <c r="U190" s="196" t="str">
        <f t="shared" si="13"/>
        <v>-</v>
      </c>
      <c r="V190" s="291" t="str">
        <f>IFERROR(VLOOKUP(B190,[1]Отгрузки!$B$208:$C$281,2,0),"-")</f>
        <v>-</v>
      </c>
      <c r="W190" s="196" t="str">
        <f t="shared" si="14"/>
        <v>-</v>
      </c>
      <c r="X190" s="291">
        <f t="shared" si="15"/>
        <v>1</v>
      </c>
      <c r="Y190" s="196">
        <f t="shared" si="16"/>
        <v>2.1600000000000001E-2</v>
      </c>
      <c r="Z190" s="319"/>
      <c r="AA190" s="291"/>
      <c r="AB190" s="68">
        <f>VLOOKUP(B190,'[2]ВОМ КГ-3 СОЭКС'!$C$3:$G$2063,5,0)</f>
        <v>21.6</v>
      </c>
      <c r="AC190" s="217">
        <f t="shared" si="17"/>
        <v>0</v>
      </c>
    </row>
    <row r="191" spans="1:29" x14ac:dyDescent="0.3">
      <c r="A191" s="133" t="s">
        <v>620</v>
      </c>
      <c r="B191" s="134" t="s">
        <v>621</v>
      </c>
      <c r="C191" s="134" t="s">
        <v>622</v>
      </c>
      <c r="D191" s="96">
        <v>1</v>
      </c>
      <c r="E191" s="141">
        <v>21.3</v>
      </c>
      <c r="F191" s="142">
        <v>21.3</v>
      </c>
      <c r="G191" s="143">
        <v>1.04</v>
      </c>
      <c r="H191" s="143">
        <v>1.04</v>
      </c>
      <c r="I191" s="144" t="s">
        <v>170</v>
      </c>
      <c r="J191" s="67">
        <v>1</v>
      </c>
      <c r="K191" s="96"/>
      <c r="L191" s="96"/>
      <c r="M191" s="67"/>
      <c r="N191" s="67"/>
      <c r="O191" s="67"/>
      <c r="P191" s="77"/>
      <c r="Q191" s="96"/>
      <c r="R191" s="67">
        <f t="shared" si="12"/>
        <v>0</v>
      </c>
      <c r="S191" s="146"/>
      <c r="T191" s="291" t="str">
        <f>IFERROR(VLOOKUP(B191,'Найдено на объекте'!$A$2:$I$83,9,0),"-")</f>
        <v>-</v>
      </c>
      <c r="U191" s="196" t="str">
        <f t="shared" si="13"/>
        <v>-</v>
      </c>
      <c r="V191" s="291" t="str">
        <f>IFERROR(VLOOKUP(B191,[1]Отгрузки!$B$208:$C$281,2,0),"-")</f>
        <v>-</v>
      </c>
      <c r="W191" s="196" t="str">
        <f t="shared" si="14"/>
        <v>-</v>
      </c>
      <c r="X191" s="291">
        <f t="shared" si="15"/>
        <v>1</v>
      </c>
      <c r="Y191" s="196">
        <f t="shared" si="16"/>
        <v>2.1299999999999999E-2</v>
      </c>
      <c r="Z191" s="319"/>
      <c r="AA191" s="291"/>
      <c r="AB191" s="68">
        <f>VLOOKUP(B191,'[2]ВОМ КГ-3 СОЭКС'!$C$3:$G$2063,5,0)</f>
        <v>21.3</v>
      </c>
      <c r="AC191" s="217">
        <f t="shared" si="17"/>
        <v>0</v>
      </c>
    </row>
    <row r="192" spans="1:29" x14ac:dyDescent="0.3">
      <c r="A192" s="133" t="s">
        <v>623</v>
      </c>
      <c r="B192" s="134" t="s">
        <v>624</v>
      </c>
      <c r="C192" s="134" t="s">
        <v>625</v>
      </c>
      <c r="D192" s="96">
        <v>1</v>
      </c>
      <c r="E192" s="141">
        <v>27.3</v>
      </c>
      <c r="F192" s="142">
        <v>27.3</v>
      </c>
      <c r="G192" s="143">
        <v>1.36</v>
      </c>
      <c r="H192" s="143">
        <v>1.36</v>
      </c>
      <c r="I192" s="144" t="s">
        <v>170</v>
      </c>
      <c r="J192" s="67">
        <v>1</v>
      </c>
      <c r="K192" s="96"/>
      <c r="L192" s="96"/>
      <c r="M192" s="67"/>
      <c r="N192" s="67"/>
      <c r="O192" s="67"/>
      <c r="P192" s="77"/>
      <c r="Q192" s="96"/>
      <c r="R192" s="67">
        <f t="shared" si="12"/>
        <v>0</v>
      </c>
      <c r="S192" s="146"/>
      <c r="T192" s="291" t="str">
        <f>IFERROR(VLOOKUP(B192,'Найдено на объекте'!$A$2:$I$83,9,0),"-")</f>
        <v>-</v>
      </c>
      <c r="U192" s="196" t="str">
        <f t="shared" si="13"/>
        <v>-</v>
      </c>
      <c r="V192" s="291" t="str">
        <f>IFERROR(VLOOKUP(B192,[1]Отгрузки!$B$208:$C$281,2,0),"-")</f>
        <v>-</v>
      </c>
      <c r="W192" s="196" t="str">
        <f t="shared" si="14"/>
        <v>-</v>
      </c>
      <c r="X192" s="291">
        <f t="shared" si="15"/>
        <v>1</v>
      </c>
      <c r="Y192" s="196">
        <f t="shared" si="16"/>
        <v>2.7300000000000001E-2</v>
      </c>
      <c r="Z192" s="319" t="s">
        <v>4950</v>
      </c>
      <c r="AA192" s="291">
        <v>1</v>
      </c>
      <c r="AB192" s="68">
        <f>VLOOKUP(B192,'[2]ВОМ КГ-3 СОЭКС'!$C$3:$G$2063,5,0)</f>
        <v>27.3</v>
      </c>
      <c r="AC192" s="217">
        <f t="shared" si="17"/>
        <v>0</v>
      </c>
    </row>
    <row r="193" spans="1:29" x14ac:dyDescent="0.3">
      <c r="A193" s="133" t="s">
        <v>626</v>
      </c>
      <c r="B193" s="134" t="s">
        <v>627</v>
      </c>
      <c r="C193" s="134" t="s">
        <v>628</v>
      </c>
      <c r="D193" s="96">
        <v>1</v>
      </c>
      <c r="E193" s="141">
        <v>26.3</v>
      </c>
      <c r="F193" s="142">
        <v>26.3</v>
      </c>
      <c r="G193" s="143">
        <v>1.31</v>
      </c>
      <c r="H193" s="143">
        <v>1.31</v>
      </c>
      <c r="I193" s="144" t="s">
        <v>170</v>
      </c>
      <c r="J193" s="67">
        <v>1</v>
      </c>
      <c r="K193" s="96"/>
      <c r="L193" s="96"/>
      <c r="M193" s="67"/>
      <c r="N193" s="67"/>
      <c r="O193" s="67"/>
      <c r="P193" s="77"/>
      <c r="Q193" s="96"/>
      <c r="R193" s="67">
        <f t="shared" si="12"/>
        <v>0</v>
      </c>
      <c r="S193" s="146"/>
      <c r="T193" s="291" t="str">
        <f>IFERROR(VLOOKUP(B193,'Найдено на объекте'!$A$2:$I$83,9,0),"-")</f>
        <v>-</v>
      </c>
      <c r="U193" s="196" t="str">
        <f t="shared" si="13"/>
        <v>-</v>
      </c>
      <c r="V193" s="291" t="str">
        <f>IFERROR(VLOOKUP(B193,[1]Отгрузки!$B$208:$C$281,2,0),"-")</f>
        <v>-</v>
      </c>
      <c r="W193" s="196" t="str">
        <f t="shared" si="14"/>
        <v>-</v>
      </c>
      <c r="X193" s="291">
        <f t="shared" si="15"/>
        <v>1</v>
      </c>
      <c r="Y193" s="196">
        <f t="shared" si="16"/>
        <v>2.63E-2</v>
      </c>
      <c r="Z193" s="319"/>
      <c r="AA193" s="291"/>
      <c r="AB193" s="68">
        <f>VLOOKUP(B193,'[2]ВОМ КГ-3 СОЭКС'!$C$3:$G$2063,5,0)</f>
        <v>26.3</v>
      </c>
      <c r="AC193" s="217">
        <f t="shared" si="17"/>
        <v>0</v>
      </c>
    </row>
    <row r="194" spans="1:29" x14ac:dyDescent="0.3">
      <c r="A194" s="133" t="s">
        <v>629</v>
      </c>
      <c r="B194" s="134" t="s">
        <v>630</v>
      </c>
      <c r="C194" s="134" t="s">
        <v>631</v>
      </c>
      <c r="D194" s="96">
        <v>1</v>
      </c>
      <c r="E194" s="141">
        <v>18.600000000000001</v>
      </c>
      <c r="F194" s="142">
        <v>18.600000000000001</v>
      </c>
      <c r="G194" s="143">
        <v>0.9</v>
      </c>
      <c r="H194" s="143">
        <v>0.9</v>
      </c>
      <c r="I194" s="144" t="s">
        <v>170</v>
      </c>
      <c r="J194" s="67">
        <v>1</v>
      </c>
      <c r="K194" s="96"/>
      <c r="L194" s="96"/>
      <c r="M194" s="67"/>
      <c r="N194" s="67"/>
      <c r="O194" s="67"/>
      <c r="P194" s="77"/>
      <c r="Q194" s="96"/>
      <c r="R194" s="67">
        <f t="shared" ref="R194:R257" si="18">D194-J194-K194-L194-M194-N194-O194-P194-Q194</f>
        <v>0</v>
      </c>
      <c r="S194" s="146"/>
      <c r="T194" s="291" t="str">
        <f>IFERROR(VLOOKUP(B194,'Найдено на объекте'!$A$2:$I$83,9,0),"-")</f>
        <v>-</v>
      </c>
      <c r="U194" s="196" t="str">
        <f t="shared" si="13"/>
        <v>-</v>
      </c>
      <c r="V194" s="291" t="str">
        <f>IFERROR(VLOOKUP(B194,[1]Отгрузки!$B$208:$C$281,2,0),"-")</f>
        <v>-</v>
      </c>
      <c r="W194" s="196" t="str">
        <f t="shared" si="14"/>
        <v>-</v>
      </c>
      <c r="X194" s="291">
        <f t="shared" si="15"/>
        <v>1</v>
      </c>
      <c r="Y194" s="196">
        <f t="shared" si="16"/>
        <v>1.8600000000000002E-2</v>
      </c>
      <c r="Z194" s="319"/>
      <c r="AA194" s="291"/>
      <c r="AB194" s="68">
        <f>VLOOKUP(B194,'[2]ВОМ КГ-3 СОЭКС'!$C$3:$G$2063,5,0)</f>
        <v>18.600000000000001</v>
      </c>
      <c r="AC194" s="217">
        <f t="shared" si="17"/>
        <v>0</v>
      </c>
    </row>
    <row r="195" spans="1:29" x14ac:dyDescent="0.3">
      <c r="A195" s="133" t="s">
        <v>632</v>
      </c>
      <c r="B195" s="134" t="s">
        <v>633</v>
      </c>
      <c r="C195" s="134" t="s">
        <v>634</v>
      </c>
      <c r="D195" s="96">
        <v>1</v>
      </c>
      <c r="E195" s="141">
        <v>13.1</v>
      </c>
      <c r="F195" s="142">
        <v>13.1</v>
      </c>
      <c r="G195" s="143">
        <v>0.64</v>
      </c>
      <c r="H195" s="143">
        <v>0.64</v>
      </c>
      <c r="I195" s="144" t="s">
        <v>170</v>
      </c>
      <c r="J195" s="67">
        <v>1</v>
      </c>
      <c r="K195" s="96"/>
      <c r="L195" s="96"/>
      <c r="M195" s="67"/>
      <c r="N195" s="67"/>
      <c r="O195" s="67"/>
      <c r="P195" s="77"/>
      <c r="Q195" s="96"/>
      <c r="R195" s="67">
        <f t="shared" si="18"/>
        <v>0</v>
      </c>
      <c r="S195" s="146"/>
      <c r="T195" s="291" t="str">
        <f>IFERROR(VLOOKUP(B195,'Найдено на объекте'!$A$2:$I$83,9,0),"-")</f>
        <v>-</v>
      </c>
      <c r="U195" s="196" t="str">
        <f t="shared" ref="U195:U258" si="19">IFERROR(T195*E195/1000, "-")</f>
        <v>-</v>
      </c>
      <c r="V195" s="291" t="str">
        <f>IFERROR(VLOOKUP(B195,[1]Отгрузки!$B$208:$C$281,2,0),"-")</f>
        <v>-</v>
      </c>
      <c r="W195" s="196" t="str">
        <f t="shared" ref="W195:W258" si="20">IFERROR(V195*E195/1000, "-")</f>
        <v>-</v>
      </c>
      <c r="X195" s="291">
        <f t="shared" ref="X195:X258" si="21">IFERROR((D195-V195),D195)</f>
        <v>1</v>
      </c>
      <c r="Y195" s="196">
        <f t="shared" ref="Y195:Y258" si="22">IFERROR(X195*E195/1000,"-")</f>
        <v>1.3099999999999999E-2</v>
      </c>
      <c r="Z195" s="319"/>
      <c r="AA195" s="291"/>
      <c r="AB195" s="68">
        <f>VLOOKUP(B195,'[2]ВОМ КГ-3 СОЭКС'!$C$3:$G$2063,5,0)</f>
        <v>13.1</v>
      </c>
      <c r="AC195" s="217">
        <f t="shared" ref="AC195:AC258" si="23">F195-AB195</f>
        <v>0</v>
      </c>
    </row>
    <row r="196" spans="1:29" x14ac:dyDescent="0.3">
      <c r="A196" s="133" t="s">
        <v>635</v>
      </c>
      <c r="B196" s="134" t="s">
        <v>636</v>
      </c>
      <c r="C196" s="134" t="s">
        <v>637</v>
      </c>
      <c r="D196" s="96">
        <v>1</v>
      </c>
      <c r="E196" s="141">
        <v>38.700000000000003</v>
      </c>
      <c r="F196" s="142">
        <v>38.700000000000003</v>
      </c>
      <c r="G196" s="143">
        <v>1.97</v>
      </c>
      <c r="H196" s="143">
        <v>1.97</v>
      </c>
      <c r="I196" s="144" t="s">
        <v>170</v>
      </c>
      <c r="J196" s="67">
        <v>1</v>
      </c>
      <c r="K196" s="96"/>
      <c r="L196" s="96"/>
      <c r="M196" s="67"/>
      <c r="N196" s="67"/>
      <c r="O196" s="67"/>
      <c r="P196" s="77"/>
      <c r="Q196" s="96"/>
      <c r="R196" s="67">
        <f t="shared" si="18"/>
        <v>0</v>
      </c>
      <c r="S196" s="146"/>
      <c r="T196" s="291" t="str">
        <f>IFERROR(VLOOKUP(B196,'Найдено на объекте'!$A$2:$I$83,9,0),"-")</f>
        <v>-</v>
      </c>
      <c r="U196" s="196" t="str">
        <f t="shared" si="19"/>
        <v>-</v>
      </c>
      <c r="V196" s="291" t="str">
        <f>IFERROR(VLOOKUP(B196,[1]Отгрузки!$B$208:$C$281,2,0),"-")</f>
        <v>-</v>
      </c>
      <c r="W196" s="196" t="str">
        <f t="shared" si="20"/>
        <v>-</v>
      </c>
      <c r="X196" s="291">
        <f t="shared" si="21"/>
        <v>1</v>
      </c>
      <c r="Y196" s="196">
        <f t="shared" si="22"/>
        <v>3.8700000000000005E-2</v>
      </c>
      <c r="Z196" s="319"/>
      <c r="AA196" s="291"/>
      <c r="AB196" s="68">
        <f>VLOOKUP(B196,'[2]ВОМ КГ-3 СОЭКС'!$C$3:$G$2063,5,0)</f>
        <v>38.700000000000003</v>
      </c>
      <c r="AC196" s="217">
        <f t="shared" si="23"/>
        <v>0</v>
      </c>
    </row>
    <row r="197" spans="1:29" x14ac:dyDescent="0.3">
      <c r="A197" s="133" t="s">
        <v>638</v>
      </c>
      <c r="B197" s="134" t="s">
        <v>639</v>
      </c>
      <c r="C197" s="134" t="s">
        <v>640</v>
      </c>
      <c r="D197" s="96">
        <v>1</v>
      </c>
      <c r="E197" s="141">
        <v>85.2</v>
      </c>
      <c r="F197" s="142">
        <v>85.2</v>
      </c>
      <c r="G197" s="143">
        <v>4.29</v>
      </c>
      <c r="H197" s="143">
        <v>4.29</v>
      </c>
      <c r="I197" s="144" t="s">
        <v>170</v>
      </c>
      <c r="J197" s="67">
        <v>1</v>
      </c>
      <c r="K197" s="96"/>
      <c r="L197" s="96"/>
      <c r="M197" s="67"/>
      <c r="N197" s="67"/>
      <c r="O197" s="67"/>
      <c r="P197" s="77"/>
      <c r="Q197" s="96"/>
      <c r="R197" s="67">
        <f t="shared" si="18"/>
        <v>0</v>
      </c>
      <c r="S197" s="146"/>
      <c r="T197" s="291" t="str">
        <f>IFERROR(VLOOKUP(B197,'Найдено на объекте'!$A$2:$I$83,9,0),"-")</f>
        <v>-</v>
      </c>
      <c r="U197" s="196" t="str">
        <f t="shared" si="19"/>
        <v>-</v>
      </c>
      <c r="V197" s="291" t="str">
        <f>IFERROR(VLOOKUP(B197,[1]Отгрузки!$B$208:$C$281,2,0),"-")</f>
        <v>-</v>
      </c>
      <c r="W197" s="196" t="str">
        <f t="shared" si="20"/>
        <v>-</v>
      </c>
      <c r="X197" s="291">
        <f t="shared" si="21"/>
        <v>1</v>
      </c>
      <c r="Y197" s="196">
        <f t="shared" si="22"/>
        <v>8.5199999999999998E-2</v>
      </c>
      <c r="Z197" s="319"/>
      <c r="AA197" s="291"/>
      <c r="AB197" s="68">
        <f>VLOOKUP(B197,'[2]ВОМ КГ-3 СОЭКС'!$C$3:$G$2063,5,0)</f>
        <v>85.2</v>
      </c>
      <c r="AC197" s="217">
        <f t="shared" si="23"/>
        <v>0</v>
      </c>
    </row>
    <row r="198" spans="1:29" x14ac:dyDescent="0.3">
      <c r="A198" s="133" t="s">
        <v>641</v>
      </c>
      <c r="B198" s="134" t="s">
        <v>642</v>
      </c>
      <c r="C198" s="134" t="s">
        <v>643</v>
      </c>
      <c r="D198" s="96">
        <v>1</v>
      </c>
      <c r="E198" s="141">
        <v>83.6</v>
      </c>
      <c r="F198" s="142">
        <v>83.6</v>
      </c>
      <c r="G198" s="143">
        <v>4.18</v>
      </c>
      <c r="H198" s="143">
        <v>4.18</v>
      </c>
      <c r="I198" s="144" t="s">
        <v>170</v>
      </c>
      <c r="J198" s="67">
        <v>1</v>
      </c>
      <c r="K198" s="96"/>
      <c r="L198" s="96"/>
      <c r="M198" s="67"/>
      <c r="N198" s="67"/>
      <c r="O198" s="67"/>
      <c r="P198" s="77"/>
      <c r="Q198" s="96"/>
      <c r="R198" s="67">
        <f t="shared" si="18"/>
        <v>0</v>
      </c>
      <c r="S198" s="146"/>
      <c r="T198" s="291" t="str">
        <f>IFERROR(VLOOKUP(B198,'Найдено на объекте'!$A$2:$I$83,9,0),"-")</f>
        <v>-</v>
      </c>
      <c r="U198" s="196" t="str">
        <f t="shared" si="19"/>
        <v>-</v>
      </c>
      <c r="V198" s="291" t="str">
        <f>IFERROR(VLOOKUP(B198,[1]Отгрузки!$B$208:$C$281,2,0),"-")</f>
        <v>-</v>
      </c>
      <c r="W198" s="196" t="str">
        <f t="shared" si="20"/>
        <v>-</v>
      </c>
      <c r="X198" s="291">
        <f t="shared" si="21"/>
        <v>1</v>
      </c>
      <c r="Y198" s="196">
        <f t="shared" si="22"/>
        <v>8.3599999999999994E-2</v>
      </c>
      <c r="Z198" s="319"/>
      <c r="AA198" s="291"/>
      <c r="AB198" s="68">
        <f>VLOOKUP(B198,'[2]ВОМ КГ-3 СОЭКС'!$C$3:$G$2063,5,0)</f>
        <v>83.6</v>
      </c>
      <c r="AC198" s="217">
        <f t="shared" si="23"/>
        <v>0</v>
      </c>
    </row>
    <row r="199" spans="1:29" x14ac:dyDescent="0.3">
      <c r="A199" s="133" t="s">
        <v>644</v>
      </c>
      <c r="B199" s="134" t="s">
        <v>645</v>
      </c>
      <c r="C199" s="134" t="s">
        <v>646</v>
      </c>
      <c r="D199" s="96">
        <v>1</v>
      </c>
      <c r="E199" s="141">
        <v>76.5</v>
      </c>
      <c r="F199" s="142">
        <v>76.5</v>
      </c>
      <c r="G199" s="143">
        <v>3.81</v>
      </c>
      <c r="H199" s="143">
        <v>3.81</v>
      </c>
      <c r="I199" s="144" t="s">
        <v>170</v>
      </c>
      <c r="J199" s="67">
        <v>1</v>
      </c>
      <c r="K199" s="96"/>
      <c r="L199" s="96"/>
      <c r="M199" s="67"/>
      <c r="N199" s="67"/>
      <c r="O199" s="67"/>
      <c r="P199" s="77"/>
      <c r="Q199" s="96"/>
      <c r="R199" s="67">
        <f t="shared" si="18"/>
        <v>0</v>
      </c>
      <c r="S199" s="146"/>
      <c r="T199" s="291" t="str">
        <f>IFERROR(VLOOKUP(B199,'Найдено на объекте'!$A$2:$I$83,9,0),"-")</f>
        <v>-</v>
      </c>
      <c r="U199" s="196" t="str">
        <f t="shared" si="19"/>
        <v>-</v>
      </c>
      <c r="V199" s="291" t="str">
        <f>IFERROR(VLOOKUP(B199,[1]Отгрузки!$B$208:$C$281,2,0),"-")</f>
        <v>-</v>
      </c>
      <c r="W199" s="196" t="str">
        <f t="shared" si="20"/>
        <v>-</v>
      </c>
      <c r="X199" s="291">
        <f t="shared" si="21"/>
        <v>1</v>
      </c>
      <c r="Y199" s="196">
        <f t="shared" si="22"/>
        <v>7.6499999999999999E-2</v>
      </c>
      <c r="Z199" s="319"/>
      <c r="AA199" s="291"/>
      <c r="AB199" s="68">
        <f>VLOOKUP(B199,'[2]ВОМ КГ-3 СОЭКС'!$C$3:$G$2063,5,0)</f>
        <v>76.5</v>
      </c>
      <c r="AC199" s="217">
        <f t="shared" si="23"/>
        <v>0</v>
      </c>
    </row>
    <row r="200" spans="1:29" x14ac:dyDescent="0.3">
      <c r="A200" s="133" t="s">
        <v>647</v>
      </c>
      <c r="B200" s="134" t="s">
        <v>648</v>
      </c>
      <c r="C200" s="134" t="s">
        <v>649</v>
      </c>
      <c r="D200" s="96">
        <v>2</v>
      </c>
      <c r="E200" s="141">
        <v>114.3</v>
      </c>
      <c r="F200" s="142">
        <v>228.6</v>
      </c>
      <c r="G200" s="143">
        <v>5.75</v>
      </c>
      <c r="H200" s="143">
        <v>11.5</v>
      </c>
      <c r="I200" s="144" t="s">
        <v>170</v>
      </c>
      <c r="J200" s="67">
        <v>2</v>
      </c>
      <c r="K200" s="96"/>
      <c r="L200" s="96"/>
      <c r="M200" s="67"/>
      <c r="N200" s="67"/>
      <c r="O200" s="67"/>
      <c r="P200" s="77"/>
      <c r="Q200" s="96"/>
      <c r="R200" s="67">
        <f t="shared" si="18"/>
        <v>0</v>
      </c>
      <c r="S200" s="146"/>
      <c r="T200" s="291" t="str">
        <f>IFERROR(VLOOKUP(B200,'Найдено на объекте'!$A$2:$I$83,9,0),"-")</f>
        <v>-</v>
      </c>
      <c r="U200" s="196" t="str">
        <f t="shared" si="19"/>
        <v>-</v>
      </c>
      <c r="V200" s="291" t="str">
        <f>IFERROR(VLOOKUP(B200,[1]Отгрузки!$B$208:$C$281,2,0),"-")</f>
        <v>-</v>
      </c>
      <c r="W200" s="196" t="str">
        <f t="shared" si="20"/>
        <v>-</v>
      </c>
      <c r="X200" s="291">
        <f t="shared" si="21"/>
        <v>2</v>
      </c>
      <c r="Y200" s="196">
        <f t="shared" si="22"/>
        <v>0.2286</v>
      </c>
      <c r="Z200" s="319"/>
      <c r="AA200" s="291"/>
      <c r="AB200" s="68">
        <f>VLOOKUP(B200,'[2]ВОМ КГ-3 СОЭКС'!$C$3:$G$2063,5,0)</f>
        <v>228.6</v>
      </c>
      <c r="AC200" s="217">
        <f t="shared" si="23"/>
        <v>0</v>
      </c>
    </row>
    <row r="201" spans="1:29" x14ac:dyDescent="0.3">
      <c r="A201" s="133" t="s">
        <v>650</v>
      </c>
      <c r="B201" s="134" t="s">
        <v>651</v>
      </c>
      <c r="C201" s="134" t="s">
        <v>652</v>
      </c>
      <c r="D201" s="96">
        <v>2</v>
      </c>
      <c r="E201" s="141">
        <v>106.5</v>
      </c>
      <c r="F201" s="142">
        <v>213</v>
      </c>
      <c r="G201" s="143">
        <v>5.34</v>
      </c>
      <c r="H201" s="143">
        <v>10.68</v>
      </c>
      <c r="I201" s="144" t="s">
        <v>170</v>
      </c>
      <c r="J201" s="67">
        <v>2</v>
      </c>
      <c r="K201" s="96"/>
      <c r="L201" s="96"/>
      <c r="M201" s="67"/>
      <c r="N201" s="67"/>
      <c r="O201" s="67"/>
      <c r="P201" s="77"/>
      <c r="Q201" s="96"/>
      <c r="R201" s="67">
        <f t="shared" si="18"/>
        <v>0</v>
      </c>
      <c r="S201" s="146"/>
      <c r="T201" s="291" t="str">
        <f>IFERROR(VLOOKUP(B201,'Найдено на объекте'!$A$2:$I$83,9,0),"-")</f>
        <v>-</v>
      </c>
      <c r="U201" s="196" t="str">
        <f t="shared" si="19"/>
        <v>-</v>
      </c>
      <c r="V201" s="291" t="str">
        <f>IFERROR(VLOOKUP(B201,[1]Отгрузки!$B$208:$C$281,2,0),"-")</f>
        <v>-</v>
      </c>
      <c r="W201" s="196" t="str">
        <f t="shared" si="20"/>
        <v>-</v>
      </c>
      <c r="X201" s="291">
        <f t="shared" si="21"/>
        <v>2</v>
      </c>
      <c r="Y201" s="196">
        <f t="shared" si="22"/>
        <v>0.21299999999999999</v>
      </c>
      <c r="Z201" s="319"/>
      <c r="AA201" s="291"/>
      <c r="AB201" s="68">
        <f>VLOOKUP(B201,'[2]ВОМ КГ-3 СОЭКС'!$C$3:$G$2063,5,0)</f>
        <v>213</v>
      </c>
      <c r="AC201" s="217">
        <f t="shared" si="23"/>
        <v>0</v>
      </c>
    </row>
    <row r="202" spans="1:29" x14ac:dyDescent="0.3">
      <c r="A202" s="133" t="s">
        <v>653</v>
      </c>
      <c r="B202" s="134" t="s">
        <v>654</v>
      </c>
      <c r="C202" s="134" t="s">
        <v>655</v>
      </c>
      <c r="D202" s="96">
        <v>1</v>
      </c>
      <c r="E202" s="141">
        <v>102.8</v>
      </c>
      <c r="F202" s="142">
        <v>102.8</v>
      </c>
      <c r="G202" s="143">
        <v>5.13</v>
      </c>
      <c r="H202" s="143">
        <v>5.13</v>
      </c>
      <c r="I202" s="144" t="s">
        <v>170</v>
      </c>
      <c r="J202" s="67">
        <v>1</v>
      </c>
      <c r="K202" s="96"/>
      <c r="L202" s="96"/>
      <c r="M202" s="67"/>
      <c r="N202" s="67"/>
      <c r="O202" s="67"/>
      <c r="P202" s="77"/>
      <c r="Q202" s="96"/>
      <c r="R202" s="67">
        <f t="shared" si="18"/>
        <v>0</v>
      </c>
      <c r="S202" s="146"/>
      <c r="T202" s="291" t="str">
        <f>IFERROR(VLOOKUP(B202,'Найдено на объекте'!$A$2:$I$83,9,0),"-")</f>
        <v>-</v>
      </c>
      <c r="U202" s="196" t="str">
        <f t="shared" si="19"/>
        <v>-</v>
      </c>
      <c r="V202" s="291" t="str">
        <f>IFERROR(VLOOKUP(B202,[1]Отгрузки!$B$208:$C$281,2,0),"-")</f>
        <v>-</v>
      </c>
      <c r="W202" s="196" t="str">
        <f t="shared" si="20"/>
        <v>-</v>
      </c>
      <c r="X202" s="291">
        <f t="shared" si="21"/>
        <v>1</v>
      </c>
      <c r="Y202" s="196">
        <f t="shared" si="22"/>
        <v>0.1028</v>
      </c>
      <c r="Z202" s="319" t="s">
        <v>4914</v>
      </c>
      <c r="AA202" s="291">
        <v>1</v>
      </c>
      <c r="AB202" s="68">
        <f>VLOOKUP(B202,'[2]ВОМ КГ-3 СОЭКС'!$C$3:$G$2063,5,0)</f>
        <v>102.8</v>
      </c>
      <c r="AC202" s="217">
        <f t="shared" si="23"/>
        <v>0</v>
      </c>
    </row>
    <row r="203" spans="1:29" x14ac:dyDescent="0.3">
      <c r="A203" s="133" t="s">
        <v>656</v>
      </c>
      <c r="B203" s="134" t="s">
        <v>657</v>
      </c>
      <c r="C203" s="134" t="s">
        <v>658</v>
      </c>
      <c r="D203" s="96">
        <v>1</v>
      </c>
      <c r="E203" s="141">
        <v>94.7</v>
      </c>
      <c r="F203" s="142">
        <v>94.7</v>
      </c>
      <c r="G203" s="143">
        <v>4.72</v>
      </c>
      <c r="H203" s="143">
        <v>4.72</v>
      </c>
      <c r="I203" s="144" t="s">
        <v>170</v>
      </c>
      <c r="J203" s="67">
        <v>1</v>
      </c>
      <c r="K203" s="96"/>
      <c r="L203" s="96"/>
      <c r="M203" s="67"/>
      <c r="N203" s="67"/>
      <c r="O203" s="67"/>
      <c r="P203" s="77"/>
      <c r="Q203" s="96"/>
      <c r="R203" s="67">
        <f t="shared" si="18"/>
        <v>0</v>
      </c>
      <c r="S203" s="146"/>
      <c r="T203" s="291" t="str">
        <f>IFERROR(VLOOKUP(B203,'Найдено на объекте'!$A$2:$I$83,9,0),"-")</f>
        <v>-</v>
      </c>
      <c r="U203" s="196" t="str">
        <f t="shared" si="19"/>
        <v>-</v>
      </c>
      <c r="V203" s="291" t="str">
        <f>IFERROR(VLOOKUP(B203,[1]Отгрузки!$B$208:$C$281,2,0),"-")</f>
        <v>-</v>
      </c>
      <c r="W203" s="196" t="str">
        <f t="shared" si="20"/>
        <v>-</v>
      </c>
      <c r="X203" s="291">
        <f t="shared" si="21"/>
        <v>1</v>
      </c>
      <c r="Y203" s="196">
        <f t="shared" si="22"/>
        <v>9.4700000000000006E-2</v>
      </c>
      <c r="Z203" s="319" t="s">
        <v>4914</v>
      </c>
      <c r="AA203" s="291">
        <v>1</v>
      </c>
      <c r="AB203" s="68">
        <f>VLOOKUP(B203,'[2]ВОМ КГ-3 СОЭКС'!$C$3:$G$2063,5,0)</f>
        <v>94.7</v>
      </c>
      <c r="AC203" s="217">
        <f t="shared" si="23"/>
        <v>0</v>
      </c>
    </row>
    <row r="204" spans="1:29" x14ac:dyDescent="0.3">
      <c r="A204" s="133" t="s">
        <v>659</v>
      </c>
      <c r="B204" s="134" t="s">
        <v>660</v>
      </c>
      <c r="C204" s="134" t="s">
        <v>661</v>
      </c>
      <c r="D204" s="96">
        <v>1</v>
      </c>
      <c r="E204" s="141">
        <v>87.6</v>
      </c>
      <c r="F204" s="142">
        <v>87.6</v>
      </c>
      <c r="G204" s="143">
        <v>4.37</v>
      </c>
      <c r="H204" s="143">
        <v>4.37</v>
      </c>
      <c r="I204" s="144" t="s">
        <v>170</v>
      </c>
      <c r="J204" s="67">
        <v>1</v>
      </c>
      <c r="K204" s="96"/>
      <c r="L204" s="96"/>
      <c r="M204" s="67"/>
      <c r="N204" s="67"/>
      <c r="O204" s="67"/>
      <c r="P204" s="77"/>
      <c r="Q204" s="96"/>
      <c r="R204" s="67">
        <f t="shared" si="18"/>
        <v>0</v>
      </c>
      <c r="S204" s="146"/>
      <c r="T204" s="291" t="str">
        <f>IFERROR(VLOOKUP(B204,'Найдено на объекте'!$A$2:$I$83,9,0),"-")</f>
        <v>-</v>
      </c>
      <c r="U204" s="196" t="str">
        <f t="shared" si="19"/>
        <v>-</v>
      </c>
      <c r="V204" s="291" t="str">
        <f>IFERROR(VLOOKUP(B204,[1]Отгрузки!$B$208:$C$281,2,0),"-")</f>
        <v>-</v>
      </c>
      <c r="W204" s="196" t="str">
        <f t="shared" si="20"/>
        <v>-</v>
      </c>
      <c r="X204" s="291">
        <f t="shared" si="21"/>
        <v>1</v>
      </c>
      <c r="Y204" s="196">
        <f t="shared" si="22"/>
        <v>8.7599999999999997E-2</v>
      </c>
      <c r="Z204" s="319"/>
      <c r="AA204" s="291"/>
      <c r="AB204" s="68">
        <f>VLOOKUP(B204,'[2]ВОМ КГ-3 СОЭКС'!$C$3:$G$2063,5,0)</f>
        <v>87.6</v>
      </c>
      <c r="AC204" s="217">
        <f t="shared" si="23"/>
        <v>0</v>
      </c>
    </row>
    <row r="205" spans="1:29" x14ac:dyDescent="0.3">
      <c r="A205" s="133" t="s">
        <v>662</v>
      </c>
      <c r="B205" s="134" t="s">
        <v>663</v>
      </c>
      <c r="C205" s="134" t="s">
        <v>664</v>
      </c>
      <c r="D205" s="96">
        <v>1</v>
      </c>
      <c r="E205" s="141">
        <v>54.4</v>
      </c>
      <c r="F205" s="142">
        <v>54.4</v>
      </c>
      <c r="G205" s="143">
        <v>2.73</v>
      </c>
      <c r="H205" s="143">
        <v>2.73</v>
      </c>
      <c r="I205" s="144" t="s">
        <v>170</v>
      </c>
      <c r="J205" s="67">
        <v>1</v>
      </c>
      <c r="K205" s="96"/>
      <c r="L205" s="96"/>
      <c r="M205" s="67"/>
      <c r="N205" s="67"/>
      <c r="O205" s="67"/>
      <c r="P205" s="77"/>
      <c r="Q205" s="96"/>
      <c r="R205" s="67">
        <f t="shared" si="18"/>
        <v>0</v>
      </c>
      <c r="S205" s="146"/>
      <c r="T205" s="291" t="str">
        <f>IFERROR(VLOOKUP(B205,'Найдено на объекте'!$A$2:$I$83,9,0),"-")</f>
        <v>-</v>
      </c>
      <c r="U205" s="196" t="str">
        <f t="shared" si="19"/>
        <v>-</v>
      </c>
      <c r="V205" s="291" t="str">
        <f>IFERROR(VLOOKUP(B205,[1]Отгрузки!$B$208:$C$281,2,0),"-")</f>
        <v>-</v>
      </c>
      <c r="W205" s="196" t="str">
        <f t="shared" si="20"/>
        <v>-</v>
      </c>
      <c r="X205" s="291">
        <f t="shared" si="21"/>
        <v>1</v>
      </c>
      <c r="Y205" s="196">
        <f t="shared" si="22"/>
        <v>5.4399999999999997E-2</v>
      </c>
      <c r="Z205" s="319"/>
      <c r="AA205" s="291"/>
      <c r="AB205" s="68">
        <f>VLOOKUP(B205,'[2]ВОМ КГ-3 СОЭКС'!$C$3:$G$2063,5,0)</f>
        <v>54.4</v>
      </c>
      <c r="AC205" s="217">
        <f t="shared" si="23"/>
        <v>0</v>
      </c>
    </row>
    <row r="206" spans="1:29" x14ac:dyDescent="0.3">
      <c r="A206" s="133" t="s">
        <v>665</v>
      </c>
      <c r="B206" s="134" t="s">
        <v>666</v>
      </c>
      <c r="C206" s="134" t="s">
        <v>667</v>
      </c>
      <c r="D206" s="96">
        <v>1</v>
      </c>
      <c r="E206" s="141">
        <v>91.4</v>
      </c>
      <c r="F206" s="142">
        <v>91.4</v>
      </c>
      <c r="G206" s="143">
        <v>4.6500000000000004</v>
      </c>
      <c r="H206" s="143">
        <v>4.6500000000000004</v>
      </c>
      <c r="I206" s="144" t="s">
        <v>170</v>
      </c>
      <c r="J206" s="67">
        <v>1</v>
      </c>
      <c r="K206" s="96"/>
      <c r="L206" s="96"/>
      <c r="M206" s="67"/>
      <c r="N206" s="67"/>
      <c r="O206" s="67"/>
      <c r="P206" s="77"/>
      <c r="Q206" s="96"/>
      <c r="R206" s="67">
        <f t="shared" si="18"/>
        <v>0</v>
      </c>
      <c r="S206" s="146"/>
      <c r="T206" s="291" t="str">
        <f>IFERROR(VLOOKUP(B206,'Найдено на объекте'!$A$2:$I$83,9,0),"-")</f>
        <v>-</v>
      </c>
      <c r="U206" s="196" t="str">
        <f t="shared" si="19"/>
        <v>-</v>
      </c>
      <c r="V206" s="291" t="str">
        <f>IFERROR(VLOOKUP(B206,[1]Отгрузки!$B$208:$C$281,2,0),"-")</f>
        <v>-</v>
      </c>
      <c r="W206" s="196" t="str">
        <f t="shared" si="20"/>
        <v>-</v>
      </c>
      <c r="X206" s="291">
        <f t="shared" si="21"/>
        <v>1</v>
      </c>
      <c r="Y206" s="196">
        <f t="shared" si="22"/>
        <v>9.1400000000000009E-2</v>
      </c>
      <c r="Z206" s="319" t="s">
        <v>4912</v>
      </c>
      <c r="AA206" s="291">
        <v>1</v>
      </c>
      <c r="AB206" s="68">
        <f>VLOOKUP(B206,'[2]ВОМ КГ-3 СОЭКС'!$C$3:$G$2063,5,0)</f>
        <v>91.4</v>
      </c>
      <c r="AC206" s="217">
        <f t="shared" si="23"/>
        <v>0</v>
      </c>
    </row>
    <row r="207" spans="1:29" x14ac:dyDescent="0.3">
      <c r="A207" s="133" t="s">
        <v>668</v>
      </c>
      <c r="B207" s="134" t="s">
        <v>669</v>
      </c>
      <c r="C207" s="134" t="s">
        <v>670</v>
      </c>
      <c r="D207" s="96">
        <v>2</v>
      </c>
      <c r="E207" s="141">
        <v>197.4</v>
      </c>
      <c r="F207" s="142">
        <v>394.8</v>
      </c>
      <c r="G207" s="143">
        <v>9.9499999999999993</v>
      </c>
      <c r="H207" s="143">
        <v>19.899999999999999</v>
      </c>
      <c r="I207" s="144" t="s">
        <v>170</v>
      </c>
      <c r="J207" s="67">
        <v>2</v>
      </c>
      <c r="K207" s="96"/>
      <c r="L207" s="96"/>
      <c r="M207" s="67"/>
      <c r="N207" s="67"/>
      <c r="O207" s="67"/>
      <c r="P207" s="77"/>
      <c r="Q207" s="96"/>
      <c r="R207" s="67">
        <f t="shared" si="18"/>
        <v>0</v>
      </c>
      <c r="S207" s="146"/>
      <c r="T207" s="291" t="str">
        <f>IFERROR(VLOOKUP(B207,'Найдено на объекте'!$A$2:$I$83,9,0),"-")</f>
        <v>-</v>
      </c>
      <c r="U207" s="196" t="str">
        <f t="shared" si="19"/>
        <v>-</v>
      </c>
      <c r="V207" s="291" t="str">
        <f>IFERROR(VLOOKUP(B207,[1]Отгрузки!$B$208:$C$281,2,0),"-")</f>
        <v>-</v>
      </c>
      <c r="W207" s="196" t="str">
        <f t="shared" si="20"/>
        <v>-</v>
      </c>
      <c r="X207" s="291">
        <f t="shared" si="21"/>
        <v>2</v>
      </c>
      <c r="Y207" s="196">
        <f t="shared" si="22"/>
        <v>0.39479999999999998</v>
      </c>
      <c r="Z207" s="319"/>
      <c r="AA207" s="291"/>
      <c r="AB207" s="68">
        <f>VLOOKUP(B207,'[2]ВОМ КГ-3 СОЭКС'!$C$3:$G$2063,5,0)</f>
        <v>394.8</v>
      </c>
      <c r="AC207" s="217">
        <f t="shared" si="23"/>
        <v>0</v>
      </c>
    </row>
    <row r="208" spans="1:29" x14ac:dyDescent="0.3">
      <c r="A208" s="133" t="s">
        <v>671</v>
      </c>
      <c r="B208" s="134" t="s">
        <v>672</v>
      </c>
      <c r="C208" s="134" t="s">
        <v>673</v>
      </c>
      <c r="D208" s="96">
        <v>1</v>
      </c>
      <c r="E208" s="141">
        <v>180.6</v>
      </c>
      <c r="F208" s="142">
        <v>180.6</v>
      </c>
      <c r="G208" s="143">
        <v>9.07</v>
      </c>
      <c r="H208" s="143">
        <v>9.07</v>
      </c>
      <c r="I208" s="144" t="s">
        <v>170</v>
      </c>
      <c r="J208" s="67">
        <v>1</v>
      </c>
      <c r="K208" s="96"/>
      <c r="L208" s="96"/>
      <c r="M208" s="67"/>
      <c r="N208" s="67"/>
      <c r="O208" s="67"/>
      <c r="P208" s="77"/>
      <c r="Q208" s="96"/>
      <c r="R208" s="67">
        <f t="shared" si="18"/>
        <v>0</v>
      </c>
      <c r="S208" s="146"/>
      <c r="T208" s="291" t="str">
        <f>IFERROR(VLOOKUP(B208,'Найдено на объекте'!$A$2:$I$83,9,0),"-")</f>
        <v>-</v>
      </c>
      <c r="U208" s="196" t="str">
        <f t="shared" si="19"/>
        <v>-</v>
      </c>
      <c r="V208" s="291" t="str">
        <f>IFERROR(VLOOKUP(B208,[1]Отгрузки!$B$208:$C$281,2,0),"-")</f>
        <v>-</v>
      </c>
      <c r="W208" s="196" t="str">
        <f t="shared" si="20"/>
        <v>-</v>
      </c>
      <c r="X208" s="291">
        <f t="shared" si="21"/>
        <v>1</v>
      </c>
      <c r="Y208" s="196">
        <f t="shared" si="22"/>
        <v>0.18059999999999998</v>
      </c>
      <c r="Z208" s="319"/>
      <c r="AA208" s="291"/>
      <c r="AB208" s="68">
        <f>VLOOKUP(B208,'[2]ВОМ КГ-3 СОЭКС'!$C$3:$G$2063,5,0)</f>
        <v>180.6</v>
      </c>
      <c r="AC208" s="217">
        <f t="shared" si="23"/>
        <v>0</v>
      </c>
    </row>
    <row r="209" spans="1:29" x14ac:dyDescent="0.3">
      <c r="A209" s="133" t="s">
        <v>674</v>
      </c>
      <c r="B209" s="134" t="s">
        <v>675</v>
      </c>
      <c r="C209" s="134" t="s">
        <v>676</v>
      </c>
      <c r="D209" s="96">
        <v>2</v>
      </c>
      <c r="E209" s="141">
        <v>264.39999999999998</v>
      </c>
      <c r="F209" s="142">
        <v>528.79999999999995</v>
      </c>
      <c r="G209" s="143">
        <v>13.32</v>
      </c>
      <c r="H209" s="143">
        <v>26.64</v>
      </c>
      <c r="I209" s="144" t="s">
        <v>170</v>
      </c>
      <c r="J209" s="67">
        <v>2</v>
      </c>
      <c r="K209" s="96"/>
      <c r="L209" s="96"/>
      <c r="M209" s="67"/>
      <c r="N209" s="67"/>
      <c r="O209" s="67"/>
      <c r="P209" s="77"/>
      <c r="Q209" s="96"/>
      <c r="R209" s="67">
        <f t="shared" si="18"/>
        <v>0</v>
      </c>
      <c r="S209" s="146"/>
      <c r="T209" s="291" t="str">
        <f>IFERROR(VLOOKUP(B209,'Найдено на объекте'!$A$2:$I$83,9,0),"-")</f>
        <v>-</v>
      </c>
      <c r="U209" s="196" t="str">
        <f t="shared" si="19"/>
        <v>-</v>
      </c>
      <c r="V209" s="291" t="str">
        <f>IFERROR(VLOOKUP(B209,[1]Отгрузки!$B$208:$C$281,2,0),"-")</f>
        <v>-</v>
      </c>
      <c r="W209" s="196" t="str">
        <f t="shared" si="20"/>
        <v>-</v>
      </c>
      <c r="X209" s="291">
        <f t="shared" si="21"/>
        <v>2</v>
      </c>
      <c r="Y209" s="196">
        <f t="shared" si="22"/>
        <v>0.52879999999999994</v>
      </c>
      <c r="Z209" s="319" t="s">
        <v>4914</v>
      </c>
      <c r="AA209" s="291">
        <v>1</v>
      </c>
      <c r="AB209" s="68">
        <f>VLOOKUP(B209,'[2]ВОМ КГ-3 СОЭКС'!$C$3:$G$2063,5,0)</f>
        <v>528.79999999999995</v>
      </c>
      <c r="AC209" s="217">
        <f t="shared" si="23"/>
        <v>0</v>
      </c>
    </row>
    <row r="210" spans="1:29" x14ac:dyDescent="0.3">
      <c r="A210" s="133" t="s">
        <v>677</v>
      </c>
      <c r="B210" s="134" t="s">
        <v>678</v>
      </c>
      <c r="C210" s="134" t="s">
        <v>679</v>
      </c>
      <c r="D210" s="96">
        <v>2</v>
      </c>
      <c r="E210" s="141">
        <v>246.2</v>
      </c>
      <c r="F210" s="142">
        <v>492.4</v>
      </c>
      <c r="G210" s="143">
        <v>12.35</v>
      </c>
      <c r="H210" s="143">
        <v>24.7</v>
      </c>
      <c r="I210" s="144" t="s">
        <v>170</v>
      </c>
      <c r="J210" s="67">
        <v>2</v>
      </c>
      <c r="K210" s="96"/>
      <c r="L210" s="96"/>
      <c r="M210" s="67"/>
      <c r="N210" s="67"/>
      <c r="O210" s="67"/>
      <c r="P210" s="77"/>
      <c r="Q210" s="96"/>
      <c r="R210" s="67">
        <f t="shared" si="18"/>
        <v>0</v>
      </c>
      <c r="S210" s="146"/>
      <c r="T210" s="291" t="str">
        <f>IFERROR(VLOOKUP(B210,'Найдено на объекте'!$A$2:$I$83,9,0),"-")</f>
        <v>-</v>
      </c>
      <c r="U210" s="196" t="str">
        <f t="shared" si="19"/>
        <v>-</v>
      </c>
      <c r="V210" s="291" t="str">
        <f>IFERROR(VLOOKUP(B210,[1]Отгрузки!$B$208:$C$281,2,0),"-")</f>
        <v>-</v>
      </c>
      <c r="W210" s="196" t="str">
        <f t="shared" si="20"/>
        <v>-</v>
      </c>
      <c r="X210" s="291">
        <f t="shared" si="21"/>
        <v>2</v>
      </c>
      <c r="Y210" s="196">
        <f t="shared" si="22"/>
        <v>0.4924</v>
      </c>
      <c r="Z210" s="319"/>
      <c r="AA210" s="291"/>
      <c r="AB210" s="68">
        <f>VLOOKUP(B210,'[2]ВОМ КГ-3 СОЭКС'!$C$3:$G$2063,5,0)</f>
        <v>492.4</v>
      </c>
      <c r="AC210" s="217">
        <f t="shared" si="23"/>
        <v>0</v>
      </c>
    </row>
    <row r="211" spans="1:29" x14ac:dyDescent="0.3">
      <c r="A211" s="133" t="s">
        <v>680</v>
      </c>
      <c r="B211" s="134" t="s">
        <v>681</v>
      </c>
      <c r="C211" s="134" t="s">
        <v>682</v>
      </c>
      <c r="D211" s="96">
        <v>1</v>
      </c>
      <c r="E211" s="141">
        <v>242.5</v>
      </c>
      <c r="F211" s="142">
        <v>242.5</v>
      </c>
      <c r="G211" s="143">
        <v>12.2</v>
      </c>
      <c r="H211" s="143">
        <v>12.2</v>
      </c>
      <c r="I211" s="144" t="s">
        <v>170</v>
      </c>
      <c r="J211" s="67">
        <v>1</v>
      </c>
      <c r="K211" s="96"/>
      <c r="L211" s="96"/>
      <c r="M211" s="67"/>
      <c r="N211" s="67"/>
      <c r="O211" s="67"/>
      <c r="P211" s="77"/>
      <c r="Q211" s="96"/>
      <c r="R211" s="67">
        <f t="shared" si="18"/>
        <v>0</v>
      </c>
      <c r="S211" s="146"/>
      <c r="T211" s="291" t="str">
        <f>IFERROR(VLOOKUP(B211,'Найдено на объекте'!$A$2:$I$83,9,0),"-")</f>
        <v>-</v>
      </c>
      <c r="U211" s="196" t="str">
        <f t="shared" si="19"/>
        <v>-</v>
      </c>
      <c r="V211" s="291" t="str">
        <f>IFERROR(VLOOKUP(B211,[1]Отгрузки!$B$208:$C$281,2,0),"-")</f>
        <v>-</v>
      </c>
      <c r="W211" s="196" t="str">
        <f t="shared" si="20"/>
        <v>-</v>
      </c>
      <c r="X211" s="291">
        <f t="shared" si="21"/>
        <v>1</v>
      </c>
      <c r="Y211" s="196">
        <f t="shared" si="22"/>
        <v>0.24249999999999999</v>
      </c>
      <c r="Z211" s="319"/>
      <c r="AA211" s="291"/>
      <c r="AB211" s="68">
        <f>VLOOKUP(B211,'[2]ВОМ КГ-3 СОЭКС'!$C$3:$G$2063,5,0)</f>
        <v>242.5</v>
      </c>
      <c r="AC211" s="217">
        <f t="shared" si="23"/>
        <v>0</v>
      </c>
    </row>
    <row r="212" spans="1:29" x14ac:dyDescent="0.3">
      <c r="A212" s="133" t="s">
        <v>683</v>
      </c>
      <c r="B212" s="134" t="s">
        <v>684</v>
      </c>
      <c r="C212" s="134" t="s">
        <v>685</v>
      </c>
      <c r="D212" s="96">
        <v>1</v>
      </c>
      <c r="E212" s="141">
        <v>223.6</v>
      </c>
      <c r="F212" s="142">
        <v>223.6</v>
      </c>
      <c r="G212" s="143">
        <v>11.24</v>
      </c>
      <c r="H212" s="143">
        <v>11.24</v>
      </c>
      <c r="I212" s="144" t="s">
        <v>170</v>
      </c>
      <c r="J212" s="67">
        <v>1</v>
      </c>
      <c r="K212" s="96"/>
      <c r="L212" s="96"/>
      <c r="M212" s="67"/>
      <c r="N212" s="67"/>
      <c r="O212" s="67"/>
      <c r="P212" s="77"/>
      <c r="Q212" s="96"/>
      <c r="R212" s="67">
        <f t="shared" si="18"/>
        <v>0</v>
      </c>
      <c r="S212" s="146"/>
      <c r="T212" s="291" t="str">
        <f>IFERROR(VLOOKUP(B212,'Найдено на объекте'!$A$2:$I$83,9,0),"-")</f>
        <v>-</v>
      </c>
      <c r="U212" s="196" t="str">
        <f t="shared" si="19"/>
        <v>-</v>
      </c>
      <c r="V212" s="291" t="str">
        <f>IFERROR(VLOOKUP(B212,[1]Отгрузки!$B$208:$C$281,2,0),"-")</f>
        <v>-</v>
      </c>
      <c r="W212" s="196" t="str">
        <f t="shared" si="20"/>
        <v>-</v>
      </c>
      <c r="X212" s="291">
        <f t="shared" si="21"/>
        <v>1</v>
      </c>
      <c r="Y212" s="196">
        <f t="shared" si="22"/>
        <v>0.22359999999999999</v>
      </c>
      <c r="Z212" s="319"/>
      <c r="AA212" s="291"/>
      <c r="AB212" s="68">
        <f>VLOOKUP(B212,'[2]ВОМ КГ-3 СОЭКС'!$C$3:$G$2063,5,0)</f>
        <v>223.6</v>
      </c>
      <c r="AC212" s="217">
        <f t="shared" si="23"/>
        <v>0</v>
      </c>
    </row>
    <row r="213" spans="1:29" x14ac:dyDescent="0.3">
      <c r="A213" s="133" t="s">
        <v>686</v>
      </c>
      <c r="B213" s="134" t="s">
        <v>687</v>
      </c>
      <c r="C213" s="134" t="s">
        <v>688</v>
      </c>
      <c r="D213" s="96">
        <v>1</v>
      </c>
      <c r="E213" s="141">
        <v>206.5</v>
      </c>
      <c r="F213" s="142">
        <v>206.5</v>
      </c>
      <c r="G213" s="143">
        <v>10.39</v>
      </c>
      <c r="H213" s="143">
        <v>10.39</v>
      </c>
      <c r="I213" s="144" t="s">
        <v>170</v>
      </c>
      <c r="J213" s="67">
        <v>1</v>
      </c>
      <c r="K213" s="96"/>
      <c r="L213" s="96"/>
      <c r="M213" s="67"/>
      <c r="N213" s="67"/>
      <c r="O213" s="67"/>
      <c r="P213" s="77"/>
      <c r="Q213" s="96"/>
      <c r="R213" s="67">
        <f t="shared" si="18"/>
        <v>0</v>
      </c>
      <c r="S213" s="146"/>
      <c r="T213" s="291" t="str">
        <f>IFERROR(VLOOKUP(B213,'Найдено на объекте'!$A$2:$I$83,9,0),"-")</f>
        <v>-</v>
      </c>
      <c r="U213" s="196" t="str">
        <f t="shared" si="19"/>
        <v>-</v>
      </c>
      <c r="V213" s="291" t="str">
        <f>IFERROR(VLOOKUP(B213,[1]Отгрузки!$B$208:$C$281,2,0),"-")</f>
        <v>-</v>
      </c>
      <c r="W213" s="196" t="str">
        <f t="shared" si="20"/>
        <v>-</v>
      </c>
      <c r="X213" s="291">
        <f t="shared" si="21"/>
        <v>1</v>
      </c>
      <c r="Y213" s="196">
        <f t="shared" si="22"/>
        <v>0.20649999999999999</v>
      </c>
      <c r="Z213" s="319"/>
      <c r="AA213" s="291"/>
      <c r="AB213" s="68">
        <f>VLOOKUP(B213,'[2]ВОМ КГ-3 СОЭКС'!$C$3:$G$2063,5,0)</f>
        <v>206.5</v>
      </c>
      <c r="AC213" s="217">
        <f t="shared" si="23"/>
        <v>0</v>
      </c>
    </row>
    <row r="214" spans="1:29" x14ac:dyDescent="0.3">
      <c r="A214" s="133" t="s">
        <v>689</v>
      </c>
      <c r="B214" s="134" t="s">
        <v>690</v>
      </c>
      <c r="C214" s="134" t="s">
        <v>691</v>
      </c>
      <c r="D214" s="96">
        <v>1</v>
      </c>
      <c r="E214" s="141">
        <v>130.5</v>
      </c>
      <c r="F214" s="142">
        <v>130.5</v>
      </c>
      <c r="G214" s="143">
        <v>6.58</v>
      </c>
      <c r="H214" s="143">
        <v>6.58</v>
      </c>
      <c r="I214" s="144" t="s">
        <v>170</v>
      </c>
      <c r="J214" s="67">
        <v>1</v>
      </c>
      <c r="K214" s="96"/>
      <c r="L214" s="96"/>
      <c r="M214" s="67"/>
      <c r="N214" s="67"/>
      <c r="O214" s="67"/>
      <c r="P214" s="77"/>
      <c r="Q214" s="96"/>
      <c r="R214" s="67">
        <f t="shared" si="18"/>
        <v>0</v>
      </c>
      <c r="S214" s="146"/>
      <c r="T214" s="291" t="str">
        <f>IFERROR(VLOOKUP(B214,'Найдено на объекте'!$A$2:$I$83,9,0),"-")</f>
        <v>-</v>
      </c>
      <c r="U214" s="196" t="str">
        <f t="shared" si="19"/>
        <v>-</v>
      </c>
      <c r="V214" s="291" t="str">
        <f>IFERROR(VLOOKUP(B214,[1]Отгрузки!$B$208:$C$281,2,0),"-")</f>
        <v>-</v>
      </c>
      <c r="W214" s="196" t="str">
        <f t="shared" si="20"/>
        <v>-</v>
      </c>
      <c r="X214" s="291">
        <f t="shared" si="21"/>
        <v>1</v>
      </c>
      <c r="Y214" s="196">
        <f t="shared" si="22"/>
        <v>0.1305</v>
      </c>
      <c r="Z214" s="319"/>
      <c r="AA214" s="291"/>
      <c r="AB214" s="68">
        <f>VLOOKUP(B214,'[2]ВОМ КГ-3 СОЭКС'!$C$3:$G$2063,5,0)</f>
        <v>130.5</v>
      </c>
      <c r="AC214" s="217">
        <f t="shared" si="23"/>
        <v>0</v>
      </c>
    </row>
    <row r="215" spans="1:29" x14ac:dyDescent="0.3">
      <c r="A215" s="133" t="s">
        <v>692</v>
      </c>
      <c r="B215" s="134" t="s">
        <v>693</v>
      </c>
      <c r="C215" s="134" t="s">
        <v>694</v>
      </c>
      <c r="D215" s="96">
        <v>1</v>
      </c>
      <c r="E215" s="141">
        <v>13.9</v>
      </c>
      <c r="F215" s="142">
        <v>13.9</v>
      </c>
      <c r="G215" s="143">
        <v>0.69</v>
      </c>
      <c r="H215" s="143">
        <v>0.69</v>
      </c>
      <c r="I215" s="144" t="s">
        <v>170</v>
      </c>
      <c r="J215" s="67"/>
      <c r="K215" s="148">
        <v>1</v>
      </c>
      <c r="L215" s="96"/>
      <c r="M215" s="67"/>
      <c r="N215" s="67"/>
      <c r="O215" s="67"/>
      <c r="P215" s="77"/>
      <c r="Q215" s="96"/>
      <c r="R215" s="67">
        <f t="shared" si="18"/>
        <v>0</v>
      </c>
      <c r="S215" s="146"/>
      <c r="T215" s="291" t="str">
        <f>IFERROR(VLOOKUP(B215,'Найдено на объекте'!$A$2:$I$83,9,0),"-")</f>
        <v>-</v>
      </c>
      <c r="U215" s="196" t="str">
        <f t="shared" si="19"/>
        <v>-</v>
      </c>
      <c r="V215" s="291" t="str">
        <f>IFERROR(VLOOKUP(B215,[1]Отгрузки!$B$208:$C$281,2,0),"-")</f>
        <v>-</v>
      </c>
      <c r="W215" s="196" t="str">
        <f t="shared" si="20"/>
        <v>-</v>
      </c>
      <c r="X215" s="291">
        <f t="shared" si="21"/>
        <v>1</v>
      </c>
      <c r="Y215" s="196">
        <f t="shared" si="22"/>
        <v>1.3900000000000001E-2</v>
      </c>
      <c r="Z215" s="319"/>
      <c r="AA215" s="291"/>
      <c r="AB215" s="68">
        <f>VLOOKUP(B215,'[2]ВОМ КГ-3 СОЭКС'!$C$3:$G$2063,5,0)</f>
        <v>13.9</v>
      </c>
      <c r="AC215" s="217">
        <f t="shared" si="23"/>
        <v>0</v>
      </c>
    </row>
    <row r="216" spans="1:29" x14ac:dyDescent="0.3">
      <c r="A216" s="133" t="s">
        <v>695</v>
      </c>
      <c r="B216" s="134" t="s">
        <v>696</v>
      </c>
      <c r="C216" s="134" t="s">
        <v>697</v>
      </c>
      <c r="D216" s="96">
        <v>1</v>
      </c>
      <c r="E216" s="141">
        <v>57.2</v>
      </c>
      <c r="F216" s="142">
        <v>57.2</v>
      </c>
      <c r="G216" s="143">
        <v>2.77</v>
      </c>
      <c r="H216" s="143">
        <v>2.77</v>
      </c>
      <c r="I216" s="144" t="s">
        <v>170</v>
      </c>
      <c r="J216" s="67"/>
      <c r="K216" s="148">
        <v>1</v>
      </c>
      <c r="L216" s="96"/>
      <c r="M216" s="67"/>
      <c r="N216" s="67"/>
      <c r="O216" s="67"/>
      <c r="P216" s="77"/>
      <c r="Q216" s="96"/>
      <c r="R216" s="67">
        <f t="shared" si="18"/>
        <v>0</v>
      </c>
      <c r="S216" s="146"/>
      <c r="T216" s="291" t="str">
        <f>IFERROR(VLOOKUP(B216,'Найдено на объекте'!$A$2:$I$83,9,0),"-")</f>
        <v>-</v>
      </c>
      <c r="U216" s="196" t="str">
        <f t="shared" si="19"/>
        <v>-</v>
      </c>
      <c r="V216" s="291" t="str">
        <f>IFERROR(VLOOKUP(B216,[1]Отгрузки!$B$208:$C$281,2,0),"-")</f>
        <v>-</v>
      </c>
      <c r="W216" s="196" t="str">
        <f t="shared" si="20"/>
        <v>-</v>
      </c>
      <c r="X216" s="291">
        <f t="shared" si="21"/>
        <v>1</v>
      </c>
      <c r="Y216" s="196">
        <f t="shared" si="22"/>
        <v>5.7200000000000001E-2</v>
      </c>
      <c r="Z216" s="319"/>
      <c r="AA216" s="291"/>
      <c r="AB216" s="68">
        <f>VLOOKUP(B216,'[2]ВОМ КГ-3 СОЭКС'!$C$3:$G$2063,5,0)</f>
        <v>57.2</v>
      </c>
      <c r="AC216" s="217">
        <f t="shared" si="23"/>
        <v>0</v>
      </c>
    </row>
    <row r="217" spans="1:29" x14ac:dyDescent="0.3">
      <c r="A217" s="133" t="s">
        <v>698</v>
      </c>
      <c r="B217" s="134" t="s">
        <v>699</v>
      </c>
      <c r="C217" s="134" t="s">
        <v>700</v>
      </c>
      <c r="D217" s="96">
        <v>1</v>
      </c>
      <c r="E217" s="141">
        <v>57.3</v>
      </c>
      <c r="F217" s="142">
        <v>57.3</v>
      </c>
      <c r="G217" s="143">
        <v>2.77</v>
      </c>
      <c r="H217" s="143">
        <v>2.77</v>
      </c>
      <c r="I217" s="144" t="s">
        <v>170</v>
      </c>
      <c r="J217" s="67"/>
      <c r="K217" s="96"/>
      <c r="L217" s="96"/>
      <c r="M217" s="67"/>
      <c r="N217" s="67"/>
      <c r="O217" s="67"/>
      <c r="P217" s="77"/>
      <c r="Q217" s="96"/>
      <c r="R217" s="67">
        <f t="shared" si="18"/>
        <v>1</v>
      </c>
      <c r="S217" s="146" t="s">
        <v>1772</v>
      </c>
      <c r="T217" s="291" t="str">
        <f>IFERROR(VLOOKUP(B217,'Найдено на объекте'!$A$2:$I$83,9,0),"-")</f>
        <v>-</v>
      </c>
      <c r="U217" s="196" t="str">
        <f t="shared" si="19"/>
        <v>-</v>
      </c>
      <c r="V217" s="291" t="str">
        <f>IFERROR(VLOOKUP(B217,[1]Отгрузки!$B$208:$C$281,2,0),"-")</f>
        <v>-</v>
      </c>
      <c r="W217" s="196" t="str">
        <f t="shared" si="20"/>
        <v>-</v>
      </c>
      <c r="X217" s="291">
        <f t="shared" si="21"/>
        <v>1</v>
      </c>
      <c r="Y217" s="196">
        <f t="shared" si="22"/>
        <v>5.7299999999999997E-2</v>
      </c>
      <c r="Z217" s="319"/>
      <c r="AA217" s="291"/>
      <c r="AB217" s="68">
        <f>VLOOKUP(B217,'[2]ВОМ КГ-3 СОЭКС'!$C$3:$G$2063,5,0)</f>
        <v>57.3</v>
      </c>
      <c r="AC217" s="217">
        <f t="shared" si="23"/>
        <v>0</v>
      </c>
    </row>
    <row r="218" spans="1:29" x14ac:dyDescent="0.3">
      <c r="A218" s="133" t="s">
        <v>701</v>
      </c>
      <c r="B218" s="134" t="s">
        <v>702</v>
      </c>
      <c r="C218" s="134" t="s">
        <v>703</v>
      </c>
      <c r="D218" s="96">
        <v>1</v>
      </c>
      <c r="E218" s="141">
        <v>37.4</v>
      </c>
      <c r="F218" s="142">
        <v>37.4</v>
      </c>
      <c r="G218" s="143">
        <v>1.82</v>
      </c>
      <c r="H218" s="143">
        <v>1.82</v>
      </c>
      <c r="I218" s="144" t="s">
        <v>170</v>
      </c>
      <c r="J218" s="67"/>
      <c r="K218" s="96"/>
      <c r="L218" s="96"/>
      <c r="M218" s="67"/>
      <c r="N218" s="67"/>
      <c r="O218" s="67"/>
      <c r="P218" s="77"/>
      <c r="Q218" s="96"/>
      <c r="R218" s="67">
        <f t="shared" si="18"/>
        <v>1</v>
      </c>
      <c r="S218" s="146" t="s">
        <v>1772</v>
      </c>
      <c r="T218" s="291" t="str">
        <f>IFERROR(VLOOKUP(B218,'Найдено на объекте'!$A$2:$I$83,9,0),"-")</f>
        <v>-</v>
      </c>
      <c r="U218" s="196" t="str">
        <f t="shared" si="19"/>
        <v>-</v>
      </c>
      <c r="V218" s="291" t="str">
        <f>IFERROR(VLOOKUP(B218,[1]Отгрузки!$B$208:$C$281,2,0),"-")</f>
        <v>-</v>
      </c>
      <c r="W218" s="196" t="str">
        <f t="shared" si="20"/>
        <v>-</v>
      </c>
      <c r="X218" s="291">
        <f t="shared" si="21"/>
        <v>1</v>
      </c>
      <c r="Y218" s="196">
        <f t="shared" si="22"/>
        <v>3.7399999999999996E-2</v>
      </c>
      <c r="Z218" s="319"/>
      <c r="AA218" s="291"/>
      <c r="AB218" s="68">
        <f>VLOOKUP(B218,'[2]ВОМ КГ-3 СОЭКС'!$C$3:$G$2063,5,0)</f>
        <v>37.4</v>
      </c>
      <c r="AC218" s="217">
        <f t="shared" si="23"/>
        <v>0</v>
      </c>
    </row>
    <row r="219" spans="1:29" x14ac:dyDescent="0.3">
      <c r="A219" s="133" t="s">
        <v>704</v>
      </c>
      <c r="B219" s="134" t="s">
        <v>705</v>
      </c>
      <c r="C219" s="134" t="s">
        <v>706</v>
      </c>
      <c r="D219" s="96">
        <v>1</v>
      </c>
      <c r="E219" s="141">
        <v>81.3</v>
      </c>
      <c r="F219" s="142">
        <v>81.3</v>
      </c>
      <c r="G219" s="143">
        <v>4</v>
      </c>
      <c r="H219" s="143">
        <v>4</v>
      </c>
      <c r="I219" s="144" t="s">
        <v>170</v>
      </c>
      <c r="J219" s="67"/>
      <c r="K219" s="148">
        <v>1</v>
      </c>
      <c r="L219" s="96"/>
      <c r="M219" s="67"/>
      <c r="N219" s="67"/>
      <c r="O219" s="67"/>
      <c r="P219" s="77"/>
      <c r="Q219" s="96"/>
      <c r="R219" s="67">
        <f t="shared" si="18"/>
        <v>0</v>
      </c>
      <c r="S219" s="146"/>
      <c r="T219" s="291" t="str">
        <f>IFERROR(VLOOKUP(B219,'Найдено на объекте'!$A$2:$I$83,9,0),"-")</f>
        <v>-</v>
      </c>
      <c r="U219" s="196" t="str">
        <f t="shared" si="19"/>
        <v>-</v>
      </c>
      <c r="V219" s="291" t="str">
        <f>IFERROR(VLOOKUP(B219,[1]Отгрузки!$B$208:$C$281,2,0),"-")</f>
        <v>-</v>
      </c>
      <c r="W219" s="196" t="str">
        <f t="shared" si="20"/>
        <v>-</v>
      </c>
      <c r="X219" s="291">
        <f t="shared" si="21"/>
        <v>1</v>
      </c>
      <c r="Y219" s="196">
        <f t="shared" si="22"/>
        <v>8.1299999999999997E-2</v>
      </c>
      <c r="Z219" s="319"/>
      <c r="AA219" s="291"/>
      <c r="AB219" s="68">
        <f>VLOOKUP(B219,'[2]ВОМ КГ-3 СОЭКС'!$C$3:$G$2063,5,0)</f>
        <v>81.3</v>
      </c>
      <c r="AC219" s="217">
        <f t="shared" si="23"/>
        <v>0</v>
      </c>
    </row>
    <row r="220" spans="1:29" x14ac:dyDescent="0.3">
      <c r="A220" s="133" t="s">
        <v>707</v>
      </c>
      <c r="B220" s="134" t="s">
        <v>708</v>
      </c>
      <c r="C220" s="134" t="s">
        <v>709</v>
      </c>
      <c r="D220" s="96">
        <v>2</v>
      </c>
      <c r="E220" s="141">
        <v>177</v>
      </c>
      <c r="F220" s="142">
        <v>354</v>
      </c>
      <c r="G220" s="143">
        <v>8.6199999999999992</v>
      </c>
      <c r="H220" s="143">
        <v>17.239999999999998</v>
      </c>
      <c r="I220" s="144" t="s">
        <v>170</v>
      </c>
      <c r="J220" s="67"/>
      <c r="K220" s="148">
        <v>2</v>
      </c>
      <c r="L220" s="96"/>
      <c r="M220" s="67"/>
      <c r="N220" s="67"/>
      <c r="O220" s="67"/>
      <c r="P220" s="77"/>
      <c r="Q220" s="96"/>
      <c r="R220" s="67">
        <f t="shared" si="18"/>
        <v>0</v>
      </c>
      <c r="S220" s="146"/>
      <c r="T220" s="291" t="str">
        <f>IFERROR(VLOOKUP(B220,'Найдено на объекте'!$A$2:$I$83,9,0),"-")</f>
        <v>-</v>
      </c>
      <c r="U220" s="196" t="str">
        <f t="shared" si="19"/>
        <v>-</v>
      </c>
      <c r="V220" s="291" t="str">
        <f>IFERROR(VLOOKUP(B220,[1]Отгрузки!$B$208:$C$281,2,0),"-")</f>
        <v>-</v>
      </c>
      <c r="W220" s="196" t="str">
        <f t="shared" si="20"/>
        <v>-</v>
      </c>
      <c r="X220" s="291">
        <f t="shared" si="21"/>
        <v>2</v>
      </c>
      <c r="Y220" s="196">
        <f t="shared" si="22"/>
        <v>0.35399999999999998</v>
      </c>
      <c r="Z220" s="319"/>
      <c r="AA220" s="291"/>
      <c r="AB220" s="68">
        <f>VLOOKUP(B220,'[2]ВОМ КГ-3 СОЭКС'!$C$3:$G$2063,5,0)</f>
        <v>354</v>
      </c>
      <c r="AC220" s="217">
        <f t="shared" si="23"/>
        <v>0</v>
      </c>
    </row>
    <row r="221" spans="1:29" x14ac:dyDescent="0.3">
      <c r="A221" s="133" t="s">
        <v>710</v>
      </c>
      <c r="B221" s="134" t="s">
        <v>711</v>
      </c>
      <c r="C221" s="134" t="s">
        <v>712</v>
      </c>
      <c r="D221" s="96">
        <v>1</v>
      </c>
      <c r="E221" s="141">
        <v>267.10000000000002</v>
      </c>
      <c r="F221" s="142">
        <v>267.10000000000002</v>
      </c>
      <c r="G221" s="143">
        <v>12.99</v>
      </c>
      <c r="H221" s="143">
        <v>12.99</v>
      </c>
      <c r="I221" s="144" t="s">
        <v>170</v>
      </c>
      <c r="J221" s="67"/>
      <c r="K221" s="96"/>
      <c r="L221" s="96"/>
      <c r="M221" s="67"/>
      <c r="N221" s="67"/>
      <c r="O221" s="67"/>
      <c r="P221" s="145">
        <v>1</v>
      </c>
      <c r="Q221" s="96"/>
      <c r="R221" s="67">
        <f t="shared" si="18"/>
        <v>0</v>
      </c>
      <c r="S221" s="146"/>
      <c r="T221" s="291" t="str">
        <f>IFERROR(VLOOKUP(B221,'Найдено на объекте'!$A$2:$I$83,9,0),"-")</f>
        <v>-</v>
      </c>
      <c r="U221" s="196" t="str">
        <f t="shared" si="19"/>
        <v>-</v>
      </c>
      <c r="V221" s="291" t="str">
        <f>IFERROR(VLOOKUP(B221,[1]Отгрузки!$B$208:$C$281,2,0),"-")</f>
        <v>-</v>
      </c>
      <c r="W221" s="196" t="str">
        <f t="shared" si="20"/>
        <v>-</v>
      </c>
      <c r="X221" s="291">
        <f t="shared" si="21"/>
        <v>1</v>
      </c>
      <c r="Y221" s="196">
        <f t="shared" si="22"/>
        <v>0.2671</v>
      </c>
      <c r="Z221" s="319"/>
      <c r="AA221" s="291"/>
      <c r="AB221" s="68">
        <f>VLOOKUP(B221,'[2]ВОМ КГ-3 СОЭКС'!$C$3:$G$2063,5,0)</f>
        <v>267.10000000000002</v>
      </c>
      <c r="AC221" s="217">
        <f t="shared" si="23"/>
        <v>0</v>
      </c>
    </row>
    <row r="222" spans="1:29" x14ac:dyDescent="0.3">
      <c r="A222" s="133" t="s">
        <v>713</v>
      </c>
      <c r="B222" s="134" t="s">
        <v>714</v>
      </c>
      <c r="C222" s="134" t="s">
        <v>715</v>
      </c>
      <c r="D222" s="96">
        <v>1</v>
      </c>
      <c r="E222" s="141">
        <v>164.2</v>
      </c>
      <c r="F222" s="142">
        <v>164.2</v>
      </c>
      <c r="G222" s="143">
        <v>8</v>
      </c>
      <c r="H222" s="143">
        <v>8</v>
      </c>
      <c r="I222" s="144" t="s">
        <v>170</v>
      </c>
      <c r="J222" s="67"/>
      <c r="K222" s="148">
        <v>1</v>
      </c>
      <c r="L222" s="96"/>
      <c r="M222" s="67"/>
      <c r="N222" s="67"/>
      <c r="O222" s="67"/>
      <c r="P222" s="77"/>
      <c r="Q222" s="96"/>
      <c r="R222" s="67">
        <f t="shared" si="18"/>
        <v>0</v>
      </c>
      <c r="S222" s="146"/>
      <c r="T222" s="291" t="str">
        <f>IFERROR(VLOOKUP(B222,'Найдено на объекте'!$A$2:$I$83,9,0),"-")</f>
        <v>-</v>
      </c>
      <c r="U222" s="196" t="str">
        <f t="shared" si="19"/>
        <v>-</v>
      </c>
      <c r="V222" s="291" t="str">
        <f>IFERROR(VLOOKUP(B222,[1]Отгрузки!$B$208:$C$281,2,0),"-")</f>
        <v>-</v>
      </c>
      <c r="W222" s="196" t="str">
        <f t="shared" si="20"/>
        <v>-</v>
      </c>
      <c r="X222" s="291">
        <f t="shared" si="21"/>
        <v>1</v>
      </c>
      <c r="Y222" s="196">
        <f t="shared" si="22"/>
        <v>0.16419999999999998</v>
      </c>
      <c r="Z222" s="319"/>
      <c r="AA222" s="291"/>
      <c r="AB222" s="68">
        <f>VLOOKUP(B222,'[2]ВОМ КГ-3 СОЭКС'!$C$3:$G$2063,5,0)</f>
        <v>164.2</v>
      </c>
      <c r="AC222" s="217">
        <f t="shared" si="23"/>
        <v>0</v>
      </c>
    </row>
    <row r="223" spans="1:29" x14ac:dyDescent="0.3">
      <c r="A223" s="133" t="s">
        <v>716</v>
      </c>
      <c r="B223" s="134" t="s">
        <v>717</v>
      </c>
      <c r="C223" s="134" t="s">
        <v>718</v>
      </c>
      <c r="D223" s="96">
        <v>1</v>
      </c>
      <c r="E223" s="141">
        <v>244.9</v>
      </c>
      <c r="F223" s="142">
        <v>244.9</v>
      </c>
      <c r="G223" s="143">
        <v>11.92</v>
      </c>
      <c r="H223" s="143">
        <v>11.92</v>
      </c>
      <c r="I223" s="144" t="s">
        <v>170</v>
      </c>
      <c r="J223" s="67"/>
      <c r="K223" s="148">
        <v>1</v>
      </c>
      <c r="L223" s="96"/>
      <c r="M223" s="67"/>
      <c r="N223" s="67"/>
      <c r="O223" s="67"/>
      <c r="P223" s="77"/>
      <c r="Q223" s="96"/>
      <c r="R223" s="67">
        <f t="shared" si="18"/>
        <v>0</v>
      </c>
      <c r="S223" s="146"/>
      <c r="T223" s="291" t="str">
        <f>IFERROR(VLOOKUP(B223,'Найдено на объекте'!$A$2:$I$83,9,0),"-")</f>
        <v>-</v>
      </c>
      <c r="U223" s="196" t="str">
        <f t="shared" si="19"/>
        <v>-</v>
      </c>
      <c r="V223" s="291" t="str">
        <f>IFERROR(VLOOKUP(B223,[1]Отгрузки!$B$208:$C$281,2,0),"-")</f>
        <v>-</v>
      </c>
      <c r="W223" s="196" t="str">
        <f t="shared" si="20"/>
        <v>-</v>
      </c>
      <c r="X223" s="291">
        <f t="shared" si="21"/>
        <v>1</v>
      </c>
      <c r="Y223" s="196">
        <f t="shared" si="22"/>
        <v>0.24490000000000001</v>
      </c>
      <c r="Z223" s="319"/>
      <c r="AA223" s="291"/>
      <c r="AB223" s="68">
        <f>VLOOKUP(B223,'[2]ВОМ КГ-3 СОЭКС'!$C$3:$G$2063,5,0)</f>
        <v>244.9</v>
      </c>
      <c r="AC223" s="217">
        <f t="shared" si="23"/>
        <v>0</v>
      </c>
    </row>
    <row r="224" spans="1:29" x14ac:dyDescent="0.3">
      <c r="A224" s="133" t="s">
        <v>719</v>
      </c>
      <c r="B224" s="134" t="s">
        <v>720</v>
      </c>
      <c r="C224" s="134" t="s">
        <v>721</v>
      </c>
      <c r="D224" s="96">
        <v>1</v>
      </c>
      <c r="E224" s="141">
        <v>227.6</v>
      </c>
      <c r="F224" s="142">
        <v>227.6</v>
      </c>
      <c r="G224" s="143">
        <v>11.09</v>
      </c>
      <c r="H224" s="143">
        <v>11.09</v>
      </c>
      <c r="I224" s="144" t="s">
        <v>170</v>
      </c>
      <c r="J224" s="67"/>
      <c r="K224" s="148">
        <v>1</v>
      </c>
      <c r="L224" s="96"/>
      <c r="M224" s="67"/>
      <c r="N224" s="67"/>
      <c r="O224" s="67"/>
      <c r="P224" s="77"/>
      <c r="Q224" s="96"/>
      <c r="R224" s="67">
        <f t="shared" si="18"/>
        <v>0</v>
      </c>
      <c r="S224" s="146"/>
      <c r="T224" s="291" t="str">
        <f>IFERROR(VLOOKUP(B224,'Найдено на объекте'!$A$2:$I$83,9,0),"-")</f>
        <v>-</v>
      </c>
      <c r="U224" s="196" t="str">
        <f t="shared" si="19"/>
        <v>-</v>
      </c>
      <c r="V224" s="291" t="str">
        <f>IFERROR(VLOOKUP(B224,[1]Отгрузки!$B$208:$C$281,2,0),"-")</f>
        <v>-</v>
      </c>
      <c r="W224" s="196" t="str">
        <f t="shared" si="20"/>
        <v>-</v>
      </c>
      <c r="X224" s="291">
        <f t="shared" si="21"/>
        <v>1</v>
      </c>
      <c r="Y224" s="196">
        <f t="shared" si="22"/>
        <v>0.2276</v>
      </c>
      <c r="Z224" s="319"/>
      <c r="AA224" s="291"/>
      <c r="AB224" s="68">
        <f>VLOOKUP(B224,'[2]ВОМ КГ-3 СОЭКС'!$C$3:$G$2063,5,0)</f>
        <v>227.6</v>
      </c>
      <c r="AC224" s="217">
        <f t="shared" si="23"/>
        <v>0</v>
      </c>
    </row>
    <row r="225" spans="1:29" x14ac:dyDescent="0.3">
      <c r="A225" s="133" t="s">
        <v>722</v>
      </c>
      <c r="B225" s="134" t="s">
        <v>723</v>
      </c>
      <c r="C225" s="134" t="s">
        <v>724</v>
      </c>
      <c r="D225" s="96">
        <v>1</v>
      </c>
      <c r="E225" s="141">
        <v>244.6</v>
      </c>
      <c r="F225" s="142">
        <v>244.6</v>
      </c>
      <c r="G225" s="143">
        <v>11.91</v>
      </c>
      <c r="H225" s="143">
        <v>11.91</v>
      </c>
      <c r="I225" s="144" t="s">
        <v>170</v>
      </c>
      <c r="J225" s="67"/>
      <c r="K225" s="148">
        <v>1</v>
      </c>
      <c r="L225" s="96"/>
      <c r="M225" s="67"/>
      <c r="N225" s="67"/>
      <c r="O225" s="67"/>
      <c r="P225" s="77"/>
      <c r="Q225" s="96"/>
      <c r="R225" s="67">
        <f t="shared" si="18"/>
        <v>0</v>
      </c>
      <c r="S225" s="146"/>
      <c r="T225" s="291" t="str">
        <f>IFERROR(VLOOKUP(B225,'Найдено на объекте'!$A$2:$I$83,9,0),"-")</f>
        <v>-</v>
      </c>
      <c r="U225" s="196" t="str">
        <f t="shared" si="19"/>
        <v>-</v>
      </c>
      <c r="V225" s="291" t="str">
        <f>IFERROR(VLOOKUP(B225,[1]Отгрузки!$B$208:$C$281,2,0),"-")</f>
        <v>-</v>
      </c>
      <c r="W225" s="196" t="str">
        <f t="shared" si="20"/>
        <v>-</v>
      </c>
      <c r="X225" s="291">
        <f t="shared" si="21"/>
        <v>1</v>
      </c>
      <c r="Y225" s="196">
        <f t="shared" si="22"/>
        <v>0.24459999999999998</v>
      </c>
      <c r="Z225" s="319"/>
      <c r="AA225" s="291"/>
      <c r="AB225" s="68">
        <f>VLOOKUP(B225,'[2]ВОМ КГ-3 СОЭКС'!$C$3:$G$2063,5,0)</f>
        <v>244.6</v>
      </c>
      <c r="AC225" s="217">
        <f t="shared" si="23"/>
        <v>0</v>
      </c>
    </row>
    <row r="226" spans="1:29" x14ac:dyDescent="0.3">
      <c r="A226" s="133" t="s">
        <v>725</v>
      </c>
      <c r="B226" s="134" t="s">
        <v>726</v>
      </c>
      <c r="C226" s="134" t="s">
        <v>727</v>
      </c>
      <c r="D226" s="96">
        <v>1</v>
      </c>
      <c r="E226" s="141">
        <v>227.1</v>
      </c>
      <c r="F226" s="142">
        <v>227.1</v>
      </c>
      <c r="G226" s="143">
        <v>11.07</v>
      </c>
      <c r="H226" s="143">
        <v>11.07</v>
      </c>
      <c r="I226" s="144" t="s">
        <v>170</v>
      </c>
      <c r="J226" s="67"/>
      <c r="K226" s="148">
        <v>1</v>
      </c>
      <c r="L226" s="96"/>
      <c r="M226" s="67"/>
      <c r="N226" s="67"/>
      <c r="O226" s="67"/>
      <c r="P226" s="77"/>
      <c r="Q226" s="96"/>
      <c r="R226" s="67">
        <f t="shared" si="18"/>
        <v>0</v>
      </c>
      <c r="S226" s="146"/>
      <c r="T226" s="291" t="str">
        <f>IFERROR(VLOOKUP(B226,'Найдено на объекте'!$A$2:$I$83,9,0),"-")</f>
        <v>-</v>
      </c>
      <c r="U226" s="196" t="str">
        <f t="shared" si="19"/>
        <v>-</v>
      </c>
      <c r="V226" s="291" t="str">
        <f>IFERROR(VLOOKUP(B226,[1]Отгрузки!$B$208:$C$281,2,0),"-")</f>
        <v>-</v>
      </c>
      <c r="W226" s="196" t="str">
        <f t="shared" si="20"/>
        <v>-</v>
      </c>
      <c r="X226" s="291">
        <f t="shared" si="21"/>
        <v>1</v>
      </c>
      <c r="Y226" s="196">
        <f t="shared" si="22"/>
        <v>0.2271</v>
      </c>
      <c r="Z226" s="319"/>
      <c r="AA226" s="291"/>
      <c r="AB226" s="68">
        <f>VLOOKUP(B226,'[2]ВОМ КГ-3 СОЭКС'!$C$3:$G$2063,5,0)</f>
        <v>227.1</v>
      </c>
      <c r="AC226" s="217">
        <f t="shared" si="23"/>
        <v>0</v>
      </c>
    </row>
    <row r="227" spans="1:29" x14ac:dyDescent="0.3">
      <c r="A227" s="133" t="s">
        <v>728</v>
      </c>
      <c r="B227" s="134" t="s">
        <v>729</v>
      </c>
      <c r="C227" s="134" t="s">
        <v>730</v>
      </c>
      <c r="D227" s="96">
        <v>1</v>
      </c>
      <c r="E227" s="141">
        <v>92.1</v>
      </c>
      <c r="F227" s="142">
        <v>92.1</v>
      </c>
      <c r="G227" s="143">
        <v>4.47</v>
      </c>
      <c r="H227" s="143">
        <v>4.47</v>
      </c>
      <c r="I227" s="144" t="s">
        <v>170</v>
      </c>
      <c r="J227" s="67"/>
      <c r="K227" s="148">
        <v>1</v>
      </c>
      <c r="L227" s="96"/>
      <c r="M227" s="67"/>
      <c r="N227" s="67"/>
      <c r="O227" s="67"/>
      <c r="P227" s="77"/>
      <c r="Q227" s="96"/>
      <c r="R227" s="67">
        <f t="shared" si="18"/>
        <v>0</v>
      </c>
      <c r="S227" s="146"/>
      <c r="T227" s="291" t="str">
        <f>IFERROR(VLOOKUP(B227,'Найдено на объекте'!$A$2:$I$83,9,0),"-")</f>
        <v>-</v>
      </c>
      <c r="U227" s="196" t="str">
        <f t="shared" si="19"/>
        <v>-</v>
      </c>
      <c r="V227" s="291" t="str">
        <f>IFERROR(VLOOKUP(B227,[1]Отгрузки!$B$208:$C$281,2,0),"-")</f>
        <v>-</v>
      </c>
      <c r="W227" s="196" t="str">
        <f t="shared" si="20"/>
        <v>-</v>
      </c>
      <c r="X227" s="291">
        <f t="shared" si="21"/>
        <v>1</v>
      </c>
      <c r="Y227" s="196">
        <f t="shared" si="22"/>
        <v>9.2099999999999987E-2</v>
      </c>
      <c r="Z227" s="319" t="s">
        <v>4914</v>
      </c>
      <c r="AA227" s="291">
        <v>1</v>
      </c>
      <c r="AB227" s="68">
        <f>VLOOKUP(B227,'[2]ВОМ КГ-3 СОЭКС'!$C$3:$G$2063,5,0)</f>
        <v>92.1</v>
      </c>
      <c r="AC227" s="217">
        <f t="shared" si="23"/>
        <v>0</v>
      </c>
    </row>
    <row r="228" spans="1:29" x14ac:dyDescent="0.3">
      <c r="A228" s="133" t="s">
        <v>731</v>
      </c>
      <c r="B228" s="134" t="s">
        <v>732</v>
      </c>
      <c r="C228" s="134" t="s">
        <v>733</v>
      </c>
      <c r="D228" s="96">
        <v>1</v>
      </c>
      <c r="E228" s="141">
        <v>84.9</v>
      </c>
      <c r="F228" s="142">
        <v>84.9</v>
      </c>
      <c r="G228" s="143">
        <v>4.12</v>
      </c>
      <c r="H228" s="143">
        <v>4.12</v>
      </c>
      <c r="I228" s="144" t="s">
        <v>170</v>
      </c>
      <c r="J228" s="67"/>
      <c r="K228" s="148">
        <v>1</v>
      </c>
      <c r="L228" s="96"/>
      <c r="M228" s="67"/>
      <c r="N228" s="67"/>
      <c r="O228" s="67"/>
      <c r="P228" s="77"/>
      <c r="Q228" s="96"/>
      <c r="R228" s="67">
        <f t="shared" si="18"/>
        <v>0</v>
      </c>
      <c r="S228" s="146"/>
      <c r="T228" s="291" t="str">
        <f>IFERROR(VLOOKUP(B228,'Найдено на объекте'!$A$2:$I$83,9,0),"-")</f>
        <v>-</v>
      </c>
      <c r="U228" s="196" t="str">
        <f t="shared" si="19"/>
        <v>-</v>
      </c>
      <c r="V228" s="291" t="str">
        <f>IFERROR(VLOOKUP(B228,[1]Отгрузки!$B$208:$C$281,2,0),"-")</f>
        <v>-</v>
      </c>
      <c r="W228" s="196" t="str">
        <f t="shared" si="20"/>
        <v>-</v>
      </c>
      <c r="X228" s="291">
        <f t="shared" si="21"/>
        <v>1</v>
      </c>
      <c r="Y228" s="196">
        <f t="shared" si="22"/>
        <v>8.4900000000000003E-2</v>
      </c>
      <c r="Z228" s="319" t="s">
        <v>4914</v>
      </c>
      <c r="AA228" s="291">
        <v>1</v>
      </c>
      <c r="AB228" s="68">
        <f>VLOOKUP(B228,'[2]ВОМ КГ-3 СОЭКС'!$C$3:$G$2063,5,0)</f>
        <v>84.9</v>
      </c>
      <c r="AC228" s="217">
        <f t="shared" si="23"/>
        <v>0</v>
      </c>
    </row>
    <row r="229" spans="1:29" x14ac:dyDescent="0.3">
      <c r="A229" s="133" t="s">
        <v>734</v>
      </c>
      <c r="B229" s="134" t="s">
        <v>735</v>
      </c>
      <c r="C229" s="134" t="s">
        <v>736</v>
      </c>
      <c r="D229" s="96">
        <v>1</v>
      </c>
      <c r="E229" s="141">
        <v>58.5</v>
      </c>
      <c r="F229" s="142">
        <v>58.5</v>
      </c>
      <c r="G229" s="143">
        <v>2.85</v>
      </c>
      <c r="H229" s="143">
        <v>2.85</v>
      </c>
      <c r="I229" s="144" t="s">
        <v>170</v>
      </c>
      <c r="J229" s="67"/>
      <c r="K229" s="148">
        <v>1</v>
      </c>
      <c r="L229" s="96"/>
      <c r="M229" s="67"/>
      <c r="N229" s="67"/>
      <c r="O229" s="67"/>
      <c r="P229" s="77"/>
      <c r="Q229" s="96"/>
      <c r="R229" s="67">
        <f t="shared" si="18"/>
        <v>0</v>
      </c>
      <c r="S229" s="146"/>
      <c r="T229" s="291" t="str">
        <f>IFERROR(VLOOKUP(B229,'Найдено на объекте'!$A$2:$I$83,9,0),"-")</f>
        <v>-</v>
      </c>
      <c r="U229" s="196" t="str">
        <f t="shared" si="19"/>
        <v>-</v>
      </c>
      <c r="V229" s="291" t="str">
        <f>IFERROR(VLOOKUP(B229,[1]Отгрузки!$B$208:$C$281,2,0),"-")</f>
        <v>-</v>
      </c>
      <c r="W229" s="196" t="str">
        <f t="shared" si="20"/>
        <v>-</v>
      </c>
      <c r="X229" s="291">
        <f t="shared" si="21"/>
        <v>1</v>
      </c>
      <c r="Y229" s="196">
        <f t="shared" si="22"/>
        <v>5.8500000000000003E-2</v>
      </c>
      <c r="Z229" s="319"/>
      <c r="AA229" s="291"/>
      <c r="AB229" s="68">
        <f>VLOOKUP(B229,'[2]ВОМ КГ-3 СОЭКС'!$C$3:$G$2063,5,0)</f>
        <v>58.5</v>
      </c>
      <c r="AC229" s="217">
        <f t="shared" si="23"/>
        <v>0</v>
      </c>
    </row>
    <row r="230" spans="1:29" x14ac:dyDescent="0.3">
      <c r="A230" s="133" t="s">
        <v>737</v>
      </c>
      <c r="B230" s="134" t="s">
        <v>738</v>
      </c>
      <c r="C230" s="134" t="s">
        <v>739</v>
      </c>
      <c r="D230" s="96">
        <v>1</v>
      </c>
      <c r="E230" s="141">
        <v>69.7</v>
      </c>
      <c r="F230" s="142">
        <v>69.7</v>
      </c>
      <c r="G230" s="143">
        <v>3.37</v>
      </c>
      <c r="H230" s="143">
        <v>3.37</v>
      </c>
      <c r="I230" s="144" t="s">
        <v>170</v>
      </c>
      <c r="J230" s="67"/>
      <c r="K230" s="148">
        <v>1</v>
      </c>
      <c r="L230" s="96"/>
      <c r="M230" s="67"/>
      <c r="N230" s="67"/>
      <c r="O230" s="67"/>
      <c r="P230" s="77"/>
      <c r="Q230" s="96"/>
      <c r="R230" s="67">
        <f t="shared" si="18"/>
        <v>0</v>
      </c>
      <c r="S230" s="146"/>
      <c r="T230" s="291" t="str">
        <f>IFERROR(VLOOKUP(B230,'Найдено на объекте'!$A$2:$I$83,9,0),"-")</f>
        <v>-</v>
      </c>
      <c r="U230" s="196" t="str">
        <f t="shared" si="19"/>
        <v>-</v>
      </c>
      <c r="V230" s="291" t="str">
        <f>IFERROR(VLOOKUP(B230,[1]Отгрузки!$B$208:$C$281,2,0),"-")</f>
        <v>-</v>
      </c>
      <c r="W230" s="196" t="str">
        <f t="shared" si="20"/>
        <v>-</v>
      </c>
      <c r="X230" s="291">
        <f t="shared" si="21"/>
        <v>1</v>
      </c>
      <c r="Y230" s="196">
        <f t="shared" si="22"/>
        <v>6.9699999999999998E-2</v>
      </c>
      <c r="Z230" s="319" t="s">
        <v>4914</v>
      </c>
      <c r="AA230" s="291">
        <v>1</v>
      </c>
      <c r="AB230" s="68">
        <f>VLOOKUP(B230,'[2]ВОМ КГ-3 СОЭКС'!$C$3:$G$2063,5,0)</f>
        <v>69.7</v>
      </c>
      <c r="AC230" s="217">
        <f t="shared" si="23"/>
        <v>0</v>
      </c>
    </row>
    <row r="231" spans="1:29" x14ac:dyDescent="0.3">
      <c r="A231" s="133" t="s">
        <v>740</v>
      </c>
      <c r="B231" s="134" t="s">
        <v>741</v>
      </c>
      <c r="C231" s="134" t="s">
        <v>742</v>
      </c>
      <c r="D231" s="96">
        <v>1</v>
      </c>
      <c r="E231" s="141">
        <v>12.9</v>
      </c>
      <c r="F231" s="142">
        <v>12.9</v>
      </c>
      <c r="G231" s="143">
        <v>0.63</v>
      </c>
      <c r="H231" s="143">
        <v>0.63</v>
      </c>
      <c r="I231" s="144" t="s">
        <v>170</v>
      </c>
      <c r="J231" s="67"/>
      <c r="K231" s="148">
        <v>1</v>
      </c>
      <c r="L231" s="96"/>
      <c r="M231" s="67"/>
      <c r="N231" s="67"/>
      <c r="O231" s="67"/>
      <c r="P231" s="77"/>
      <c r="Q231" s="96"/>
      <c r="R231" s="67">
        <f t="shared" si="18"/>
        <v>0</v>
      </c>
      <c r="S231" s="146"/>
      <c r="T231" s="291" t="str">
        <f>IFERROR(VLOOKUP(B231,'Найдено на объекте'!$A$2:$I$83,9,0),"-")</f>
        <v>-</v>
      </c>
      <c r="U231" s="196" t="str">
        <f t="shared" si="19"/>
        <v>-</v>
      </c>
      <c r="V231" s="291" t="str">
        <f>IFERROR(VLOOKUP(B231,[1]Отгрузки!$B$208:$C$281,2,0),"-")</f>
        <v>-</v>
      </c>
      <c r="W231" s="196" t="str">
        <f t="shared" si="20"/>
        <v>-</v>
      </c>
      <c r="X231" s="291">
        <f t="shared" si="21"/>
        <v>1</v>
      </c>
      <c r="Y231" s="196">
        <f t="shared" si="22"/>
        <v>1.29E-2</v>
      </c>
      <c r="Z231" s="319"/>
      <c r="AA231" s="291"/>
      <c r="AB231" s="68">
        <f>VLOOKUP(B231,'[2]ВОМ КГ-3 СОЭКС'!$C$3:$G$2063,5,0)</f>
        <v>12.9</v>
      </c>
      <c r="AC231" s="217">
        <f t="shared" si="23"/>
        <v>0</v>
      </c>
    </row>
    <row r="232" spans="1:29" x14ac:dyDescent="0.3">
      <c r="A232" s="133" t="s">
        <v>743</v>
      </c>
      <c r="B232" s="134" t="s">
        <v>744</v>
      </c>
      <c r="C232" s="134" t="s">
        <v>745</v>
      </c>
      <c r="D232" s="96">
        <v>1</v>
      </c>
      <c r="E232" s="141">
        <v>88.5</v>
      </c>
      <c r="F232" s="142">
        <v>88.5</v>
      </c>
      <c r="G232" s="143">
        <v>4.29</v>
      </c>
      <c r="H232" s="143">
        <v>4.29</v>
      </c>
      <c r="I232" s="144" t="s">
        <v>170</v>
      </c>
      <c r="J232" s="67"/>
      <c r="K232" s="96"/>
      <c r="L232" s="147">
        <v>1</v>
      </c>
      <c r="M232" s="67"/>
      <c r="N232" s="67"/>
      <c r="O232" s="67"/>
      <c r="P232" s="77"/>
      <c r="Q232" s="96"/>
      <c r="R232" s="67">
        <f t="shared" si="18"/>
        <v>0</v>
      </c>
      <c r="S232" s="146"/>
      <c r="T232" s="291" t="str">
        <f>IFERROR(VLOOKUP(B232,'Найдено на объекте'!$A$2:$I$83,9,0),"-")</f>
        <v>-</v>
      </c>
      <c r="U232" s="196" t="str">
        <f t="shared" si="19"/>
        <v>-</v>
      </c>
      <c r="V232" s="291" t="str">
        <f>IFERROR(VLOOKUP(B232,[1]Отгрузки!$B$208:$C$281,2,0),"-")</f>
        <v>-</v>
      </c>
      <c r="W232" s="196" t="str">
        <f t="shared" si="20"/>
        <v>-</v>
      </c>
      <c r="X232" s="291">
        <f t="shared" si="21"/>
        <v>1</v>
      </c>
      <c r="Y232" s="196">
        <f t="shared" si="22"/>
        <v>8.8499999999999995E-2</v>
      </c>
      <c r="Z232" s="319" t="s">
        <v>4914</v>
      </c>
      <c r="AA232" s="291">
        <v>1</v>
      </c>
      <c r="AB232" s="68">
        <f>VLOOKUP(B232,'[2]ВОМ КГ-3 СОЭКС'!$C$3:$G$2063,5,0)</f>
        <v>88.5</v>
      </c>
      <c r="AC232" s="217">
        <f t="shared" si="23"/>
        <v>0</v>
      </c>
    </row>
    <row r="233" spans="1:29" x14ac:dyDescent="0.3">
      <c r="A233" s="133" t="s">
        <v>746</v>
      </c>
      <c r="B233" s="134" t="s">
        <v>747</v>
      </c>
      <c r="C233" s="134" t="s">
        <v>748</v>
      </c>
      <c r="D233" s="96">
        <v>1</v>
      </c>
      <c r="E233" s="141">
        <v>66.599999999999994</v>
      </c>
      <c r="F233" s="142">
        <v>66.599999999999994</v>
      </c>
      <c r="G233" s="143">
        <v>3.23</v>
      </c>
      <c r="H233" s="143">
        <v>3.23</v>
      </c>
      <c r="I233" s="144" t="s">
        <v>170</v>
      </c>
      <c r="J233" s="67"/>
      <c r="K233" s="96"/>
      <c r="L233" s="147">
        <v>1</v>
      </c>
      <c r="M233" s="67"/>
      <c r="N233" s="67"/>
      <c r="O233" s="67"/>
      <c r="P233" s="77"/>
      <c r="Q233" s="96"/>
      <c r="R233" s="67">
        <f t="shared" si="18"/>
        <v>0</v>
      </c>
      <c r="S233" s="146"/>
      <c r="T233" s="291" t="str">
        <f>IFERROR(VLOOKUP(B233,'Найдено на объекте'!$A$2:$I$83,9,0),"-")</f>
        <v>-</v>
      </c>
      <c r="U233" s="196" t="str">
        <f t="shared" si="19"/>
        <v>-</v>
      </c>
      <c r="V233" s="291" t="str">
        <f>IFERROR(VLOOKUP(B233,[1]Отгрузки!$B$208:$C$281,2,0),"-")</f>
        <v>-</v>
      </c>
      <c r="W233" s="196" t="str">
        <f t="shared" si="20"/>
        <v>-</v>
      </c>
      <c r="X233" s="291">
        <f t="shared" si="21"/>
        <v>1</v>
      </c>
      <c r="Y233" s="196">
        <f t="shared" si="22"/>
        <v>6.6599999999999993E-2</v>
      </c>
      <c r="Z233" s="319"/>
      <c r="AA233" s="291"/>
      <c r="AB233" s="68">
        <f>VLOOKUP(B233,'[2]ВОМ КГ-3 СОЭКС'!$C$3:$G$2063,5,0)</f>
        <v>66.599999999999994</v>
      </c>
      <c r="AC233" s="217">
        <f t="shared" si="23"/>
        <v>0</v>
      </c>
    </row>
    <row r="234" spans="1:29" x14ac:dyDescent="0.3">
      <c r="A234" s="133" t="s">
        <v>749</v>
      </c>
      <c r="B234" s="134" t="s">
        <v>750</v>
      </c>
      <c r="C234" s="134" t="s">
        <v>751</v>
      </c>
      <c r="D234" s="96">
        <v>1</v>
      </c>
      <c r="E234" s="141">
        <v>94.2</v>
      </c>
      <c r="F234" s="142">
        <v>94.2</v>
      </c>
      <c r="G234" s="143">
        <v>4.57</v>
      </c>
      <c r="H234" s="143">
        <v>4.57</v>
      </c>
      <c r="I234" s="144" t="s">
        <v>170</v>
      </c>
      <c r="J234" s="67"/>
      <c r="K234" s="96"/>
      <c r="L234" s="147">
        <v>1</v>
      </c>
      <c r="M234" s="67"/>
      <c r="N234" s="67"/>
      <c r="O234" s="67"/>
      <c r="P234" s="77"/>
      <c r="Q234" s="96"/>
      <c r="R234" s="67">
        <f t="shared" si="18"/>
        <v>0</v>
      </c>
      <c r="S234" s="146"/>
      <c r="T234" s="291" t="str">
        <f>IFERROR(VLOOKUP(B234,'Найдено на объекте'!$A$2:$I$83,9,0),"-")</f>
        <v>-</v>
      </c>
      <c r="U234" s="196" t="str">
        <f t="shared" si="19"/>
        <v>-</v>
      </c>
      <c r="V234" s="291" t="str">
        <f>IFERROR(VLOOKUP(B234,[1]Отгрузки!$B$208:$C$281,2,0),"-")</f>
        <v>-</v>
      </c>
      <c r="W234" s="196" t="str">
        <f t="shared" si="20"/>
        <v>-</v>
      </c>
      <c r="X234" s="291">
        <f t="shared" si="21"/>
        <v>1</v>
      </c>
      <c r="Y234" s="196">
        <f t="shared" si="22"/>
        <v>9.4200000000000006E-2</v>
      </c>
      <c r="Z234" s="319" t="s">
        <v>4914</v>
      </c>
      <c r="AA234" s="291">
        <v>1</v>
      </c>
      <c r="AB234" s="68">
        <f>VLOOKUP(B234,'[2]ВОМ КГ-3 СОЭКС'!$C$3:$G$2063,5,0)</f>
        <v>94.2</v>
      </c>
      <c r="AC234" s="217">
        <f t="shared" si="23"/>
        <v>0</v>
      </c>
    </row>
    <row r="235" spans="1:29" x14ac:dyDescent="0.3">
      <c r="A235" s="133" t="s">
        <v>752</v>
      </c>
      <c r="B235" s="134" t="s">
        <v>753</v>
      </c>
      <c r="C235" s="134" t="s">
        <v>754</v>
      </c>
      <c r="D235" s="96">
        <v>1</v>
      </c>
      <c r="E235" s="141">
        <v>79.400000000000006</v>
      </c>
      <c r="F235" s="142">
        <v>79.400000000000006</v>
      </c>
      <c r="G235" s="143">
        <v>3.85</v>
      </c>
      <c r="H235" s="143">
        <v>3.85</v>
      </c>
      <c r="I235" s="144" t="s">
        <v>170</v>
      </c>
      <c r="J235" s="67"/>
      <c r="K235" s="96"/>
      <c r="L235" s="147">
        <v>1</v>
      </c>
      <c r="M235" s="67"/>
      <c r="N235" s="67"/>
      <c r="O235" s="67"/>
      <c r="P235" s="77"/>
      <c r="Q235" s="96"/>
      <c r="R235" s="67">
        <f t="shared" si="18"/>
        <v>0</v>
      </c>
      <c r="S235" s="146"/>
      <c r="T235" s="291" t="str">
        <f>IFERROR(VLOOKUP(B235,'Найдено на объекте'!$A$2:$I$83,9,0),"-")</f>
        <v>-</v>
      </c>
      <c r="U235" s="196" t="str">
        <f t="shared" si="19"/>
        <v>-</v>
      </c>
      <c r="V235" s="291" t="str">
        <f>IFERROR(VLOOKUP(B235,[1]Отгрузки!$B$208:$C$281,2,0),"-")</f>
        <v>-</v>
      </c>
      <c r="W235" s="196" t="str">
        <f t="shared" si="20"/>
        <v>-</v>
      </c>
      <c r="X235" s="291">
        <f t="shared" si="21"/>
        <v>1</v>
      </c>
      <c r="Y235" s="196">
        <f t="shared" si="22"/>
        <v>7.9400000000000012E-2</v>
      </c>
      <c r="Z235" s="319"/>
      <c r="AA235" s="291"/>
      <c r="AB235" s="68">
        <f>VLOOKUP(B235,'[2]ВОМ КГ-3 СОЭКС'!$C$3:$G$2063,5,0)</f>
        <v>79.400000000000006</v>
      </c>
      <c r="AC235" s="217">
        <f t="shared" si="23"/>
        <v>0</v>
      </c>
    </row>
    <row r="236" spans="1:29" x14ac:dyDescent="0.3">
      <c r="A236" s="133" t="s">
        <v>755</v>
      </c>
      <c r="B236" s="134" t="s">
        <v>756</v>
      </c>
      <c r="C236" s="134" t="s">
        <v>757</v>
      </c>
      <c r="D236" s="96">
        <v>1</v>
      </c>
      <c r="E236" s="141">
        <v>52.5</v>
      </c>
      <c r="F236" s="142">
        <v>52.5</v>
      </c>
      <c r="G236" s="143">
        <v>2.5499999999999998</v>
      </c>
      <c r="H236" s="143">
        <v>2.5499999999999998</v>
      </c>
      <c r="I236" s="144" t="s">
        <v>170</v>
      </c>
      <c r="J236" s="67"/>
      <c r="K236" s="96"/>
      <c r="L236" s="147">
        <v>1</v>
      </c>
      <c r="M236" s="67"/>
      <c r="N236" s="67"/>
      <c r="O236" s="67"/>
      <c r="P236" s="77"/>
      <c r="Q236" s="96"/>
      <c r="R236" s="67">
        <f t="shared" si="18"/>
        <v>0</v>
      </c>
      <c r="S236" s="146"/>
      <c r="T236" s="291" t="str">
        <f>IFERROR(VLOOKUP(B236,'Найдено на объекте'!$A$2:$I$83,9,0),"-")</f>
        <v>-</v>
      </c>
      <c r="U236" s="196" t="str">
        <f t="shared" si="19"/>
        <v>-</v>
      </c>
      <c r="V236" s="291" t="str">
        <f>IFERROR(VLOOKUP(B236,[1]Отгрузки!$B$208:$C$281,2,0),"-")</f>
        <v>-</v>
      </c>
      <c r="W236" s="196" t="str">
        <f t="shared" si="20"/>
        <v>-</v>
      </c>
      <c r="X236" s="291">
        <f t="shared" si="21"/>
        <v>1</v>
      </c>
      <c r="Y236" s="196">
        <f t="shared" si="22"/>
        <v>5.2499999999999998E-2</v>
      </c>
      <c r="Z236" s="319"/>
      <c r="AA236" s="291"/>
      <c r="AB236" s="68">
        <f>VLOOKUP(B236,'[2]ВОМ КГ-3 СОЭКС'!$C$3:$G$2063,5,0)</f>
        <v>52.5</v>
      </c>
      <c r="AC236" s="217">
        <f t="shared" si="23"/>
        <v>0</v>
      </c>
    </row>
    <row r="237" spans="1:29" x14ac:dyDescent="0.3">
      <c r="A237" s="133" t="s">
        <v>758</v>
      </c>
      <c r="B237" s="134" t="s">
        <v>759</v>
      </c>
      <c r="C237" s="134" t="s">
        <v>760</v>
      </c>
      <c r="D237" s="96">
        <v>1</v>
      </c>
      <c r="E237" s="141">
        <v>71.3</v>
      </c>
      <c r="F237" s="142">
        <v>71.3</v>
      </c>
      <c r="G237" s="143">
        <v>3.45</v>
      </c>
      <c r="H237" s="143">
        <v>3.45</v>
      </c>
      <c r="I237" s="144" t="s">
        <v>170</v>
      </c>
      <c r="J237" s="67"/>
      <c r="K237" s="96"/>
      <c r="L237" s="147">
        <v>1</v>
      </c>
      <c r="M237" s="67"/>
      <c r="N237" s="67"/>
      <c r="O237" s="67"/>
      <c r="P237" s="77"/>
      <c r="Q237" s="96"/>
      <c r="R237" s="67">
        <f t="shared" si="18"/>
        <v>0</v>
      </c>
      <c r="S237" s="146"/>
      <c r="T237" s="291" t="str">
        <f>IFERROR(VLOOKUP(B237,'Найдено на объекте'!$A$2:$I$83,9,0),"-")</f>
        <v>-</v>
      </c>
      <c r="U237" s="196" t="str">
        <f t="shared" si="19"/>
        <v>-</v>
      </c>
      <c r="V237" s="291" t="str">
        <f>IFERROR(VLOOKUP(B237,[1]Отгрузки!$B$208:$C$281,2,0),"-")</f>
        <v>-</v>
      </c>
      <c r="W237" s="196" t="str">
        <f t="shared" si="20"/>
        <v>-</v>
      </c>
      <c r="X237" s="291">
        <f t="shared" si="21"/>
        <v>1</v>
      </c>
      <c r="Y237" s="196">
        <f t="shared" si="22"/>
        <v>7.1300000000000002E-2</v>
      </c>
      <c r="Z237" s="319"/>
      <c r="AA237" s="291"/>
      <c r="AB237" s="68">
        <f>VLOOKUP(B237,'[2]ВОМ КГ-3 СОЭКС'!$C$3:$G$2063,5,0)</f>
        <v>71.3</v>
      </c>
      <c r="AC237" s="217">
        <f t="shared" si="23"/>
        <v>0</v>
      </c>
    </row>
    <row r="238" spans="1:29" ht="31.2" x14ac:dyDescent="0.3">
      <c r="A238" s="133" t="s">
        <v>761</v>
      </c>
      <c r="B238" s="134" t="s">
        <v>762</v>
      </c>
      <c r="C238" s="134" t="s">
        <v>763</v>
      </c>
      <c r="D238" s="96">
        <v>2</v>
      </c>
      <c r="E238" s="141">
        <v>82.7</v>
      </c>
      <c r="F238" s="142">
        <v>165.4</v>
      </c>
      <c r="G238" s="143">
        <v>4.05</v>
      </c>
      <c r="H238" s="143">
        <v>8.1</v>
      </c>
      <c r="I238" s="144" t="s">
        <v>170</v>
      </c>
      <c r="J238" s="67"/>
      <c r="K238" s="96"/>
      <c r="L238" s="147">
        <v>2</v>
      </c>
      <c r="M238" s="67"/>
      <c r="N238" s="67"/>
      <c r="O238" s="67"/>
      <c r="P238" s="77"/>
      <c r="Q238" s="96"/>
      <c r="R238" s="67">
        <f t="shared" si="18"/>
        <v>0</v>
      </c>
      <c r="S238" s="146"/>
      <c r="T238" s="291" t="str">
        <f>IFERROR(VLOOKUP(B238,'Найдено на объекте'!$A$2:$I$83,9,0),"-")</f>
        <v>-</v>
      </c>
      <c r="U238" s="196" t="str">
        <f t="shared" si="19"/>
        <v>-</v>
      </c>
      <c r="V238" s="291" t="str">
        <f>IFERROR(VLOOKUP(B238,[1]Отгрузки!$B$208:$C$281,2,0),"-")</f>
        <v>-</v>
      </c>
      <c r="W238" s="196" t="str">
        <f t="shared" si="20"/>
        <v>-</v>
      </c>
      <c r="X238" s="291">
        <f t="shared" si="21"/>
        <v>2</v>
      </c>
      <c r="Y238" s="196">
        <f t="shared" si="22"/>
        <v>0.16540000000000002</v>
      </c>
      <c r="Z238" s="319" t="s">
        <v>4967</v>
      </c>
      <c r="AA238" s="291">
        <f>1+1</f>
        <v>2</v>
      </c>
      <c r="AB238" s="68">
        <f>VLOOKUP(B238,'[2]ВОМ КГ-3 СОЭКС'!$C$3:$G$2063,5,0)</f>
        <v>165.4</v>
      </c>
      <c r="AC238" s="217">
        <f t="shared" si="23"/>
        <v>0</v>
      </c>
    </row>
    <row r="239" spans="1:29" x14ac:dyDescent="0.3">
      <c r="A239" s="133" t="s">
        <v>764</v>
      </c>
      <c r="B239" s="134" t="s">
        <v>765</v>
      </c>
      <c r="C239" s="134" t="s">
        <v>766</v>
      </c>
      <c r="D239" s="96">
        <v>1</v>
      </c>
      <c r="E239" s="141">
        <v>160.80000000000001</v>
      </c>
      <c r="F239" s="142">
        <v>160.80000000000001</v>
      </c>
      <c r="G239" s="143">
        <v>7.84</v>
      </c>
      <c r="H239" s="143">
        <v>7.84</v>
      </c>
      <c r="I239" s="144" t="s">
        <v>170</v>
      </c>
      <c r="J239" s="67"/>
      <c r="K239" s="96"/>
      <c r="L239" s="147">
        <v>1</v>
      </c>
      <c r="M239" s="67"/>
      <c r="N239" s="67"/>
      <c r="O239" s="67"/>
      <c r="P239" s="77"/>
      <c r="Q239" s="96"/>
      <c r="R239" s="67">
        <f t="shared" si="18"/>
        <v>0</v>
      </c>
      <c r="S239" s="146"/>
      <c r="T239" s="291" t="str">
        <f>IFERROR(VLOOKUP(B239,'Найдено на объекте'!$A$2:$I$83,9,0),"-")</f>
        <v>-</v>
      </c>
      <c r="U239" s="196" t="str">
        <f t="shared" si="19"/>
        <v>-</v>
      </c>
      <c r="V239" s="291" t="str">
        <f>IFERROR(VLOOKUP(B239,[1]Отгрузки!$B$208:$C$281,2,0),"-")</f>
        <v>-</v>
      </c>
      <c r="W239" s="196" t="str">
        <f t="shared" si="20"/>
        <v>-</v>
      </c>
      <c r="X239" s="291">
        <f t="shared" si="21"/>
        <v>1</v>
      </c>
      <c r="Y239" s="196">
        <f t="shared" si="22"/>
        <v>0.1608</v>
      </c>
      <c r="Z239" s="319" t="s">
        <v>4950</v>
      </c>
      <c r="AA239" s="291">
        <v>1</v>
      </c>
      <c r="AB239" s="68">
        <f>VLOOKUP(B239,'[2]ВОМ КГ-3 СОЭКС'!$C$3:$G$2063,5,0)</f>
        <v>160.80000000000001</v>
      </c>
      <c r="AC239" s="217">
        <f t="shared" si="23"/>
        <v>0</v>
      </c>
    </row>
    <row r="240" spans="1:29" x14ac:dyDescent="0.3">
      <c r="A240" s="133" t="s">
        <v>767</v>
      </c>
      <c r="B240" s="134" t="s">
        <v>768</v>
      </c>
      <c r="C240" s="134" t="s">
        <v>769</v>
      </c>
      <c r="D240" s="96">
        <v>1</v>
      </c>
      <c r="E240" s="141">
        <v>247.5</v>
      </c>
      <c r="F240" s="142">
        <v>247.5</v>
      </c>
      <c r="G240" s="143">
        <v>12.02</v>
      </c>
      <c r="H240" s="143">
        <v>12.02</v>
      </c>
      <c r="I240" s="144" t="s">
        <v>170</v>
      </c>
      <c r="J240" s="67"/>
      <c r="K240" s="96"/>
      <c r="L240" s="147">
        <v>1</v>
      </c>
      <c r="M240" s="67"/>
      <c r="N240" s="67"/>
      <c r="O240" s="67"/>
      <c r="P240" s="77"/>
      <c r="Q240" s="96"/>
      <c r="R240" s="67">
        <f t="shared" si="18"/>
        <v>0</v>
      </c>
      <c r="S240" s="146"/>
      <c r="T240" s="291" t="str">
        <f>IFERROR(VLOOKUP(B240,'Найдено на объекте'!$A$2:$I$83,9,0),"-")</f>
        <v>-</v>
      </c>
      <c r="U240" s="196" t="str">
        <f t="shared" si="19"/>
        <v>-</v>
      </c>
      <c r="V240" s="291" t="str">
        <f>IFERROR(VLOOKUP(B240,[1]Отгрузки!$B$208:$C$281,2,0),"-")</f>
        <v>-</v>
      </c>
      <c r="W240" s="196" t="str">
        <f t="shared" si="20"/>
        <v>-</v>
      </c>
      <c r="X240" s="291">
        <f t="shared" si="21"/>
        <v>1</v>
      </c>
      <c r="Y240" s="196">
        <f t="shared" si="22"/>
        <v>0.2475</v>
      </c>
      <c r="Z240" s="319"/>
      <c r="AA240" s="291"/>
      <c r="AB240" s="68">
        <f>VLOOKUP(B240,'[2]ВОМ КГ-3 СОЭКС'!$C$3:$G$2063,5,0)</f>
        <v>247.5</v>
      </c>
      <c r="AC240" s="217">
        <f t="shared" si="23"/>
        <v>0</v>
      </c>
    </row>
    <row r="241" spans="1:29" x14ac:dyDescent="0.3">
      <c r="A241" s="133" t="s">
        <v>770</v>
      </c>
      <c r="B241" s="134" t="s">
        <v>771</v>
      </c>
      <c r="C241" s="134" t="s">
        <v>772</v>
      </c>
      <c r="D241" s="96">
        <v>1</v>
      </c>
      <c r="E241" s="141">
        <v>229.9</v>
      </c>
      <c r="F241" s="142">
        <v>229.9</v>
      </c>
      <c r="G241" s="143">
        <v>11.18</v>
      </c>
      <c r="H241" s="143">
        <v>11.18</v>
      </c>
      <c r="I241" s="144" t="s">
        <v>170</v>
      </c>
      <c r="J241" s="67"/>
      <c r="K241" s="96"/>
      <c r="L241" s="147">
        <v>1</v>
      </c>
      <c r="M241" s="67"/>
      <c r="N241" s="67"/>
      <c r="O241" s="67"/>
      <c r="P241" s="77"/>
      <c r="Q241" s="96"/>
      <c r="R241" s="67">
        <f t="shared" si="18"/>
        <v>0</v>
      </c>
      <c r="S241" s="146"/>
      <c r="T241" s="291" t="str">
        <f>IFERROR(VLOOKUP(B241,'Найдено на объекте'!$A$2:$I$83,9,0),"-")</f>
        <v>-</v>
      </c>
      <c r="U241" s="196" t="str">
        <f t="shared" si="19"/>
        <v>-</v>
      </c>
      <c r="V241" s="291" t="str">
        <f>IFERROR(VLOOKUP(B241,[1]Отгрузки!$B$208:$C$281,2,0),"-")</f>
        <v>-</v>
      </c>
      <c r="W241" s="196" t="str">
        <f t="shared" si="20"/>
        <v>-</v>
      </c>
      <c r="X241" s="291">
        <f t="shared" si="21"/>
        <v>1</v>
      </c>
      <c r="Y241" s="196">
        <f t="shared" si="22"/>
        <v>0.22989999999999999</v>
      </c>
      <c r="Z241" s="319"/>
      <c r="AA241" s="291"/>
      <c r="AB241" s="68">
        <f>VLOOKUP(B241,'[2]ВОМ КГ-3 СОЭКС'!$C$3:$G$2063,5,0)</f>
        <v>229.9</v>
      </c>
      <c r="AC241" s="217">
        <f t="shared" si="23"/>
        <v>0</v>
      </c>
    </row>
    <row r="242" spans="1:29" x14ac:dyDescent="0.3">
      <c r="A242" s="133" t="s">
        <v>773</v>
      </c>
      <c r="B242" s="134" t="s">
        <v>774</v>
      </c>
      <c r="C242" s="134" t="s">
        <v>775</v>
      </c>
      <c r="D242" s="96">
        <v>1</v>
      </c>
      <c r="E242" s="141">
        <v>245.1</v>
      </c>
      <c r="F242" s="142">
        <v>245.1</v>
      </c>
      <c r="G242" s="143">
        <v>11.9</v>
      </c>
      <c r="H242" s="143">
        <v>11.9</v>
      </c>
      <c r="I242" s="144" t="s">
        <v>170</v>
      </c>
      <c r="J242" s="67"/>
      <c r="K242" s="96"/>
      <c r="L242" s="147">
        <v>1</v>
      </c>
      <c r="M242" s="67"/>
      <c r="N242" s="67"/>
      <c r="O242" s="67"/>
      <c r="P242" s="77"/>
      <c r="Q242" s="96"/>
      <c r="R242" s="67">
        <f t="shared" si="18"/>
        <v>0</v>
      </c>
      <c r="S242" s="146"/>
      <c r="T242" s="291" t="str">
        <f>IFERROR(VLOOKUP(B242,'Найдено на объекте'!$A$2:$I$83,9,0),"-")</f>
        <v>-</v>
      </c>
      <c r="U242" s="196" t="str">
        <f t="shared" si="19"/>
        <v>-</v>
      </c>
      <c r="V242" s="291" t="str">
        <f>IFERROR(VLOOKUP(B242,[1]Отгрузки!$B$208:$C$281,2,0),"-")</f>
        <v>-</v>
      </c>
      <c r="W242" s="196" t="str">
        <f t="shared" si="20"/>
        <v>-</v>
      </c>
      <c r="X242" s="291">
        <f t="shared" si="21"/>
        <v>1</v>
      </c>
      <c r="Y242" s="196">
        <f t="shared" si="22"/>
        <v>0.24509999999999998</v>
      </c>
      <c r="Z242" s="319" t="s">
        <v>4914</v>
      </c>
      <c r="AA242" s="291">
        <v>1</v>
      </c>
      <c r="AB242" s="68">
        <f>VLOOKUP(B242,'[2]ВОМ КГ-3 СОЭКС'!$C$3:$G$2063,5,0)</f>
        <v>245.1</v>
      </c>
      <c r="AC242" s="217">
        <f t="shared" si="23"/>
        <v>0</v>
      </c>
    </row>
    <row r="243" spans="1:29" x14ac:dyDescent="0.3">
      <c r="A243" s="133" t="s">
        <v>776</v>
      </c>
      <c r="B243" s="134" t="s">
        <v>777</v>
      </c>
      <c r="C243" s="134" t="s">
        <v>778</v>
      </c>
      <c r="D243" s="96">
        <v>1</v>
      </c>
      <c r="E243" s="141">
        <v>227.6</v>
      </c>
      <c r="F243" s="142">
        <v>227.6</v>
      </c>
      <c r="G243" s="143">
        <v>11.06</v>
      </c>
      <c r="H243" s="143">
        <v>11.06</v>
      </c>
      <c r="I243" s="144" t="s">
        <v>170</v>
      </c>
      <c r="J243" s="67"/>
      <c r="K243" s="96"/>
      <c r="L243" s="147">
        <v>1</v>
      </c>
      <c r="M243" s="67"/>
      <c r="N243" s="67"/>
      <c r="O243" s="67"/>
      <c r="P243" s="77"/>
      <c r="Q243" s="96"/>
      <c r="R243" s="67">
        <f t="shared" si="18"/>
        <v>0</v>
      </c>
      <c r="S243" s="146"/>
      <c r="T243" s="291" t="str">
        <f>IFERROR(VLOOKUP(B243,'Найдено на объекте'!$A$2:$I$83,9,0),"-")</f>
        <v>-</v>
      </c>
      <c r="U243" s="196" t="str">
        <f t="shared" si="19"/>
        <v>-</v>
      </c>
      <c r="V243" s="291" t="str">
        <f>IFERROR(VLOOKUP(B243,[1]Отгрузки!$B$208:$C$281,2,0),"-")</f>
        <v>-</v>
      </c>
      <c r="W243" s="196" t="str">
        <f t="shared" si="20"/>
        <v>-</v>
      </c>
      <c r="X243" s="291">
        <f t="shared" si="21"/>
        <v>1</v>
      </c>
      <c r="Y243" s="196">
        <f t="shared" si="22"/>
        <v>0.2276</v>
      </c>
      <c r="Z243" s="319" t="s">
        <v>4950</v>
      </c>
      <c r="AA243" s="291">
        <v>1</v>
      </c>
      <c r="AB243" s="68">
        <f>VLOOKUP(B243,'[2]ВОМ КГ-3 СОЭКС'!$C$3:$G$2063,5,0)</f>
        <v>227.6</v>
      </c>
      <c r="AC243" s="217">
        <f t="shared" si="23"/>
        <v>0</v>
      </c>
    </row>
    <row r="244" spans="1:29" x14ac:dyDescent="0.3">
      <c r="A244" s="133" t="s">
        <v>779</v>
      </c>
      <c r="B244" s="134" t="s">
        <v>780</v>
      </c>
      <c r="C244" s="134" t="s">
        <v>781</v>
      </c>
      <c r="D244" s="96">
        <v>1</v>
      </c>
      <c r="E244" s="141">
        <v>78.7</v>
      </c>
      <c r="F244" s="142">
        <v>78.7</v>
      </c>
      <c r="G244" s="143">
        <v>3.83</v>
      </c>
      <c r="H244" s="143">
        <v>3.83</v>
      </c>
      <c r="I244" s="144" t="s">
        <v>170</v>
      </c>
      <c r="J244" s="67"/>
      <c r="K244" s="96"/>
      <c r="L244" s="147">
        <v>1</v>
      </c>
      <c r="M244" s="67"/>
      <c r="N244" s="67"/>
      <c r="O244" s="67"/>
      <c r="P244" s="77"/>
      <c r="Q244" s="96"/>
      <c r="R244" s="67">
        <f t="shared" si="18"/>
        <v>0</v>
      </c>
      <c r="S244" s="146"/>
      <c r="T244" s="291" t="str">
        <f>IFERROR(VLOOKUP(B244,'Найдено на объекте'!$A$2:$I$83,9,0),"-")</f>
        <v>-</v>
      </c>
      <c r="U244" s="196" t="str">
        <f t="shared" si="19"/>
        <v>-</v>
      </c>
      <c r="V244" s="291" t="str">
        <f>IFERROR(VLOOKUP(B244,[1]Отгрузки!$B$208:$C$281,2,0),"-")</f>
        <v>-</v>
      </c>
      <c r="W244" s="196" t="str">
        <f t="shared" si="20"/>
        <v>-</v>
      </c>
      <c r="X244" s="291">
        <f t="shared" si="21"/>
        <v>1</v>
      </c>
      <c r="Y244" s="196">
        <f t="shared" si="22"/>
        <v>7.8700000000000006E-2</v>
      </c>
      <c r="Z244" s="319"/>
      <c r="AA244" s="291"/>
      <c r="AB244" s="68">
        <f>VLOOKUP(B244,'[2]ВОМ КГ-3 СОЭКС'!$C$3:$G$2063,5,0)</f>
        <v>78.7</v>
      </c>
      <c r="AC244" s="217">
        <f t="shared" si="23"/>
        <v>0</v>
      </c>
    </row>
    <row r="245" spans="1:29" x14ac:dyDescent="0.3">
      <c r="A245" s="133" t="s">
        <v>782</v>
      </c>
      <c r="B245" s="134" t="s">
        <v>783</v>
      </c>
      <c r="C245" s="134" t="s">
        <v>784</v>
      </c>
      <c r="D245" s="96">
        <v>1</v>
      </c>
      <c r="E245" s="141">
        <v>50.8</v>
      </c>
      <c r="F245" s="142">
        <v>50.8</v>
      </c>
      <c r="G245" s="143">
        <v>2.46</v>
      </c>
      <c r="H245" s="143">
        <v>2.46</v>
      </c>
      <c r="I245" s="144" t="s">
        <v>170</v>
      </c>
      <c r="J245" s="67"/>
      <c r="K245" s="96"/>
      <c r="L245" s="147">
        <v>1</v>
      </c>
      <c r="M245" s="67"/>
      <c r="N245" s="67"/>
      <c r="O245" s="67"/>
      <c r="P245" s="77"/>
      <c r="Q245" s="96"/>
      <c r="R245" s="67">
        <f t="shared" si="18"/>
        <v>0</v>
      </c>
      <c r="S245" s="146"/>
      <c r="T245" s="291" t="str">
        <f>IFERROR(VLOOKUP(B245,'Найдено на объекте'!$A$2:$I$83,9,0),"-")</f>
        <v>-</v>
      </c>
      <c r="U245" s="196" t="str">
        <f t="shared" si="19"/>
        <v>-</v>
      </c>
      <c r="V245" s="291" t="str">
        <f>IFERROR(VLOOKUP(B245,[1]Отгрузки!$B$208:$C$281,2,0),"-")</f>
        <v>-</v>
      </c>
      <c r="W245" s="196" t="str">
        <f t="shared" si="20"/>
        <v>-</v>
      </c>
      <c r="X245" s="291">
        <f t="shared" si="21"/>
        <v>1</v>
      </c>
      <c r="Y245" s="196">
        <f t="shared" si="22"/>
        <v>5.0799999999999998E-2</v>
      </c>
      <c r="Z245" s="319"/>
      <c r="AA245" s="291"/>
      <c r="AB245" s="68">
        <f>VLOOKUP(B245,'[2]ВОМ КГ-3 СОЭКС'!$C$3:$G$2063,5,0)</f>
        <v>50.8</v>
      </c>
      <c r="AC245" s="217">
        <f t="shared" si="23"/>
        <v>0</v>
      </c>
    </row>
    <row r="246" spans="1:29" x14ac:dyDescent="0.3">
      <c r="A246" s="133" t="s">
        <v>785</v>
      </c>
      <c r="B246" s="134" t="s">
        <v>786</v>
      </c>
      <c r="C246" s="134" t="s">
        <v>787</v>
      </c>
      <c r="D246" s="96">
        <v>1</v>
      </c>
      <c r="E246" s="141">
        <v>41.8</v>
      </c>
      <c r="F246" s="142">
        <v>41.8</v>
      </c>
      <c r="G246" s="143">
        <v>2.0299999999999998</v>
      </c>
      <c r="H246" s="143">
        <v>2.0299999999999998</v>
      </c>
      <c r="I246" s="144" t="s">
        <v>170</v>
      </c>
      <c r="J246" s="67"/>
      <c r="K246" s="96"/>
      <c r="L246" s="96"/>
      <c r="M246" s="67"/>
      <c r="N246" s="67"/>
      <c r="O246" s="67"/>
      <c r="P246" s="77"/>
      <c r="Q246" s="96"/>
      <c r="R246" s="67">
        <f t="shared" si="18"/>
        <v>1</v>
      </c>
      <c r="S246" s="146" t="s">
        <v>1772</v>
      </c>
      <c r="T246" s="291" t="str">
        <f>IFERROR(VLOOKUP(B246,'Найдено на объекте'!$A$2:$I$83,9,0),"-")</f>
        <v>-</v>
      </c>
      <c r="U246" s="196" t="str">
        <f t="shared" si="19"/>
        <v>-</v>
      </c>
      <c r="V246" s="291" t="str">
        <f>IFERROR(VLOOKUP(B246,[1]Отгрузки!$B$208:$C$281,2,0),"-")</f>
        <v>-</v>
      </c>
      <c r="W246" s="196" t="str">
        <f t="shared" si="20"/>
        <v>-</v>
      </c>
      <c r="X246" s="291">
        <f t="shared" si="21"/>
        <v>1</v>
      </c>
      <c r="Y246" s="196">
        <f t="shared" si="22"/>
        <v>4.1799999999999997E-2</v>
      </c>
      <c r="Z246" s="319" t="s">
        <v>4965</v>
      </c>
      <c r="AA246" s="291">
        <v>1</v>
      </c>
      <c r="AB246" s="68">
        <f>VLOOKUP(B246,'[2]ВОМ КГ-3 СОЭКС'!$C$3:$G$2063,5,0)</f>
        <v>41.8</v>
      </c>
      <c r="AC246" s="217">
        <f t="shared" si="23"/>
        <v>0</v>
      </c>
    </row>
    <row r="247" spans="1:29" x14ac:dyDescent="0.3">
      <c r="A247" s="133" t="s">
        <v>788</v>
      </c>
      <c r="B247" s="134" t="s">
        <v>789</v>
      </c>
      <c r="C247" s="134" t="s">
        <v>790</v>
      </c>
      <c r="D247" s="96">
        <v>1</v>
      </c>
      <c r="E247" s="141">
        <v>24.2</v>
      </c>
      <c r="F247" s="142">
        <v>24.2</v>
      </c>
      <c r="G247" s="143">
        <v>1.19</v>
      </c>
      <c r="H247" s="143">
        <v>1.19</v>
      </c>
      <c r="I247" s="144" t="s">
        <v>170</v>
      </c>
      <c r="J247" s="67"/>
      <c r="K247" s="96"/>
      <c r="L247" s="96"/>
      <c r="M247" s="67"/>
      <c r="N247" s="67"/>
      <c r="O247" s="67"/>
      <c r="P247" s="77"/>
      <c r="Q247" s="96"/>
      <c r="R247" s="67">
        <f t="shared" si="18"/>
        <v>1</v>
      </c>
      <c r="S247" s="146" t="s">
        <v>1772</v>
      </c>
      <c r="T247" s="291" t="str">
        <f>IFERROR(VLOOKUP(B247,'Найдено на объекте'!$A$2:$I$83,9,0),"-")</f>
        <v>-</v>
      </c>
      <c r="U247" s="196" t="str">
        <f t="shared" si="19"/>
        <v>-</v>
      </c>
      <c r="V247" s="291" t="str">
        <f>IFERROR(VLOOKUP(B247,[1]Отгрузки!$B$208:$C$281,2,0),"-")</f>
        <v>-</v>
      </c>
      <c r="W247" s="196" t="str">
        <f t="shared" si="20"/>
        <v>-</v>
      </c>
      <c r="X247" s="291">
        <f t="shared" si="21"/>
        <v>1</v>
      </c>
      <c r="Y247" s="196">
        <f t="shared" si="22"/>
        <v>2.4199999999999999E-2</v>
      </c>
      <c r="Z247" s="319"/>
      <c r="AA247" s="291"/>
      <c r="AB247" s="68">
        <f>VLOOKUP(B247,'[2]ВОМ КГ-3 СОЭКС'!$C$3:$G$2063,5,0)</f>
        <v>24.2</v>
      </c>
      <c r="AC247" s="217">
        <f t="shared" si="23"/>
        <v>0</v>
      </c>
    </row>
    <row r="248" spans="1:29" x14ac:dyDescent="0.3">
      <c r="A248" s="133" t="s">
        <v>791</v>
      </c>
      <c r="B248" s="134" t="s">
        <v>792</v>
      </c>
      <c r="C248" s="134" t="s">
        <v>793</v>
      </c>
      <c r="D248" s="96">
        <v>1</v>
      </c>
      <c r="E248" s="141">
        <v>14.7</v>
      </c>
      <c r="F248" s="142">
        <v>14.7</v>
      </c>
      <c r="G248" s="143">
        <v>0.74</v>
      </c>
      <c r="H248" s="143">
        <v>0.74</v>
      </c>
      <c r="I248" s="144" t="s">
        <v>170</v>
      </c>
      <c r="J248" s="67"/>
      <c r="K248" s="96"/>
      <c r="L248" s="96"/>
      <c r="M248" s="67"/>
      <c r="N248" s="67"/>
      <c r="O248" s="67"/>
      <c r="P248" s="77"/>
      <c r="Q248" s="96"/>
      <c r="R248" s="67">
        <f t="shared" si="18"/>
        <v>1</v>
      </c>
      <c r="S248" s="146" t="s">
        <v>1772</v>
      </c>
      <c r="T248" s="291" t="str">
        <f>IFERROR(VLOOKUP(B248,'Найдено на объекте'!$A$2:$I$83,9,0),"-")</f>
        <v>-</v>
      </c>
      <c r="U248" s="196" t="str">
        <f t="shared" si="19"/>
        <v>-</v>
      </c>
      <c r="V248" s="291" t="str">
        <f>IFERROR(VLOOKUP(B248,[1]Отгрузки!$B$208:$C$281,2,0),"-")</f>
        <v>-</v>
      </c>
      <c r="W248" s="196" t="str">
        <f t="shared" si="20"/>
        <v>-</v>
      </c>
      <c r="X248" s="291">
        <f t="shared" si="21"/>
        <v>1</v>
      </c>
      <c r="Y248" s="196">
        <f t="shared" si="22"/>
        <v>1.47E-2</v>
      </c>
      <c r="Z248" s="319"/>
      <c r="AA248" s="291"/>
      <c r="AB248" s="68">
        <f>VLOOKUP(B248,'[2]ВОМ КГ-3 СОЭКС'!$C$3:$G$2063,5,0)</f>
        <v>14.7</v>
      </c>
      <c r="AC248" s="217">
        <f t="shared" si="23"/>
        <v>0</v>
      </c>
    </row>
    <row r="249" spans="1:29" x14ac:dyDescent="0.3">
      <c r="A249" s="133" t="s">
        <v>794</v>
      </c>
      <c r="B249" s="134" t="s">
        <v>795</v>
      </c>
      <c r="C249" s="134" t="s">
        <v>796</v>
      </c>
      <c r="D249" s="96">
        <v>1</v>
      </c>
      <c r="E249" s="141">
        <v>17</v>
      </c>
      <c r="F249" s="142">
        <v>17</v>
      </c>
      <c r="G249" s="143">
        <v>0.84</v>
      </c>
      <c r="H249" s="143">
        <v>0.84</v>
      </c>
      <c r="I249" s="144" t="s">
        <v>170</v>
      </c>
      <c r="J249" s="67"/>
      <c r="K249" s="96"/>
      <c r="L249" s="96"/>
      <c r="M249" s="67"/>
      <c r="N249" s="67"/>
      <c r="O249" s="67"/>
      <c r="P249" s="77"/>
      <c r="Q249" s="96"/>
      <c r="R249" s="67">
        <f t="shared" si="18"/>
        <v>1</v>
      </c>
      <c r="S249" s="146" t="s">
        <v>1772</v>
      </c>
      <c r="T249" s="291" t="str">
        <f>IFERROR(VLOOKUP(B249,'Найдено на объекте'!$A$2:$I$83,9,0),"-")</f>
        <v>-</v>
      </c>
      <c r="U249" s="196" t="str">
        <f t="shared" si="19"/>
        <v>-</v>
      </c>
      <c r="V249" s="291" t="str">
        <f>IFERROR(VLOOKUP(B249,[1]Отгрузки!$B$208:$C$281,2,0),"-")</f>
        <v>-</v>
      </c>
      <c r="W249" s="196" t="str">
        <f t="shared" si="20"/>
        <v>-</v>
      </c>
      <c r="X249" s="291">
        <f t="shared" si="21"/>
        <v>1</v>
      </c>
      <c r="Y249" s="196">
        <f t="shared" si="22"/>
        <v>1.7000000000000001E-2</v>
      </c>
      <c r="Z249" s="319"/>
      <c r="AA249" s="291"/>
      <c r="AB249" s="68">
        <f>VLOOKUP(B249,'[2]ВОМ КГ-3 СОЭКС'!$C$3:$G$2063,5,0)</f>
        <v>17</v>
      </c>
      <c r="AC249" s="217">
        <f t="shared" si="23"/>
        <v>0</v>
      </c>
    </row>
    <row r="250" spans="1:29" x14ac:dyDescent="0.3">
      <c r="A250" s="133" t="s">
        <v>797</v>
      </c>
      <c r="B250" s="134" t="s">
        <v>798</v>
      </c>
      <c r="C250" s="134" t="s">
        <v>799</v>
      </c>
      <c r="D250" s="96">
        <v>1</v>
      </c>
      <c r="E250" s="141">
        <v>19</v>
      </c>
      <c r="F250" s="142">
        <v>19</v>
      </c>
      <c r="G250" s="143">
        <v>0.93</v>
      </c>
      <c r="H250" s="143">
        <v>0.93</v>
      </c>
      <c r="I250" s="144" t="s">
        <v>170</v>
      </c>
      <c r="J250" s="67"/>
      <c r="K250" s="96"/>
      <c r="L250" s="96"/>
      <c r="M250" s="67"/>
      <c r="N250" s="67"/>
      <c r="O250" s="67"/>
      <c r="P250" s="77"/>
      <c r="Q250" s="96"/>
      <c r="R250" s="67">
        <f t="shared" si="18"/>
        <v>1</v>
      </c>
      <c r="S250" s="146" t="s">
        <v>1772</v>
      </c>
      <c r="T250" s="291" t="str">
        <f>IFERROR(VLOOKUP(B250,'Найдено на объекте'!$A$2:$I$83,9,0),"-")</f>
        <v>-</v>
      </c>
      <c r="U250" s="196" t="str">
        <f t="shared" si="19"/>
        <v>-</v>
      </c>
      <c r="V250" s="291" t="str">
        <f>IFERROR(VLOOKUP(B250,[1]Отгрузки!$B$208:$C$281,2,0),"-")</f>
        <v>-</v>
      </c>
      <c r="W250" s="196" t="str">
        <f t="shared" si="20"/>
        <v>-</v>
      </c>
      <c r="X250" s="291">
        <f t="shared" si="21"/>
        <v>1</v>
      </c>
      <c r="Y250" s="196">
        <f t="shared" si="22"/>
        <v>1.9E-2</v>
      </c>
      <c r="Z250" s="319" t="s">
        <v>4965</v>
      </c>
      <c r="AA250" s="291">
        <v>1</v>
      </c>
      <c r="AB250" s="68">
        <f>VLOOKUP(B250,'[2]ВОМ КГ-3 СОЭКС'!$C$3:$G$2063,5,0)</f>
        <v>19</v>
      </c>
      <c r="AC250" s="217">
        <f t="shared" si="23"/>
        <v>0</v>
      </c>
    </row>
    <row r="251" spans="1:29" x14ac:dyDescent="0.3">
      <c r="A251" s="133" t="s">
        <v>800</v>
      </c>
      <c r="B251" s="134" t="s">
        <v>801</v>
      </c>
      <c r="C251" s="134" t="s">
        <v>802</v>
      </c>
      <c r="D251" s="96">
        <v>1</v>
      </c>
      <c r="E251" s="141">
        <v>12.2</v>
      </c>
      <c r="F251" s="142">
        <v>12.2</v>
      </c>
      <c r="G251" s="143">
        <v>0.6</v>
      </c>
      <c r="H251" s="143">
        <v>0.6</v>
      </c>
      <c r="I251" s="144" t="s">
        <v>170</v>
      </c>
      <c r="J251" s="67"/>
      <c r="K251" s="96"/>
      <c r="L251" s="96"/>
      <c r="M251" s="67"/>
      <c r="N251" s="67"/>
      <c r="O251" s="67"/>
      <c r="P251" s="77"/>
      <c r="Q251" s="96"/>
      <c r="R251" s="67">
        <f t="shared" si="18"/>
        <v>1</v>
      </c>
      <c r="S251" s="146" t="s">
        <v>1772</v>
      </c>
      <c r="T251" s="291" t="str">
        <f>IFERROR(VLOOKUP(B251,'Найдено на объекте'!$A$2:$I$83,9,0),"-")</f>
        <v>-</v>
      </c>
      <c r="U251" s="196" t="str">
        <f t="shared" si="19"/>
        <v>-</v>
      </c>
      <c r="V251" s="291" t="str">
        <f>IFERROR(VLOOKUP(B251,[1]Отгрузки!$B$208:$C$281,2,0),"-")</f>
        <v>-</v>
      </c>
      <c r="W251" s="196" t="str">
        <f t="shared" si="20"/>
        <v>-</v>
      </c>
      <c r="X251" s="291">
        <f t="shared" si="21"/>
        <v>1</v>
      </c>
      <c r="Y251" s="196">
        <f t="shared" si="22"/>
        <v>1.2199999999999999E-2</v>
      </c>
      <c r="Z251" s="319"/>
      <c r="AA251" s="291"/>
      <c r="AB251" s="68">
        <f>VLOOKUP(B251,'[2]ВОМ КГ-3 СОЭКС'!$C$3:$G$2063,5,0)</f>
        <v>12.2</v>
      </c>
      <c r="AC251" s="217">
        <f t="shared" si="23"/>
        <v>0</v>
      </c>
    </row>
    <row r="252" spans="1:29" x14ac:dyDescent="0.3">
      <c r="A252" s="133" t="s">
        <v>803</v>
      </c>
      <c r="B252" s="134" t="s">
        <v>804</v>
      </c>
      <c r="C252" s="134" t="s">
        <v>805</v>
      </c>
      <c r="D252" s="96">
        <v>2</v>
      </c>
      <c r="E252" s="141">
        <v>178.8</v>
      </c>
      <c r="F252" s="142">
        <v>357.6</v>
      </c>
      <c r="G252" s="143">
        <v>8.69</v>
      </c>
      <c r="H252" s="143">
        <v>17.38</v>
      </c>
      <c r="I252" s="144" t="s">
        <v>170</v>
      </c>
      <c r="J252" s="67"/>
      <c r="K252" s="96"/>
      <c r="L252" s="147">
        <v>2</v>
      </c>
      <c r="M252" s="67"/>
      <c r="N252" s="67"/>
      <c r="O252" s="67"/>
      <c r="P252" s="77"/>
      <c r="Q252" s="96"/>
      <c r="R252" s="67">
        <f t="shared" si="18"/>
        <v>0</v>
      </c>
      <c r="S252" s="146"/>
      <c r="T252" s="291" t="str">
        <f>IFERROR(VLOOKUP(B252,'Найдено на объекте'!$A$2:$I$83,9,0),"-")</f>
        <v>-</v>
      </c>
      <c r="U252" s="196" t="str">
        <f t="shared" si="19"/>
        <v>-</v>
      </c>
      <c r="V252" s="291" t="str">
        <f>IFERROR(VLOOKUP(B252,[1]Отгрузки!$B$208:$C$281,2,0),"-")</f>
        <v>-</v>
      </c>
      <c r="W252" s="196" t="str">
        <f t="shared" si="20"/>
        <v>-</v>
      </c>
      <c r="X252" s="291">
        <f t="shared" si="21"/>
        <v>2</v>
      </c>
      <c r="Y252" s="196">
        <f t="shared" si="22"/>
        <v>0.35760000000000003</v>
      </c>
      <c r="Z252" s="319"/>
      <c r="AA252" s="291"/>
      <c r="AB252" s="68">
        <f>VLOOKUP(B252,'[2]ВОМ КГ-3 СОЭКС'!$C$3:$G$2063,5,0)</f>
        <v>357.6</v>
      </c>
      <c r="AC252" s="217">
        <f t="shared" si="23"/>
        <v>0</v>
      </c>
    </row>
    <row r="253" spans="1:29" x14ac:dyDescent="0.3">
      <c r="A253" s="133" t="s">
        <v>806</v>
      </c>
      <c r="B253" s="134" t="s">
        <v>807</v>
      </c>
      <c r="C253" s="134" t="s">
        <v>808</v>
      </c>
      <c r="D253" s="96">
        <v>1</v>
      </c>
      <c r="E253" s="141">
        <v>165.8</v>
      </c>
      <c r="F253" s="142">
        <v>165.8</v>
      </c>
      <c r="G253" s="143">
        <v>8.06</v>
      </c>
      <c r="H253" s="143">
        <v>8.06</v>
      </c>
      <c r="I253" s="144" t="s">
        <v>170</v>
      </c>
      <c r="J253" s="67"/>
      <c r="K253" s="96"/>
      <c r="L253" s="147">
        <v>1</v>
      </c>
      <c r="M253" s="67"/>
      <c r="N253" s="67"/>
      <c r="O253" s="67"/>
      <c r="P253" s="77"/>
      <c r="Q253" s="96"/>
      <c r="R253" s="67">
        <f t="shared" si="18"/>
        <v>0</v>
      </c>
      <c r="S253" s="146"/>
      <c r="T253" s="291" t="str">
        <f>IFERROR(VLOOKUP(B253,'Найдено на объекте'!$A$2:$I$83,9,0),"-")</f>
        <v>-</v>
      </c>
      <c r="U253" s="196" t="str">
        <f t="shared" si="19"/>
        <v>-</v>
      </c>
      <c r="V253" s="291" t="str">
        <f>IFERROR(VLOOKUP(B253,[1]Отгрузки!$B$208:$C$281,2,0),"-")</f>
        <v>-</v>
      </c>
      <c r="W253" s="196" t="str">
        <f t="shared" si="20"/>
        <v>-</v>
      </c>
      <c r="X253" s="291">
        <f t="shared" si="21"/>
        <v>1</v>
      </c>
      <c r="Y253" s="196">
        <f t="shared" si="22"/>
        <v>0.1658</v>
      </c>
      <c r="Z253" s="319"/>
      <c r="AA253" s="291"/>
      <c r="AB253" s="68">
        <f>VLOOKUP(B253,'[2]ВОМ КГ-3 СОЭКС'!$C$3:$G$2063,5,0)</f>
        <v>165.8</v>
      </c>
      <c r="AC253" s="217">
        <f t="shared" si="23"/>
        <v>0</v>
      </c>
    </row>
    <row r="254" spans="1:29" x14ac:dyDescent="0.3">
      <c r="A254" s="133" t="s">
        <v>809</v>
      </c>
      <c r="B254" s="134" t="s">
        <v>810</v>
      </c>
      <c r="C254" s="134" t="s">
        <v>811</v>
      </c>
      <c r="D254" s="96">
        <v>1</v>
      </c>
      <c r="E254" s="141">
        <v>247.6</v>
      </c>
      <c r="F254" s="142">
        <v>247.6</v>
      </c>
      <c r="G254" s="143">
        <v>12.03</v>
      </c>
      <c r="H254" s="143">
        <v>12.03</v>
      </c>
      <c r="I254" s="144" t="s">
        <v>170</v>
      </c>
      <c r="J254" s="67"/>
      <c r="K254" s="96"/>
      <c r="L254" s="147">
        <v>1</v>
      </c>
      <c r="M254" s="67"/>
      <c r="N254" s="67"/>
      <c r="O254" s="67"/>
      <c r="P254" s="77"/>
      <c r="Q254" s="96"/>
      <c r="R254" s="67">
        <f t="shared" si="18"/>
        <v>0</v>
      </c>
      <c r="S254" s="146"/>
      <c r="T254" s="291" t="str">
        <f>IFERROR(VLOOKUP(B254,'Найдено на объекте'!$A$2:$I$83,9,0),"-")</f>
        <v>-</v>
      </c>
      <c r="U254" s="196" t="str">
        <f t="shared" si="19"/>
        <v>-</v>
      </c>
      <c r="V254" s="291" t="str">
        <f>IFERROR(VLOOKUP(B254,[1]Отгрузки!$B$208:$C$281,2,0),"-")</f>
        <v>-</v>
      </c>
      <c r="W254" s="196" t="str">
        <f t="shared" si="20"/>
        <v>-</v>
      </c>
      <c r="X254" s="291">
        <f t="shared" si="21"/>
        <v>1</v>
      </c>
      <c r="Y254" s="196">
        <f t="shared" si="22"/>
        <v>0.24759999999999999</v>
      </c>
      <c r="Z254" s="319"/>
      <c r="AA254" s="291"/>
      <c r="AB254" s="68">
        <f>VLOOKUP(B254,'[2]ВОМ КГ-3 СОЭКС'!$C$3:$G$2063,5,0)</f>
        <v>247.6</v>
      </c>
      <c r="AC254" s="217">
        <f t="shared" si="23"/>
        <v>0</v>
      </c>
    </row>
    <row r="255" spans="1:29" x14ac:dyDescent="0.3">
      <c r="A255" s="133" t="s">
        <v>812</v>
      </c>
      <c r="B255" s="134" t="s">
        <v>813</v>
      </c>
      <c r="C255" s="134" t="s">
        <v>814</v>
      </c>
      <c r="D255" s="96">
        <v>1</v>
      </c>
      <c r="E255" s="141">
        <v>230</v>
      </c>
      <c r="F255" s="142">
        <v>230</v>
      </c>
      <c r="G255" s="143">
        <v>11.19</v>
      </c>
      <c r="H255" s="143">
        <v>11.19</v>
      </c>
      <c r="I255" s="144" t="s">
        <v>170</v>
      </c>
      <c r="J255" s="67"/>
      <c r="K255" s="96"/>
      <c r="L255" s="147">
        <v>1</v>
      </c>
      <c r="M255" s="67"/>
      <c r="N255" s="67"/>
      <c r="O255" s="67"/>
      <c r="P255" s="77"/>
      <c r="Q255" s="96"/>
      <c r="R255" s="67">
        <f t="shared" si="18"/>
        <v>0</v>
      </c>
      <c r="S255" s="146"/>
      <c r="T255" s="291" t="str">
        <f>IFERROR(VLOOKUP(B255,'Найдено на объекте'!$A$2:$I$83,9,0),"-")</f>
        <v>-</v>
      </c>
      <c r="U255" s="196" t="str">
        <f t="shared" si="19"/>
        <v>-</v>
      </c>
      <c r="V255" s="291" t="str">
        <f>IFERROR(VLOOKUP(B255,[1]Отгрузки!$B$208:$C$281,2,0),"-")</f>
        <v>-</v>
      </c>
      <c r="W255" s="196" t="str">
        <f t="shared" si="20"/>
        <v>-</v>
      </c>
      <c r="X255" s="291">
        <f t="shared" si="21"/>
        <v>1</v>
      </c>
      <c r="Y255" s="196">
        <f t="shared" si="22"/>
        <v>0.23</v>
      </c>
      <c r="Z255" s="319" t="s">
        <v>4950</v>
      </c>
      <c r="AA255" s="291">
        <v>1</v>
      </c>
      <c r="AB255" s="68">
        <f>VLOOKUP(B255,'[2]ВОМ КГ-3 СОЭКС'!$C$3:$G$2063,5,0)</f>
        <v>230</v>
      </c>
      <c r="AC255" s="217">
        <f t="shared" si="23"/>
        <v>0</v>
      </c>
    </row>
    <row r="256" spans="1:29" x14ac:dyDescent="0.3">
      <c r="A256" s="133" t="s">
        <v>815</v>
      </c>
      <c r="B256" s="134" t="s">
        <v>816</v>
      </c>
      <c r="C256" s="134" t="s">
        <v>817</v>
      </c>
      <c r="D256" s="96">
        <v>1</v>
      </c>
      <c r="E256" s="141">
        <v>219.6</v>
      </c>
      <c r="F256" s="142">
        <v>219.6</v>
      </c>
      <c r="G256" s="143">
        <v>10.68</v>
      </c>
      <c r="H256" s="143">
        <v>10.68</v>
      </c>
      <c r="I256" s="144" t="s">
        <v>170</v>
      </c>
      <c r="J256" s="67"/>
      <c r="K256" s="96"/>
      <c r="L256" s="147">
        <v>1</v>
      </c>
      <c r="M256" s="67"/>
      <c r="N256" s="67"/>
      <c r="O256" s="67"/>
      <c r="P256" s="77"/>
      <c r="Q256" s="96"/>
      <c r="R256" s="67">
        <f t="shared" si="18"/>
        <v>0</v>
      </c>
      <c r="S256" s="146"/>
      <c r="T256" s="291" t="str">
        <f>IFERROR(VLOOKUP(B256,'Найдено на объекте'!$A$2:$I$83,9,0),"-")</f>
        <v>-</v>
      </c>
      <c r="U256" s="196" t="str">
        <f t="shared" si="19"/>
        <v>-</v>
      </c>
      <c r="V256" s="291" t="str">
        <f>IFERROR(VLOOKUP(B256,[1]Отгрузки!$B$208:$C$281,2,0),"-")</f>
        <v>-</v>
      </c>
      <c r="W256" s="196" t="str">
        <f t="shared" si="20"/>
        <v>-</v>
      </c>
      <c r="X256" s="291">
        <f t="shared" si="21"/>
        <v>1</v>
      </c>
      <c r="Y256" s="196">
        <f t="shared" si="22"/>
        <v>0.21959999999999999</v>
      </c>
      <c r="Z256" s="319"/>
      <c r="AA256" s="291"/>
      <c r="AB256" s="68">
        <f>VLOOKUP(B256,'[2]ВОМ КГ-3 СОЭКС'!$C$3:$G$2063,5,0)</f>
        <v>219.6</v>
      </c>
      <c r="AC256" s="217">
        <f t="shared" si="23"/>
        <v>0</v>
      </c>
    </row>
    <row r="257" spans="1:29" x14ac:dyDescent="0.3">
      <c r="A257" s="133" t="s">
        <v>818</v>
      </c>
      <c r="B257" s="134" t="s">
        <v>819</v>
      </c>
      <c r="C257" s="134" t="s">
        <v>820</v>
      </c>
      <c r="D257" s="96">
        <v>1</v>
      </c>
      <c r="E257" s="141">
        <v>183.4</v>
      </c>
      <c r="F257" s="142">
        <v>183.4</v>
      </c>
      <c r="G257" s="143">
        <v>8.93</v>
      </c>
      <c r="H257" s="143">
        <v>8.93</v>
      </c>
      <c r="I257" s="144" t="s">
        <v>170</v>
      </c>
      <c r="J257" s="67"/>
      <c r="K257" s="96"/>
      <c r="L257" s="147">
        <v>1</v>
      </c>
      <c r="M257" s="67"/>
      <c r="N257" s="67"/>
      <c r="O257" s="67"/>
      <c r="P257" s="77"/>
      <c r="Q257" s="96"/>
      <c r="R257" s="67">
        <f t="shared" si="18"/>
        <v>0</v>
      </c>
      <c r="S257" s="146"/>
      <c r="T257" s="291" t="str">
        <f>IFERROR(VLOOKUP(B257,'Найдено на объекте'!$A$2:$I$83,9,0),"-")</f>
        <v>-</v>
      </c>
      <c r="U257" s="196" t="str">
        <f t="shared" si="19"/>
        <v>-</v>
      </c>
      <c r="V257" s="291" t="str">
        <f>IFERROR(VLOOKUP(B257,[1]Отгрузки!$B$208:$C$281,2,0),"-")</f>
        <v>-</v>
      </c>
      <c r="W257" s="196" t="str">
        <f t="shared" si="20"/>
        <v>-</v>
      </c>
      <c r="X257" s="291">
        <f t="shared" si="21"/>
        <v>1</v>
      </c>
      <c r="Y257" s="196">
        <f t="shared" si="22"/>
        <v>0.18340000000000001</v>
      </c>
      <c r="Z257" s="319"/>
      <c r="AA257" s="291"/>
      <c r="AB257" s="68">
        <f>VLOOKUP(B257,'[2]ВОМ КГ-3 СОЭКС'!$C$3:$G$2063,5,0)</f>
        <v>183.4</v>
      </c>
      <c r="AC257" s="217">
        <f t="shared" si="23"/>
        <v>0</v>
      </c>
    </row>
    <row r="258" spans="1:29" x14ac:dyDescent="0.3">
      <c r="A258" s="133" t="s">
        <v>821</v>
      </c>
      <c r="B258" s="134" t="s">
        <v>822</v>
      </c>
      <c r="C258" s="134" t="s">
        <v>823</v>
      </c>
      <c r="D258" s="96">
        <v>1</v>
      </c>
      <c r="E258" s="141">
        <v>244.4</v>
      </c>
      <c r="F258" s="142">
        <v>244.4</v>
      </c>
      <c r="G258" s="143">
        <v>11.87</v>
      </c>
      <c r="H258" s="143">
        <v>11.87</v>
      </c>
      <c r="I258" s="144" t="s">
        <v>170</v>
      </c>
      <c r="J258" s="67"/>
      <c r="K258" s="96"/>
      <c r="L258" s="147">
        <v>1</v>
      </c>
      <c r="M258" s="67"/>
      <c r="N258" s="67"/>
      <c r="O258" s="67"/>
      <c r="P258" s="77"/>
      <c r="Q258" s="96"/>
      <c r="R258" s="67">
        <f t="shared" ref="R258:R321" si="24">D258-J258-K258-L258-M258-N258-O258-P258-Q258</f>
        <v>0</v>
      </c>
      <c r="S258" s="146"/>
      <c r="T258" s="291" t="str">
        <f>IFERROR(VLOOKUP(B258,'Найдено на объекте'!$A$2:$I$83,9,0),"-")</f>
        <v>-</v>
      </c>
      <c r="U258" s="196" t="str">
        <f t="shared" si="19"/>
        <v>-</v>
      </c>
      <c r="V258" s="291" t="str">
        <f>IFERROR(VLOOKUP(B258,[1]Отгрузки!$B$208:$C$281,2,0),"-")</f>
        <v>-</v>
      </c>
      <c r="W258" s="196" t="str">
        <f t="shared" si="20"/>
        <v>-</v>
      </c>
      <c r="X258" s="291">
        <f t="shared" si="21"/>
        <v>1</v>
      </c>
      <c r="Y258" s="196">
        <f t="shared" si="22"/>
        <v>0.24440000000000001</v>
      </c>
      <c r="Z258" s="319" t="s">
        <v>4950</v>
      </c>
      <c r="AA258" s="291">
        <v>1</v>
      </c>
      <c r="AB258" s="68">
        <f>VLOOKUP(B258,'[2]ВОМ КГ-3 СОЭКС'!$C$3:$G$2063,5,0)</f>
        <v>244.4</v>
      </c>
      <c r="AC258" s="217">
        <f t="shared" si="23"/>
        <v>0</v>
      </c>
    </row>
    <row r="259" spans="1:29" x14ac:dyDescent="0.3">
      <c r="A259" s="133" t="s">
        <v>824</v>
      </c>
      <c r="B259" s="134" t="s">
        <v>825</v>
      </c>
      <c r="C259" s="134" t="s">
        <v>826</v>
      </c>
      <c r="D259" s="96">
        <v>1</v>
      </c>
      <c r="E259" s="141">
        <v>226.8</v>
      </c>
      <c r="F259" s="142">
        <v>226.8</v>
      </c>
      <c r="G259" s="143">
        <v>11.03</v>
      </c>
      <c r="H259" s="143">
        <v>11.03</v>
      </c>
      <c r="I259" s="144" t="s">
        <v>170</v>
      </c>
      <c r="J259" s="67"/>
      <c r="K259" s="96"/>
      <c r="L259" s="147">
        <v>1</v>
      </c>
      <c r="M259" s="67"/>
      <c r="N259" s="67"/>
      <c r="O259" s="67"/>
      <c r="P259" s="77"/>
      <c r="Q259" s="96"/>
      <c r="R259" s="67">
        <f t="shared" si="24"/>
        <v>0</v>
      </c>
      <c r="S259" s="146"/>
      <c r="T259" s="291" t="str">
        <f>IFERROR(VLOOKUP(B259,'Найдено на объекте'!$A$2:$I$83,9,0),"-")</f>
        <v>-</v>
      </c>
      <c r="U259" s="196" t="str">
        <f t="shared" ref="U259:U322" si="25">IFERROR(T259*E259/1000, "-")</f>
        <v>-</v>
      </c>
      <c r="V259" s="291" t="str">
        <f>IFERROR(VLOOKUP(B259,[1]Отгрузки!$B$208:$C$281,2,0),"-")</f>
        <v>-</v>
      </c>
      <c r="W259" s="196" t="str">
        <f t="shared" ref="W259:W322" si="26">IFERROR(V259*E259/1000, "-")</f>
        <v>-</v>
      </c>
      <c r="X259" s="291">
        <f t="shared" ref="X259:X322" si="27">IFERROR((D259-V259),D259)</f>
        <v>1</v>
      </c>
      <c r="Y259" s="196">
        <f t="shared" ref="Y259:Y322" si="28">IFERROR(X259*E259/1000,"-")</f>
        <v>0.2268</v>
      </c>
      <c r="Z259" s="319"/>
      <c r="AA259" s="291"/>
      <c r="AB259" s="68">
        <f>VLOOKUP(B259,'[2]ВОМ КГ-3 СОЭКС'!$C$3:$G$2063,5,0)</f>
        <v>226.8</v>
      </c>
      <c r="AC259" s="217">
        <f t="shared" ref="AC259:AC322" si="29">F259-AB259</f>
        <v>0</v>
      </c>
    </row>
    <row r="260" spans="1:29" x14ac:dyDescent="0.3">
      <c r="A260" s="133" t="s">
        <v>827</v>
      </c>
      <c r="B260" s="134" t="s">
        <v>828</v>
      </c>
      <c r="C260" s="134" t="s">
        <v>829</v>
      </c>
      <c r="D260" s="96">
        <v>1</v>
      </c>
      <c r="E260" s="141">
        <v>170.5</v>
      </c>
      <c r="F260" s="142">
        <v>170.5</v>
      </c>
      <c r="G260" s="143">
        <v>8.3000000000000007</v>
      </c>
      <c r="H260" s="143">
        <v>8.3000000000000007</v>
      </c>
      <c r="I260" s="144" t="s">
        <v>170</v>
      </c>
      <c r="J260" s="67"/>
      <c r="K260" s="96"/>
      <c r="L260" s="147">
        <v>1</v>
      </c>
      <c r="M260" s="67"/>
      <c r="N260" s="67"/>
      <c r="O260" s="67"/>
      <c r="P260" s="77"/>
      <c r="Q260" s="96"/>
      <c r="R260" s="67">
        <f t="shared" si="24"/>
        <v>0</v>
      </c>
      <c r="S260" s="146"/>
      <c r="T260" s="291" t="str">
        <f>IFERROR(VLOOKUP(B260,'Найдено на объекте'!$A$2:$I$83,9,0),"-")</f>
        <v>-</v>
      </c>
      <c r="U260" s="196" t="str">
        <f t="shared" si="25"/>
        <v>-</v>
      </c>
      <c r="V260" s="291" t="str">
        <f>IFERROR(VLOOKUP(B260,[1]Отгрузки!$B$208:$C$281,2,0),"-")</f>
        <v>-</v>
      </c>
      <c r="W260" s="196" t="str">
        <f t="shared" si="26"/>
        <v>-</v>
      </c>
      <c r="X260" s="291">
        <f t="shared" si="27"/>
        <v>1</v>
      </c>
      <c r="Y260" s="196">
        <f t="shared" si="28"/>
        <v>0.17050000000000001</v>
      </c>
      <c r="Z260" s="319"/>
      <c r="AA260" s="291"/>
      <c r="AB260" s="68">
        <f>VLOOKUP(B260,'[2]ВОМ КГ-3 СОЭКС'!$C$3:$G$2063,5,0)</f>
        <v>170.5</v>
      </c>
      <c r="AC260" s="217">
        <f t="shared" si="29"/>
        <v>0</v>
      </c>
    </row>
    <row r="261" spans="1:29" x14ac:dyDescent="0.3">
      <c r="A261" s="133" t="s">
        <v>830</v>
      </c>
      <c r="B261" s="134" t="s">
        <v>831</v>
      </c>
      <c r="C261" s="134" t="s">
        <v>832</v>
      </c>
      <c r="D261" s="96">
        <v>1</v>
      </c>
      <c r="E261" s="141">
        <v>117.4</v>
      </c>
      <c r="F261" s="142">
        <v>117.4</v>
      </c>
      <c r="G261" s="143">
        <v>5.73</v>
      </c>
      <c r="H261" s="143">
        <v>5.73</v>
      </c>
      <c r="I261" s="144" t="s">
        <v>170</v>
      </c>
      <c r="J261" s="67"/>
      <c r="K261" s="96"/>
      <c r="L261" s="147">
        <v>1</v>
      </c>
      <c r="M261" s="67"/>
      <c r="N261" s="67"/>
      <c r="O261" s="67"/>
      <c r="P261" s="77"/>
      <c r="Q261" s="96"/>
      <c r="R261" s="67">
        <f t="shared" si="24"/>
        <v>0</v>
      </c>
      <c r="S261" s="146"/>
      <c r="T261" s="291" t="str">
        <f>IFERROR(VLOOKUP(B261,'Найдено на объекте'!$A$2:$I$83,9,0),"-")</f>
        <v>-</v>
      </c>
      <c r="U261" s="196" t="str">
        <f t="shared" si="25"/>
        <v>-</v>
      </c>
      <c r="V261" s="291" t="str">
        <f>IFERROR(VLOOKUP(B261,[1]Отгрузки!$B$208:$C$281,2,0),"-")</f>
        <v>-</v>
      </c>
      <c r="W261" s="196" t="str">
        <f t="shared" si="26"/>
        <v>-</v>
      </c>
      <c r="X261" s="291">
        <f t="shared" si="27"/>
        <v>1</v>
      </c>
      <c r="Y261" s="196">
        <f t="shared" si="28"/>
        <v>0.1174</v>
      </c>
      <c r="Z261" s="319"/>
      <c r="AA261" s="291"/>
      <c r="AB261" s="68">
        <f>VLOOKUP(B261,'[2]ВОМ КГ-3 СОЭКС'!$C$3:$G$2063,5,0)</f>
        <v>117.4</v>
      </c>
      <c r="AC261" s="217">
        <f t="shared" si="29"/>
        <v>0</v>
      </c>
    </row>
    <row r="262" spans="1:29" x14ac:dyDescent="0.3">
      <c r="A262" s="133" t="s">
        <v>833</v>
      </c>
      <c r="B262" s="134" t="s">
        <v>834</v>
      </c>
      <c r="C262" s="134" t="s">
        <v>835</v>
      </c>
      <c r="D262" s="96">
        <v>1</v>
      </c>
      <c r="E262" s="141">
        <v>97.7</v>
      </c>
      <c r="F262" s="142">
        <v>97.7</v>
      </c>
      <c r="G262" s="143">
        <v>4.79</v>
      </c>
      <c r="H262" s="143">
        <v>4.79</v>
      </c>
      <c r="I262" s="144" t="s">
        <v>170</v>
      </c>
      <c r="J262" s="67"/>
      <c r="K262" s="96"/>
      <c r="L262" s="96"/>
      <c r="M262" s="67">
        <v>1</v>
      </c>
      <c r="N262" s="67"/>
      <c r="O262" s="67"/>
      <c r="P262" s="77"/>
      <c r="Q262" s="96"/>
      <c r="R262" s="67">
        <f t="shared" si="24"/>
        <v>0</v>
      </c>
      <c r="S262" s="146"/>
      <c r="T262" s="291" t="str">
        <f>IFERROR(VLOOKUP(B262,'Найдено на объекте'!$A$2:$I$83,9,0),"-")</f>
        <v>-</v>
      </c>
      <c r="U262" s="196" t="str">
        <f t="shared" si="25"/>
        <v>-</v>
      </c>
      <c r="V262" s="291" t="str">
        <f>IFERROR(VLOOKUP(B262,[1]Отгрузки!$B$208:$C$281,2,0),"-")</f>
        <v>-</v>
      </c>
      <c r="W262" s="196" t="str">
        <f t="shared" si="26"/>
        <v>-</v>
      </c>
      <c r="X262" s="291">
        <f t="shared" si="27"/>
        <v>1</v>
      </c>
      <c r="Y262" s="196">
        <f t="shared" si="28"/>
        <v>9.7700000000000009E-2</v>
      </c>
      <c r="Z262" s="319"/>
      <c r="AA262" s="291"/>
      <c r="AB262" s="68">
        <f>VLOOKUP(B262,'[2]ВОМ КГ-3 СОЭКС'!$C$3:$G$2063,5,0)</f>
        <v>97.7</v>
      </c>
      <c r="AC262" s="217">
        <f t="shared" si="29"/>
        <v>0</v>
      </c>
    </row>
    <row r="263" spans="1:29" x14ac:dyDescent="0.3">
      <c r="A263" s="133" t="s">
        <v>836</v>
      </c>
      <c r="B263" s="134" t="s">
        <v>837</v>
      </c>
      <c r="C263" s="134" t="s">
        <v>838</v>
      </c>
      <c r="D263" s="96">
        <v>1</v>
      </c>
      <c r="E263" s="141">
        <v>210.5</v>
      </c>
      <c r="F263" s="142">
        <v>210.5</v>
      </c>
      <c r="G263" s="143">
        <v>10.23</v>
      </c>
      <c r="H263" s="143">
        <v>10.23</v>
      </c>
      <c r="I263" s="144" t="s">
        <v>170</v>
      </c>
      <c r="J263" s="67"/>
      <c r="K263" s="96"/>
      <c r="L263" s="96"/>
      <c r="M263" s="67">
        <v>1</v>
      </c>
      <c r="N263" s="67"/>
      <c r="O263" s="67"/>
      <c r="P263" s="77"/>
      <c r="Q263" s="96"/>
      <c r="R263" s="67">
        <f t="shared" si="24"/>
        <v>0</v>
      </c>
      <c r="S263" s="146"/>
      <c r="T263" s="291" t="str">
        <f>IFERROR(VLOOKUP(B263,'Найдено на объекте'!$A$2:$I$83,9,0),"-")</f>
        <v>-</v>
      </c>
      <c r="U263" s="196" t="str">
        <f t="shared" si="25"/>
        <v>-</v>
      </c>
      <c r="V263" s="291" t="str">
        <f>IFERROR(VLOOKUP(B263,[1]Отгрузки!$B$208:$C$281,2,0),"-")</f>
        <v>-</v>
      </c>
      <c r="W263" s="196" t="str">
        <f t="shared" si="26"/>
        <v>-</v>
      </c>
      <c r="X263" s="291">
        <f t="shared" si="27"/>
        <v>1</v>
      </c>
      <c r="Y263" s="196">
        <f t="shared" si="28"/>
        <v>0.21049999999999999</v>
      </c>
      <c r="Z263" s="319"/>
      <c r="AA263" s="291"/>
      <c r="AB263" s="68">
        <f>VLOOKUP(B263,'[2]ВОМ КГ-3 СОЭКС'!$C$3:$G$2063,5,0)</f>
        <v>210.5</v>
      </c>
      <c r="AC263" s="217">
        <f t="shared" si="29"/>
        <v>0</v>
      </c>
    </row>
    <row r="264" spans="1:29" x14ac:dyDescent="0.3">
      <c r="A264" s="133" t="s">
        <v>839</v>
      </c>
      <c r="B264" s="134" t="s">
        <v>840</v>
      </c>
      <c r="C264" s="134" t="s">
        <v>841</v>
      </c>
      <c r="D264" s="96">
        <v>1</v>
      </c>
      <c r="E264" s="141">
        <v>211</v>
      </c>
      <c r="F264" s="142">
        <v>211</v>
      </c>
      <c r="G264" s="143">
        <v>10.25</v>
      </c>
      <c r="H264" s="143">
        <v>10.25</v>
      </c>
      <c r="I264" s="144" t="s">
        <v>170</v>
      </c>
      <c r="J264" s="67"/>
      <c r="K264" s="96"/>
      <c r="L264" s="96"/>
      <c r="M264" s="67">
        <v>1</v>
      </c>
      <c r="N264" s="67"/>
      <c r="O264" s="67"/>
      <c r="P264" s="77"/>
      <c r="Q264" s="96"/>
      <c r="R264" s="67">
        <f t="shared" si="24"/>
        <v>0</v>
      </c>
      <c r="S264" s="146"/>
      <c r="T264" s="291" t="str">
        <f>IFERROR(VLOOKUP(B264,'Найдено на объекте'!$A$2:$I$83,9,0),"-")</f>
        <v>-</v>
      </c>
      <c r="U264" s="196" t="str">
        <f t="shared" si="25"/>
        <v>-</v>
      </c>
      <c r="V264" s="291" t="str">
        <f>IFERROR(VLOOKUP(B264,[1]Отгрузки!$B$208:$C$281,2,0),"-")</f>
        <v>-</v>
      </c>
      <c r="W264" s="196" t="str">
        <f t="shared" si="26"/>
        <v>-</v>
      </c>
      <c r="X264" s="291">
        <f t="shared" si="27"/>
        <v>1</v>
      </c>
      <c r="Y264" s="196">
        <f t="shared" si="28"/>
        <v>0.21099999999999999</v>
      </c>
      <c r="Z264" s="319"/>
      <c r="AA264" s="291"/>
      <c r="AB264" s="68">
        <f>VLOOKUP(B264,'[2]ВОМ КГ-3 СОЭКС'!$C$3:$G$2063,5,0)</f>
        <v>211</v>
      </c>
      <c r="AC264" s="217">
        <f t="shared" si="29"/>
        <v>0</v>
      </c>
    </row>
    <row r="265" spans="1:29" x14ac:dyDescent="0.3">
      <c r="A265" s="133" t="s">
        <v>842</v>
      </c>
      <c r="B265" s="134" t="s">
        <v>843</v>
      </c>
      <c r="C265" s="134" t="s">
        <v>844</v>
      </c>
      <c r="D265" s="96">
        <v>1</v>
      </c>
      <c r="E265" s="141">
        <v>195.7</v>
      </c>
      <c r="F265" s="142">
        <v>195.7</v>
      </c>
      <c r="G265" s="143">
        <v>9.51</v>
      </c>
      <c r="H265" s="143">
        <v>9.51</v>
      </c>
      <c r="I265" s="144" t="s">
        <v>170</v>
      </c>
      <c r="J265" s="67"/>
      <c r="K265" s="96"/>
      <c r="L265" s="96"/>
      <c r="M265" s="67">
        <v>1</v>
      </c>
      <c r="N265" s="67"/>
      <c r="O265" s="67"/>
      <c r="P265" s="77"/>
      <c r="Q265" s="96"/>
      <c r="R265" s="67">
        <f t="shared" si="24"/>
        <v>0</v>
      </c>
      <c r="S265" s="146"/>
      <c r="T265" s="291" t="str">
        <f>IFERROR(VLOOKUP(B265,'Найдено на объекте'!$A$2:$I$83,9,0),"-")</f>
        <v>-</v>
      </c>
      <c r="U265" s="196" t="str">
        <f t="shared" si="25"/>
        <v>-</v>
      </c>
      <c r="V265" s="291" t="str">
        <f>IFERROR(VLOOKUP(B265,[1]Отгрузки!$B$208:$C$281,2,0),"-")</f>
        <v>-</v>
      </c>
      <c r="W265" s="196" t="str">
        <f t="shared" si="26"/>
        <v>-</v>
      </c>
      <c r="X265" s="291">
        <f t="shared" si="27"/>
        <v>1</v>
      </c>
      <c r="Y265" s="196">
        <f t="shared" si="28"/>
        <v>0.19569999999999999</v>
      </c>
      <c r="Z265" s="319"/>
      <c r="AA265" s="291"/>
      <c r="AB265" s="68">
        <f>VLOOKUP(B265,'[2]ВОМ КГ-3 СОЭКС'!$C$3:$G$2063,5,0)</f>
        <v>195.7</v>
      </c>
      <c r="AC265" s="217">
        <f t="shared" si="29"/>
        <v>0</v>
      </c>
    </row>
    <row r="266" spans="1:29" x14ac:dyDescent="0.3">
      <c r="A266" s="133" t="s">
        <v>845</v>
      </c>
      <c r="B266" s="134" t="s">
        <v>846</v>
      </c>
      <c r="C266" s="134" t="s">
        <v>847</v>
      </c>
      <c r="D266" s="96">
        <v>1</v>
      </c>
      <c r="E266" s="141">
        <v>292.3</v>
      </c>
      <c r="F266" s="142">
        <v>292.3</v>
      </c>
      <c r="G266" s="143">
        <v>14.19</v>
      </c>
      <c r="H266" s="143">
        <v>14.19</v>
      </c>
      <c r="I266" s="144" t="s">
        <v>170</v>
      </c>
      <c r="J266" s="67"/>
      <c r="K266" s="96"/>
      <c r="L266" s="96"/>
      <c r="M266" s="67">
        <v>1</v>
      </c>
      <c r="N266" s="67"/>
      <c r="O266" s="67"/>
      <c r="P266" s="77"/>
      <c r="Q266" s="96"/>
      <c r="R266" s="67">
        <f t="shared" si="24"/>
        <v>0</v>
      </c>
      <c r="S266" s="146"/>
      <c r="T266" s="291" t="str">
        <f>IFERROR(VLOOKUP(B266,'Найдено на объекте'!$A$2:$I$83,9,0),"-")</f>
        <v>-</v>
      </c>
      <c r="U266" s="196" t="str">
        <f t="shared" si="25"/>
        <v>-</v>
      </c>
      <c r="V266" s="291" t="str">
        <f>IFERROR(VLOOKUP(B266,[1]Отгрузки!$B$208:$C$281,2,0),"-")</f>
        <v>-</v>
      </c>
      <c r="W266" s="196" t="str">
        <f t="shared" si="26"/>
        <v>-</v>
      </c>
      <c r="X266" s="291">
        <f t="shared" si="27"/>
        <v>1</v>
      </c>
      <c r="Y266" s="196">
        <f t="shared" si="28"/>
        <v>0.2923</v>
      </c>
      <c r="Z266" s="319" t="s">
        <v>4935</v>
      </c>
      <c r="AA266" s="291">
        <v>1</v>
      </c>
      <c r="AB266" s="68">
        <f>VLOOKUP(B266,'[2]ВОМ КГ-3 СОЭКС'!$C$3:$G$2063,5,0)</f>
        <v>292.3</v>
      </c>
      <c r="AC266" s="217">
        <f t="shared" si="29"/>
        <v>0</v>
      </c>
    </row>
    <row r="267" spans="1:29" x14ac:dyDescent="0.3">
      <c r="A267" s="133" t="s">
        <v>848</v>
      </c>
      <c r="B267" s="134" t="s">
        <v>849</v>
      </c>
      <c r="C267" s="134" t="s">
        <v>850</v>
      </c>
      <c r="D267" s="96">
        <v>1</v>
      </c>
      <c r="E267" s="141">
        <v>271.5</v>
      </c>
      <c r="F267" s="142">
        <v>271.5</v>
      </c>
      <c r="G267" s="143">
        <v>13.2</v>
      </c>
      <c r="H267" s="143">
        <v>13.2</v>
      </c>
      <c r="I267" s="144" t="s">
        <v>170</v>
      </c>
      <c r="J267" s="67"/>
      <c r="K267" s="96"/>
      <c r="L267" s="96"/>
      <c r="M267" s="67">
        <v>1</v>
      </c>
      <c r="N267" s="67"/>
      <c r="O267" s="67"/>
      <c r="P267" s="77"/>
      <c r="Q267" s="96"/>
      <c r="R267" s="67">
        <f t="shared" si="24"/>
        <v>0</v>
      </c>
      <c r="S267" s="146"/>
      <c r="T267" s="291" t="str">
        <f>IFERROR(VLOOKUP(B267,'Найдено на объекте'!$A$2:$I$83,9,0),"-")</f>
        <v>-</v>
      </c>
      <c r="U267" s="196" t="str">
        <f t="shared" si="25"/>
        <v>-</v>
      </c>
      <c r="V267" s="291" t="str">
        <f>IFERROR(VLOOKUP(B267,[1]Отгрузки!$B$208:$C$281,2,0),"-")</f>
        <v>-</v>
      </c>
      <c r="W267" s="196" t="str">
        <f t="shared" si="26"/>
        <v>-</v>
      </c>
      <c r="X267" s="291">
        <f t="shared" si="27"/>
        <v>1</v>
      </c>
      <c r="Y267" s="196">
        <f t="shared" si="28"/>
        <v>0.27150000000000002</v>
      </c>
      <c r="Z267" s="319" t="s">
        <v>4935</v>
      </c>
      <c r="AA267" s="291">
        <v>1</v>
      </c>
      <c r="AB267" s="68">
        <f>VLOOKUP(B267,'[2]ВОМ КГ-3 СОЭКС'!$C$3:$G$2063,5,0)</f>
        <v>271.5</v>
      </c>
      <c r="AC267" s="217">
        <f t="shared" si="29"/>
        <v>0</v>
      </c>
    </row>
    <row r="268" spans="1:29" x14ac:dyDescent="0.3">
      <c r="A268" s="133" t="s">
        <v>851</v>
      </c>
      <c r="B268" s="134" t="s">
        <v>852</v>
      </c>
      <c r="C268" s="134" t="s">
        <v>853</v>
      </c>
      <c r="D268" s="96">
        <v>1</v>
      </c>
      <c r="E268" s="141">
        <v>259.2</v>
      </c>
      <c r="F268" s="142">
        <v>259.2</v>
      </c>
      <c r="G268" s="143">
        <v>12.61</v>
      </c>
      <c r="H268" s="143">
        <v>12.61</v>
      </c>
      <c r="I268" s="144" t="s">
        <v>170</v>
      </c>
      <c r="J268" s="67"/>
      <c r="K268" s="96"/>
      <c r="L268" s="96"/>
      <c r="M268" s="67">
        <v>1</v>
      </c>
      <c r="N268" s="67"/>
      <c r="O268" s="67"/>
      <c r="P268" s="77"/>
      <c r="Q268" s="96"/>
      <c r="R268" s="67">
        <f t="shared" si="24"/>
        <v>0</v>
      </c>
      <c r="S268" s="146"/>
      <c r="T268" s="291" t="str">
        <f>IFERROR(VLOOKUP(B268,'Найдено на объекте'!$A$2:$I$83,9,0),"-")</f>
        <v>-</v>
      </c>
      <c r="U268" s="196" t="str">
        <f t="shared" si="25"/>
        <v>-</v>
      </c>
      <c r="V268" s="291" t="str">
        <f>IFERROR(VLOOKUP(B268,[1]Отгрузки!$B$208:$C$281,2,0),"-")</f>
        <v>-</v>
      </c>
      <c r="W268" s="196" t="str">
        <f t="shared" si="26"/>
        <v>-</v>
      </c>
      <c r="X268" s="291">
        <f t="shared" si="27"/>
        <v>1</v>
      </c>
      <c r="Y268" s="196">
        <f t="shared" si="28"/>
        <v>0.25919999999999999</v>
      </c>
      <c r="Z268" s="319" t="s">
        <v>4912</v>
      </c>
      <c r="AA268" s="291">
        <v>1</v>
      </c>
      <c r="AB268" s="68">
        <f>VLOOKUP(B268,'[2]ВОМ КГ-3 СОЭКС'!$C$3:$G$2063,5,0)</f>
        <v>259.2</v>
      </c>
      <c r="AC268" s="217">
        <f t="shared" si="29"/>
        <v>0</v>
      </c>
    </row>
    <row r="269" spans="1:29" x14ac:dyDescent="0.3">
      <c r="A269" s="133" t="s">
        <v>854</v>
      </c>
      <c r="B269" s="134" t="s">
        <v>855</v>
      </c>
      <c r="C269" s="134" t="s">
        <v>856</v>
      </c>
      <c r="D269" s="96">
        <v>1</v>
      </c>
      <c r="E269" s="141">
        <v>217.5</v>
      </c>
      <c r="F269" s="142">
        <v>217.5</v>
      </c>
      <c r="G269" s="143">
        <v>10.58</v>
      </c>
      <c r="H269" s="143">
        <v>10.58</v>
      </c>
      <c r="I269" s="144" t="s">
        <v>170</v>
      </c>
      <c r="J269" s="67"/>
      <c r="K269" s="96"/>
      <c r="L269" s="96"/>
      <c r="M269" s="67">
        <v>1</v>
      </c>
      <c r="N269" s="67"/>
      <c r="O269" s="67"/>
      <c r="P269" s="77"/>
      <c r="Q269" s="96"/>
      <c r="R269" s="67">
        <f t="shared" si="24"/>
        <v>0</v>
      </c>
      <c r="S269" s="146"/>
      <c r="T269" s="291" t="str">
        <f>IFERROR(VLOOKUP(B269,'Найдено на объекте'!$A$2:$I$83,9,0),"-")</f>
        <v>-</v>
      </c>
      <c r="U269" s="196" t="str">
        <f t="shared" si="25"/>
        <v>-</v>
      </c>
      <c r="V269" s="291" t="str">
        <f>IFERROR(VLOOKUP(B269,[1]Отгрузки!$B$208:$C$281,2,0),"-")</f>
        <v>-</v>
      </c>
      <c r="W269" s="196" t="str">
        <f t="shared" si="26"/>
        <v>-</v>
      </c>
      <c r="X269" s="291">
        <f t="shared" si="27"/>
        <v>1</v>
      </c>
      <c r="Y269" s="196">
        <f t="shared" si="28"/>
        <v>0.2175</v>
      </c>
      <c r="Z269" s="319"/>
      <c r="AA269" s="291"/>
      <c r="AB269" s="68">
        <f>VLOOKUP(B269,'[2]ВОМ КГ-3 СОЭКС'!$C$3:$G$2063,5,0)</f>
        <v>217.5</v>
      </c>
      <c r="AC269" s="217">
        <f t="shared" si="29"/>
        <v>0</v>
      </c>
    </row>
    <row r="270" spans="1:29" x14ac:dyDescent="0.3">
      <c r="A270" s="133" t="s">
        <v>857</v>
      </c>
      <c r="B270" s="134" t="s">
        <v>858</v>
      </c>
      <c r="C270" s="134" t="s">
        <v>859</v>
      </c>
      <c r="D270" s="96">
        <v>1</v>
      </c>
      <c r="E270" s="141">
        <v>289.5</v>
      </c>
      <c r="F270" s="142">
        <v>289.5</v>
      </c>
      <c r="G270" s="143">
        <v>14.05</v>
      </c>
      <c r="H270" s="143">
        <v>14.05</v>
      </c>
      <c r="I270" s="144" t="s">
        <v>170</v>
      </c>
      <c r="J270" s="67"/>
      <c r="K270" s="96"/>
      <c r="L270" s="96"/>
      <c r="M270" s="67">
        <v>1</v>
      </c>
      <c r="N270" s="67"/>
      <c r="O270" s="67"/>
      <c r="P270" s="77"/>
      <c r="Q270" s="96"/>
      <c r="R270" s="67">
        <f t="shared" si="24"/>
        <v>0</v>
      </c>
      <c r="S270" s="146"/>
      <c r="T270" s="291" t="str">
        <f>IFERROR(VLOOKUP(B270,'Найдено на объекте'!$A$2:$I$83,9,0),"-")</f>
        <v>-</v>
      </c>
      <c r="U270" s="196" t="str">
        <f t="shared" si="25"/>
        <v>-</v>
      </c>
      <c r="V270" s="291" t="str">
        <f>IFERROR(VLOOKUP(B270,[1]Отгрузки!$B$208:$C$281,2,0),"-")</f>
        <v>-</v>
      </c>
      <c r="W270" s="196" t="str">
        <f t="shared" si="26"/>
        <v>-</v>
      </c>
      <c r="X270" s="291">
        <f t="shared" si="27"/>
        <v>1</v>
      </c>
      <c r="Y270" s="196">
        <f t="shared" si="28"/>
        <v>0.28949999999999998</v>
      </c>
      <c r="Z270" s="319" t="s">
        <v>4935</v>
      </c>
      <c r="AA270" s="291">
        <v>1</v>
      </c>
      <c r="AB270" s="68">
        <f>VLOOKUP(B270,'[2]ВОМ КГ-3 СОЭКС'!$C$3:$G$2063,5,0)</f>
        <v>289.5</v>
      </c>
      <c r="AC270" s="217">
        <f t="shared" si="29"/>
        <v>0</v>
      </c>
    </row>
    <row r="271" spans="1:29" x14ac:dyDescent="0.3">
      <c r="A271" s="133" t="s">
        <v>860</v>
      </c>
      <c r="B271" s="134" t="s">
        <v>861</v>
      </c>
      <c r="C271" s="134" t="s">
        <v>862</v>
      </c>
      <c r="D271" s="96">
        <v>1</v>
      </c>
      <c r="E271" s="141">
        <v>268.8</v>
      </c>
      <c r="F271" s="142">
        <v>268.8</v>
      </c>
      <c r="G271" s="143">
        <v>13.06</v>
      </c>
      <c r="H271" s="143">
        <v>13.06</v>
      </c>
      <c r="I271" s="144" t="s">
        <v>170</v>
      </c>
      <c r="J271" s="67"/>
      <c r="K271" s="96"/>
      <c r="L271" s="96"/>
      <c r="M271" s="67">
        <v>1</v>
      </c>
      <c r="N271" s="67"/>
      <c r="O271" s="67"/>
      <c r="P271" s="77"/>
      <c r="Q271" s="96"/>
      <c r="R271" s="67">
        <f t="shared" si="24"/>
        <v>0</v>
      </c>
      <c r="S271" s="146"/>
      <c r="T271" s="291" t="str">
        <f>IFERROR(VLOOKUP(B271,'Найдено на объекте'!$A$2:$I$83,9,0),"-")</f>
        <v>-</v>
      </c>
      <c r="U271" s="196" t="str">
        <f t="shared" si="25"/>
        <v>-</v>
      </c>
      <c r="V271" s="291" t="str">
        <f>IFERROR(VLOOKUP(B271,[1]Отгрузки!$B$208:$C$281,2,0),"-")</f>
        <v>-</v>
      </c>
      <c r="W271" s="196" t="str">
        <f t="shared" si="26"/>
        <v>-</v>
      </c>
      <c r="X271" s="291">
        <f t="shared" si="27"/>
        <v>1</v>
      </c>
      <c r="Y271" s="196">
        <f t="shared" si="28"/>
        <v>0.26880000000000004</v>
      </c>
      <c r="Z271" s="319" t="s">
        <v>4965</v>
      </c>
      <c r="AA271" s="291">
        <v>1</v>
      </c>
      <c r="AB271" s="68">
        <f>VLOOKUP(B271,'[2]ВОМ КГ-3 СОЭКС'!$C$3:$G$2063,5,0)</f>
        <v>268.8</v>
      </c>
      <c r="AC271" s="217">
        <f t="shared" si="29"/>
        <v>0</v>
      </c>
    </row>
    <row r="272" spans="1:29" x14ac:dyDescent="0.3">
      <c r="A272" s="133" t="s">
        <v>863</v>
      </c>
      <c r="B272" s="134" t="s">
        <v>864</v>
      </c>
      <c r="C272" s="134" t="s">
        <v>865</v>
      </c>
      <c r="D272" s="96">
        <v>1</v>
      </c>
      <c r="E272" s="141">
        <v>202.2</v>
      </c>
      <c r="F272" s="142">
        <v>202.2</v>
      </c>
      <c r="G272" s="143">
        <v>9.84</v>
      </c>
      <c r="H272" s="143">
        <v>9.84</v>
      </c>
      <c r="I272" s="144" t="s">
        <v>170</v>
      </c>
      <c r="J272" s="67"/>
      <c r="K272" s="96"/>
      <c r="L272" s="96"/>
      <c r="M272" s="67">
        <v>1</v>
      </c>
      <c r="N272" s="67"/>
      <c r="O272" s="67"/>
      <c r="P272" s="77"/>
      <c r="Q272" s="96"/>
      <c r="R272" s="67">
        <f t="shared" si="24"/>
        <v>0</v>
      </c>
      <c r="S272" s="146"/>
      <c r="T272" s="291" t="str">
        <f>IFERROR(VLOOKUP(B272,'Найдено на объекте'!$A$2:$I$83,9,0),"-")</f>
        <v>-</v>
      </c>
      <c r="U272" s="196" t="str">
        <f t="shared" si="25"/>
        <v>-</v>
      </c>
      <c r="V272" s="291" t="str">
        <f>IFERROR(VLOOKUP(B272,[1]Отгрузки!$B$208:$C$281,2,0),"-")</f>
        <v>-</v>
      </c>
      <c r="W272" s="196" t="str">
        <f t="shared" si="26"/>
        <v>-</v>
      </c>
      <c r="X272" s="291">
        <f t="shared" si="27"/>
        <v>1</v>
      </c>
      <c r="Y272" s="196">
        <f t="shared" si="28"/>
        <v>0.20219999999999999</v>
      </c>
      <c r="Z272" s="319"/>
      <c r="AA272" s="291"/>
      <c r="AB272" s="68">
        <f>VLOOKUP(B272,'[2]ВОМ КГ-3 СОЭКС'!$C$3:$G$2063,5,0)</f>
        <v>202.2</v>
      </c>
      <c r="AC272" s="217">
        <f t="shared" si="29"/>
        <v>0</v>
      </c>
    </row>
    <row r="273" spans="1:29" x14ac:dyDescent="0.3">
      <c r="A273" s="133" t="s">
        <v>866</v>
      </c>
      <c r="B273" s="134" t="s">
        <v>867</v>
      </c>
      <c r="C273" s="134" t="s">
        <v>868</v>
      </c>
      <c r="D273" s="96">
        <v>1</v>
      </c>
      <c r="E273" s="141">
        <v>210.3</v>
      </c>
      <c r="F273" s="142">
        <v>210.3</v>
      </c>
      <c r="G273" s="143">
        <v>10.220000000000001</v>
      </c>
      <c r="H273" s="143">
        <v>10.220000000000001</v>
      </c>
      <c r="I273" s="144" t="s">
        <v>170</v>
      </c>
      <c r="J273" s="67"/>
      <c r="K273" s="96"/>
      <c r="L273" s="96"/>
      <c r="M273" s="67">
        <v>1</v>
      </c>
      <c r="N273" s="67"/>
      <c r="O273" s="67"/>
      <c r="P273" s="77"/>
      <c r="Q273" s="96"/>
      <c r="R273" s="67">
        <f t="shared" si="24"/>
        <v>0</v>
      </c>
      <c r="S273" s="146"/>
      <c r="T273" s="291" t="str">
        <f>IFERROR(VLOOKUP(B273,'Найдено на объекте'!$A$2:$I$83,9,0),"-")</f>
        <v>-</v>
      </c>
      <c r="U273" s="196" t="str">
        <f t="shared" si="25"/>
        <v>-</v>
      </c>
      <c r="V273" s="291" t="str">
        <f>IFERROR(VLOOKUP(B273,[1]Отгрузки!$B$208:$C$281,2,0),"-")</f>
        <v>-</v>
      </c>
      <c r="W273" s="196" t="str">
        <f t="shared" si="26"/>
        <v>-</v>
      </c>
      <c r="X273" s="291">
        <f t="shared" si="27"/>
        <v>1</v>
      </c>
      <c r="Y273" s="196">
        <f t="shared" si="28"/>
        <v>0.21030000000000001</v>
      </c>
      <c r="Z273" s="319"/>
      <c r="AA273" s="291"/>
      <c r="AB273" s="68">
        <f>VLOOKUP(B273,'[2]ВОМ КГ-3 СОЭКС'!$C$3:$G$2063,5,0)</f>
        <v>210.3</v>
      </c>
      <c r="AC273" s="217">
        <f t="shared" si="29"/>
        <v>0</v>
      </c>
    </row>
    <row r="274" spans="1:29" ht="31.2" x14ac:dyDescent="0.3">
      <c r="A274" s="133" t="s">
        <v>869</v>
      </c>
      <c r="B274" s="134" t="s">
        <v>870</v>
      </c>
      <c r="C274" s="134" t="s">
        <v>871</v>
      </c>
      <c r="D274" s="96">
        <v>7</v>
      </c>
      <c r="E274" s="141">
        <v>228.8</v>
      </c>
      <c r="F274" s="142">
        <v>1601.6</v>
      </c>
      <c r="G274" s="143">
        <v>11.13</v>
      </c>
      <c r="H274" s="143">
        <v>77.91</v>
      </c>
      <c r="I274" s="144" t="s">
        <v>170</v>
      </c>
      <c r="J274" s="67"/>
      <c r="K274" s="96"/>
      <c r="L274" s="96"/>
      <c r="M274" s="67">
        <v>1</v>
      </c>
      <c r="N274" s="67"/>
      <c r="O274" s="67">
        <v>2</v>
      </c>
      <c r="P274" s="145">
        <v>2</v>
      </c>
      <c r="Q274" s="144">
        <v>2</v>
      </c>
      <c r="R274" s="67">
        <f t="shared" si="24"/>
        <v>0</v>
      </c>
      <c r="S274" s="146"/>
      <c r="T274" s="291" t="str">
        <f>IFERROR(VLOOKUP(B274,'Найдено на объекте'!$A$2:$I$83,9,0),"-")</f>
        <v>-</v>
      </c>
      <c r="U274" s="196" t="str">
        <f t="shared" si="25"/>
        <v>-</v>
      </c>
      <c r="V274" s="291" t="str">
        <f>IFERROR(VLOOKUP(B274,[1]Отгрузки!$B$208:$C$281,2,0),"-")</f>
        <v>-</v>
      </c>
      <c r="W274" s="196" t="str">
        <f t="shared" si="26"/>
        <v>-</v>
      </c>
      <c r="X274" s="291">
        <f t="shared" si="27"/>
        <v>7</v>
      </c>
      <c r="Y274" s="196">
        <f t="shared" si="28"/>
        <v>1.6016000000000001</v>
      </c>
      <c r="Z274" s="319" t="s">
        <v>4951</v>
      </c>
      <c r="AA274" s="291">
        <f>2+5</f>
        <v>7</v>
      </c>
      <c r="AB274" s="68">
        <f>VLOOKUP(B274,'[2]ВОМ КГ-3 СОЭКС'!$C$3:$G$2063,5,0)</f>
        <v>1601.6</v>
      </c>
      <c r="AC274" s="217">
        <f t="shared" si="29"/>
        <v>0</v>
      </c>
    </row>
    <row r="275" spans="1:29" x14ac:dyDescent="0.3">
      <c r="A275" s="133" t="s">
        <v>872</v>
      </c>
      <c r="B275" s="134" t="s">
        <v>873</v>
      </c>
      <c r="C275" s="134" t="s">
        <v>874</v>
      </c>
      <c r="D275" s="96">
        <v>7</v>
      </c>
      <c r="E275" s="141">
        <v>210</v>
      </c>
      <c r="F275" s="142">
        <v>1470</v>
      </c>
      <c r="G275" s="143">
        <v>10.199999999999999</v>
      </c>
      <c r="H275" s="143">
        <v>71.400000000000006</v>
      </c>
      <c r="I275" s="144" t="s">
        <v>170</v>
      </c>
      <c r="J275" s="67"/>
      <c r="K275" s="96"/>
      <c r="L275" s="96"/>
      <c r="M275" s="67">
        <v>1</v>
      </c>
      <c r="N275" s="67"/>
      <c r="O275" s="67">
        <v>2</v>
      </c>
      <c r="P275" s="145">
        <v>2</v>
      </c>
      <c r="Q275" s="144">
        <v>2</v>
      </c>
      <c r="R275" s="67">
        <f t="shared" si="24"/>
        <v>0</v>
      </c>
      <c r="S275" s="146"/>
      <c r="T275" s="291" t="str">
        <f>IFERROR(VLOOKUP(B275,'Найдено на объекте'!$A$2:$I$83,9,0),"-")</f>
        <v>-</v>
      </c>
      <c r="U275" s="196" t="str">
        <f t="shared" si="25"/>
        <v>-</v>
      </c>
      <c r="V275" s="291" t="str">
        <f>IFERROR(VLOOKUP(B275,[1]Отгрузки!$B$208:$C$281,2,0),"-")</f>
        <v>-</v>
      </c>
      <c r="W275" s="196" t="str">
        <f t="shared" si="26"/>
        <v>-</v>
      </c>
      <c r="X275" s="291">
        <f t="shared" si="27"/>
        <v>7</v>
      </c>
      <c r="Y275" s="196">
        <f t="shared" si="28"/>
        <v>1.47</v>
      </c>
      <c r="Z275" s="319"/>
      <c r="AA275" s="291"/>
      <c r="AB275" s="68">
        <f>VLOOKUP(B275,'[2]ВОМ КГ-3 СОЭКС'!$C$3:$G$2063,5,0)</f>
        <v>1470</v>
      </c>
      <c r="AC275" s="217">
        <f t="shared" si="29"/>
        <v>0</v>
      </c>
    </row>
    <row r="276" spans="1:29" x14ac:dyDescent="0.3">
      <c r="A276" s="133" t="s">
        <v>875</v>
      </c>
      <c r="B276" s="134" t="s">
        <v>876</v>
      </c>
      <c r="C276" s="134" t="s">
        <v>877</v>
      </c>
      <c r="D276" s="96">
        <v>1</v>
      </c>
      <c r="E276" s="141">
        <v>194.8</v>
      </c>
      <c r="F276" s="142">
        <v>194.8</v>
      </c>
      <c r="G276" s="143">
        <v>9.4600000000000009</v>
      </c>
      <c r="H276" s="143">
        <v>9.4600000000000009</v>
      </c>
      <c r="I276" s="144" t="s">
        <v>170</v>
      </c>
      <c r="J276" s="67"/>
      <c r="K276" s="96"/>
      <c r="L276" s="96"/>
      <c r="M276" s="67">
        <v>1</v>
      </c>
      <c r="N276" s="67"/>
      <c r="O276" s="67"/>
      <c r="P276" s="77"/>
      <c r="Q276" s="96"/>
      <c r="R276" s="67">
        <f t="shared" si="24"/>
        <v>0</v>
      </c>
      <c r="S276" s="146"/>
      <c r="T276" s="291" t="str">
        <f>IFERROR(VLOOKUP(B276,'Найдено на объекте'!$A$2:$I$83,9,0),"-")</f>
        <v>-</v>
      </c>
      <c r="U276" s="196" t="str">
        <f t="shared" si="25"/>
        <v>-</v>
      </c>
      <c r="V276" s="291" t="str">
        <f>IFERROR(VLOOKUP(B276,[1]Отгрузки!$B$208:$C$281,2,0),"-")</f>
        <v>-</v>
      </c>
      <c r="W276" s="196" t="str">
        <f t="shared" si="26"/>
        <v>-</v>
      </c>
      <c r="X276" s="291">
        <f t="shared" si="27"/>
        <v>1</v>
      </c>
      <c r="Y276" s="196">
        <f t="shared" si="28"/>
        <v>0.1948</v>
      </c>
      <c r="Z276" s="319" t="s">
        <v>4912</v>
      </c>
      <c r="AA276" s="291">
        <v>1</v>
      </c>
      <c r="AB276" s="68">
        <f>VLOOKUP(B276,'[2]ВОМ КГ-3 СОЭКС'!$C$3:$G$2063,5,0)</f>
        <v>194.8</v>
      </c>
      <c r="AC276" s="217">
        <f t="shared" si="29"/>
        <v>0</v>
      </c>
    </row>
    <row r="277" spans="1:29" x14ac:dyDescent="0.3">
      <c r="A277" s="133" t="s">
        <v>878</v>
      </c>
      <c r="B277" s="134" t="s">
        <v>879</v>
      </c>
      <c r="C277" s="134" t="s">
        <v>880</v>
      </c>
      <c r="D277" s="96">
        <v>1</v>
      </c>
      <c r="E277" s="141">
        <v>290.60000000000002</v>
      </c>
      <c r="F277" s="142">
        <v>290.60000000000002</v>
      </c>
      <c r="G277" s="143">
        <v>14.11</v>
      </c>
      <c r="H277" s="143">
        <v>14.11</v>
      </c>
      <c r="I277" s="144" t="s">
        <v>170</v>
      </c>
      <c r="J277" s="67"/>
      <c r="K277" s="96"/>
      <c r="L277" s="96"/>
      <c r="M277" s="67">
        <v>1</v>
      </c>
      <c r="N277" s="67"/>
      <c r="O277" s="67"/>
      <c r="P277" s="77"/>
      <c r="Q277" s="96"/>
      <c r="R277" s="67">
        <f t="shared" si="24"/>
        <v>0</v>
      </c>
      <c r="S277" s="146"/>
      <c r="T277" s="291" t="str">
        <f>IFERROR(VLOOKUP(B277,'Найдено на объекте'!$A$2:$I$83,9,0),"-")</f>
        <v>-</v>
      </c>
      <c r="U277" s="196" t="str">
        <f t="shared" si="25"/>
        <v>-</v>
      </c>
      <c r="V277" s="291" t="str">
        <f>IFERROR(VLOOKUP(B277,[1]Отгрузки!$B$208:$C$281,2,0),"-")</f>
        <v>-</v>
      </c>
      <c r="W277" s="196" t="str">
        <f t="shared" si="26"/>
        <v>-</v>
      </c>
      <c r="X277" s="291">
        <f t="shared" si="27"/>
        <v>1</v>
      </c>
      <c r="Y277" s="196">
        <f t="shared" si="28"/>
        <v>0.29060000000000002</v>
      </c>
      <c r="Z277" s="319" t="s">
        <v>4935</v>
      </c>
      <c r="AA277" s="291">
        <v>1</v>
      </c>
      <c r="AB277" s="68">
        <f>VLOOKUP(B277,'[2]ВОМ КГ-3 СОЭКС'!$C$3:$G$2063,5,0)</f>
        <v>290.60000000000002</v>
      </c>
      <c r="AC277" s="217">
        <f t="shared" si="29"/>
        <v>0</v>
      </c>
    </row>
    <row r="278" spans="1:29" x14ac:dyDescent="0.3">
      <c r="A278" s="133" t="s">
        <v>881</v>
      </c>
      <c r="B278" s="134" t="s">
        <v>882</v>
      </c>
      <c r="C278" s="134" t="s">
        <v>883</v>
      </c>
      <c r="D278" s="96">
        <v>1</v>
      </c>
      <c r="E278" s="141">
        <v>269.89999999999998</v>
      </c>
      <c r="F278" s="142">
        <v>269.89999999999998</v>
      </c>
      <c r="G278" s="143">
        <v>13.13</v>
      </c>
      <c r="H278" s="143">
        <v>13.13</v>
      </c>
      <c r="I278" s="144" t="s">
        <v>170</v>
      </c>
      <c r="J278" s="67"/>
      <c r="K278" s="96"/>
      <c r="L278" s="96"/>
      <c r="M278" s="67">
        <v>1</v>
      </c>
      <c r="N278" s="67"/>
      <c r="O278" s="67"/>
      <c r="P278" s="77"/>
      <c r="Q278" s="96"/>
      <c r="R278" s="67">
        <f t="shared" si="24"/>
        <v>0</v>
      </c>
      <c r="S278" s="146"/>
      <c r="T278" s="291" t="str">
        <f>IFERROR(VLOOKUP(B278,'Найдено на объекте'!$A$2:$I$83,9,0),"-")</f>
        <v>-</v>
      </c>
      <c r="U278" s="196" t="str">
        <f t="shared" si="25"/>
        <v>-</v>
      </c>
      <c r="V278" s="291" t="str">
        <f>IFERROR(VLOOKUP(B278,[1]Отгрузки!$B$208:$C$281,2,0),"-")</f>
        <v>-</v>
      </c>
      <c r="W278" s="196" t="str">
        <f t="shared" si="26"/>
        <v>-</v>
      </c>
      <c r="X278" s="291">
        <f t="shared" si="27"/>
        <v>1</v>
      </c>
      <c r="Y278" s="196">
        <f t="shared" si="28"/>
        <v>0.26989999999999997</v>
      </c>
      <c r="Z278" s="319" t="s">
        <v>4965</v>
      </c>
      <c r="AA278" s="291">
        <v>1</v>
      </c>
      <c r="AB278" s="68">
        <f>VLOOKUP(B278,'[2]ВОМ КГ-3 СОЭКС'!$C$3:$G$2063,5,0)</f>
        <v>269.89999999999998</v>
      </c>
      <c r="AC278" s="217">
        <f t="shared" si="29"/>
        <v>0</v>
      </c>
    </row>
    <row r="279" spans="1:29" x14ac:dyDescent="0.3">
      <c r="A279" s="133" t="s">
        <v>884</v>
      </c>
      <c r="B279" s="134" t="s">
        <v>885</v>
      </c>
      <c r="C279" s="134" t="s">
        <v>886</v>
      </c>
      <c r="D279" s="96">
        <v>1</v>
      </c>
      <c r="E279" s="141">
        <v>257.89999999999998</v>
      </c>
      <c r="F279" s="142">
        <v>257.89999999999998</v>
      </c>
      <c r="G279" s="143">
        <v>12.54</v>
      </c>
      <c r="H279" s="143">
        <v>12.54</v>
      </c>
      <c r="I279" s="144" t="s">
        <v>170</v>
      </c>
      <c r="J279" s="67"/>
      <c r="K279" s="96"/>
      <c r="L279" s="96"/>
      <c r="M279" s="67">
        <v>1</v>
      </c>
      <c r="N279" s="67"/>
      <c r="O279" s="67"/>
      <c r="P279" s="77"/>
      <c r="Q279" s="96"/>
      <c r="R279" s="67">
        <f t="shared" si="24"/>
        <v>0</v>
      </c>
      <c r="S279" s="146"/>
      <c r="T279" s="291" t="str">
        <f>IFERROR(VLOOKUP(B279,'Найдено на объекте'!$A$2:$I$83,9,0),"-")</f>
        <v>-</v>
      </c>
      <c r="U279" s="196" t="str">
        <f t="shared" si="25"/>
        <v>-</v>
      </c>
      <c r="V279" s="291" t="str">
        <f>IFERROR(VLOOKUP(B279,[1]Отгрузки!$B$208:$C$281,2,0),"-")</f>
        <v>-</v>
      </c>
      <c r="W279" s="196" t="str">
        <f t="shared" si="26"/>
        <v>-</v>
      </c>
      <c r="X279" s="291">
        <f t="shared" si="27"/>
        <v>1</v>
      </c>
      <c r="Y279" s="196">
        <f t="shared" si="28"/>
        <v>0.25789999999999996</v>
      </c>
      <c r="Z279" s="319"/>
      <c r="AA279" s="291"/>
      <c r="AB279" s="68">
        <f>VLOOKUP(B279,'[2]ВОМ КГ-3 СОЭКС'!$C$3:$G$2063,5,0)</f>
        <v>257.89999999999998</v>
      </c>
      <c r="AC279" s="217">
        <f t="shared" si="29"/>
        <v>0</v>
      </c>
    </row>
    <row r="280" spans="1:29" x14ac:dyDescent="0.3">
      <c r="A280" s="133" t="s">
        <v>887</v>
      </c>
      <c r="B280" s="134" t="s">
        <v>888</v>
      </c>
      <c r="C280" s="134" t="s">
        <v>889</v>
      </c>
      <c r="D280" s="96">
        <v>1</v>
      </c>
      <c r="E280" s="141">
        <v>215.7</v>
      </c>
      <c r="F280" s="142">
        <v>215.7</v>
      </c>
      <c r="G280" s="143">
        <v>10.5</v>
      </c>
      <c r="H280" s="143">
        <v>10.5</v>
      </c>
      <c r="I280" s="144" t="s">
        <v>170</v>
      </c>
      <c r="J280" s="67"/>
      <c r="K280" s="96"/>
      <c r="L280" s="96"/>
      <c r="M280" s="67">
        <v>1</v>
      </c>
      <c r="N280" s="67"/>
      <c r="O280" s="67"/>
      <c r="P280" s="77"/>
      <c r="Q280" s="96"/>
      <c r="R280" s="67">
        <f t="shared" si="24"/>
        <v>0</v>
      </c>
      <c r="S280" s="146"/>
      <c r="T280" s="291" t="str">
        <f>IFERROR(VLOOKUP(B280,'Найдено на объекте'!$A$2:$I$83,9,0),"-")</f>
        <v>-</v>
      </c>
      <c r="U280" s="196" t="str">
        <f t="shared" si="25"/>
        <v>-</v>
      </c>
      <c r="V280" s="291" t="str">
        <f>IFERROR(VLOOKUP(B280,[1]Отгрузки!$B$208:$C$281,2,0),"-")</f>
        <v>-</v>
      </c>
      <c r="W280" s="196" t="str">
        <f t="shared" si="26"/>
        <v>-</v>
      </c>
      <c r="X280" s="291">
        <f t="shared" si="27"/>
        <v>1</v>
      </c>
      <c r="Y280" s="196">
        <f t="shared" si="28"/>
        <v>0.21569999999999998</v>
      </c>
      <c r="Z280" s="319"/>
      <c r="AA280" s="291"/>
      <c r="AB280" s="68">
        <f>VLOOKUP(B280,'[2]ВОМ КГ-3 СОЭКС'!$C$3:$G$2063,5,0)</f>
        <v>215.7</v>
      </c>
      <c r="AC280" s="217">
        <f t="shared" si="29"/>
        <v>0</v>
      </c>
    </row>
    <row r="281" spans="1:29" x14ac:dyDescent="0.3">
      <c r="A281" s="133" t="s">
        <v>890</v>
      </c>
      <c r="B281" s="134" t="s">
        <v>891</v>
      </c>
      <c r="C281" s="134" t="s">
        <v>892</v>
      </c>
      <c r="D281" s="96">
        <v>1</v>
      </c>
      <c r="E281" s="141">
        <v>287.3</v>
      </c>
      <c r="F281" s="142">
        <v>287.3</v>
      </c>
      <c r="G281" s="143">
        <v>13.95</v>
      </c>
      <c r="H281" s="143">
        <v>13.95</v>
      </c>
      <c r="I281" s="144" t="s">
        <v>170</v>
      </c>
      <c r="J281" s="67"/>
      <c r="K281" s="96"/>
      <c r="L281" s="96"/>
      <c r="M281" s="67">
        <v>1</v>
      </c>
      <c r="N281" s="67"/>
      <c r="O281" s="67"/>
      <c r="P281" s="77"/>
      <c r="Q281" s="96"/>
      <c r="R281" s="67">
        <f t="shared" si="24"/>
        <v>0</v>
      </c>
      <c r="S281" s="146"/>
      <c r="T281" s="291" t="str">
        <f>IFERROR(VLOOKUP(B281,'Найдено на объекте'!$A$2:$I$83,9,0),"-")</f>
        <v>-</v>
      </c>
      <c r="U281" s="196" t="str">
        <f t="shared" si="25"/>
        <v>-</v>
      </c>
      <c r="V281" s="291" t="str">
        <f>IFERROR(VLOOKUP(B281,[1]Отгрузки!$B$208:$C$281,2,0),"-")</f>
        <v>-</v>
      </c>
      <c r="W281" s="196" t="str">
        <f t="shared" si="26"/>
        <v>-</v>
      </c>
      <c r="X281" s="291">
        <f t="shared" si="27"/>
        <v>1</v>
      </c>
      <c r="Y281" s="196">
        <f t="shared" si="28"/>
        <v>0.2873</v>
      </c>
      <c r="Z281" s="319" t="s">
        <v>4935</v>
      </c>
      <c r="AA281" s="291">
        <v>1</v>
      </c>
      <c r="AB281" s="68">
        <f>VLOOKUP(B281,'[2]ВОМ КГ-3 СОЭКС'!$C$3:$G$2063,5,0)</f>
        <v>287.3</v>
      </c>
      <c r="AC281" s="217">
        <f t="shared" si="29"/>
        <v>0</v>
      </c>
    </row>
    <row r="282" spans="1:29" x14ac:dyDescent="0.3">
      <c r="A282" s="133" t="s">
        <v>893</v>
      </c>
      <c r="B282" s="134" t="s">
        <v>894</v>
      </c>
      <c r="C282" s="134" t="s">
        <v>895</v>
      </c>
      <c r="D282" s="96">
        <v>1</v>
      </c>
      <c r="E282" s="141">
        <v>266.7</v>
      </c>
      <c r="F282" s="142">
        <v>266.7</v>
      </c>
      <c r="G282" s="143">
        <v>12.96</v>
      </c>
      <c r="H282" s="143">
        <v>12.96</v>
      </c>
      <c r="I282" s="144" t="s">
        <v>170</v>
      </c>
      <c r="J282" s="67"/>
      <c r="K282" s="96"/>
      <c r="L282" s="96"/>
      <c r="M282" s="67">
        <v>1</v>
      </c>
      <c r="N282" s="67"/>
      <c r="O282" s="67"/>
      <c r="P282" s="77"/>
      <c r="Q282" s="96"/>
      <c r="R282" s="67">
        <f t="shared" si="24"/>
        <v>0</v>
      </c>
      <c r="S282" s="146"/>
      <c r="T282" s="291" t="str">
        <f>IFERROR(VLOOKUP(B282,'Найдено на объекте'!$A$2:$I$83,9,0),"-")</f>
        <v>-</v>
      </c>
      <c r="U282" s="196" t="str">
        <f t="shared" si="25"/>
        <v>-</v>
      </c>
      <c r="V282" s="291" t="str">
        <f>IFERROR(VLOOKUP(B282,[1]Отгрузки!$B$208:$C$281,2,0),"-")</f>
        <v>-</v>
      </c>
      <c r="W282" s="196" t="str">
        <f t="shared" si="26"/>
        <v>-</v>
      </c>
      <c r="X282" s="291">
        <f t="shared" si="27"/>
        <v>1</v>
      </c>
      <c r="Y282" s="196">
        <f t="shared" si="28"/>
        <v>0.26669999999999999</v>
      </c>
      <c r="Z282" s="319"/>
      <c r="AA282" s="291"/>
      <c r="AB282" s="68">
        <f>VLOOKUP(B282,'[2]ВОМ КГ-3 СОЭКС'!$C$3:$G$2063,5,0)</f>
        <v>266.7</v>
      </c>
      <c r="AC282" s="217">
        <f t="shared" si="29"/>
        <v>0</v>
      </c>
    </row>
    <row r="283" spans="1:29" x14ac:dyDescent="0.3">
      <c r="A283" s="133" t="s">
        <v>896</v>
      </c>
      <c r="B283" s="134" t="s">
        <v>897</v>
      </c>
      <c r="C283" s="134" t="s">
        <v>898</v>
      </c>
      <c r="D283" s="96">
        <v>1</v>
      </c>
      <c r="E283" s="141">
        <v>200.5</v>
      </c>
      <c r="F283" s="142">
        <v>200.5</v>
      </c>
      <c r="G283" s="143">
        <v>9.76</v>
      </c>
      <c r="H283" s="143">
        <v>9.76</v>
      </c>
      <c r="I283" s="144" t="s">
        <v>170</v>
      </c>
      <c r="J283" s="67"/>
      <c r="K283" s="96"/>
      <c r="L283" s="96"/>
      <c r="M283" s="67">
        <v>1</v>
      </c>
      <c r="N283" s="67"/>
      <c r="O283" s="67"/>
      <c r="P283" s="77"/>
      <c r="Q283" s="96"/>
      <c r="R283" s="67">
        <f t="shared" si="24"/>
        <v>0</v>
      </c>
      <c r="S283" s="146"/>
      <c r="T283" s="291" t="str">
        <f>IFERROR(VLOOKUP(B283,'Найдено на объекте'!$A$2:$I$83,9,0),"-")</f>
        <v>-</v>
      </c>
      <c r="U283" s="196" t="str">
        <f t="shared" si="25"/>
        <v>-</v>
      </c>
      <c r="V283" s="291" t="str">
        <f>IFERROR(VLOOKUP(B283,[1]Отгрузки!$B$208:$C$281,2,0),"-")</f>
        <v>-</v>
      </c>
      <c r="W283" s="196" t="str">
        <f t="shared" si="26"/>
        <v>-</v>
      </c>
      <c r="X283" s="291">
        <f t="shared" si="27"/>
        <v>1</v>
      </c>
      <c r="Y283" s="196">
        <f t="shared" si="28"/>
        <v>0.20050000000000001</v>
      </c>
      <c r="Z283" s="319"/>
      <c r="AA283" s="291"/>
      <c r="AB283" s="68">
        <f>VLOOKUP(B283,'[2]ВОМ КГ-3 СОЭКС'!$C$3:$G$2063,5,0)</f>
        <v>200.5</v>
      </c>
      <c r="AC283" s="217">
        <f t="shared" si="29"/>
        <v>0</v>
      </c>
    </row>
    <row r="284" spans="1:29" x14ac:dyDescent="0.3">
      <c r="A284" s="133" t="s">
        <v>899</v>
      </c>
      <c r="B284" s="134" t="s">
        <v>900</v>
      </c>
      <c r="C284" s="134" t="s">
        <v>901</v>
      </c>
      <c r="D284" s="96">
        <v>7</v>
      </c>
      <c r="E284" s="141">
        <v>209.7</v>
      </c>
      <c r="F284" s="142">
        <v>1467.9</v>
      </c>
      <c r="G284" s="143">
        <v>10.19</v>
      </c>
      <c r="H284" s="143">
        <v>71.33</v>
      </c>
      <c r="I284" s="144" t="s">
        <v>170</v>
      </c>
      <c r="J284" s="67"/>
      <c r="K284" s="96"/>
      <c r="L284" s="96"/>
      <c r="M284" s="67">
        <v>1</v>
      </c>
      <c r="N284" s="67"/>
      <c r="O284" s="67">
        <v>2</v>
      </c>
      <c r="P284" s="145">
        <v>2</v>
      </c>
      <c r="Q284" s="144">
        <v>2</v>
      </c>
      <c r="R284" s="67">
        <f t="shared" si="24"/>
        <v>0</v>
      </c>
      <c r="S284" s="146"/>
      <c r="T284" s="291" t="str">
        <f>IFERROR(VLOOKUP(B284,'Найдено на объекте'!$A$2:$I$83,9,0),"-")</f>
        <v>-</v>
      </c>
      <c r="U284" s="196" t="str">
        <f t="shared" si="25"/>
        <v>-</v>
      </c>
      <c r="V284" s="291" t="str">
        <f>IFERROR(VLOOKUP(B284,[1]Отгрузки!$B$208:$C$281,2,0),"-")</f>
        <v>-</v>
      </c>
      <c r="W284" s="196" t="str">
        <f t="shared" si="26"/>
        <v>-</v>
      </c>
      <c r="X284" s="291">
        <f t="shared" si="27"/>
        <v>7</v>
      </c>
      <c r="Y284" s="196">
        <f t="shared" si="28"/>
        <v>1.4678999999999998</v>
      </c>
      <c r="Z284" s="319"/>
      <c r="AA284" s="291"/>
      <c r="AB284" s="68">
        <f>VLOOKUP(B284,'[2]ВОМ КГ-3 СОЭКС'!$C$3:$G$2063,5,0)</f>
        <v>1467.9</v>
      </c>
      <c r="AC284" s="217">
        <f t="shared" si="29"/>
        <v>0</v>
      </c>
    </row>
    <row r="285" spans="1:29" x14ac:dyDescent="0.3">
      <c r="A285" s="133" t="s">
        <v>902</v>
      </c>
      <c r="B285" s="134" t="s">
        <v>903</v>
      </c>
      <c r="C285" s="134" t="s">
        <v>904</v>
      </c>
      <c r="D285" s="96">
        <v>2</v>
      </c>
      <c r="E285" s="141">
        <v>215.7</v>
      </c>
      <c r="F285" s="142">
        <v>431.4</v>
      </c>
      <c r="G285" s="143">
        <v>10.48</v>
      </c>
      <c r="H285" s="143">
        <v>20.96</v>
      </c>
      <c r="I285" s="144" t="s">
        <v>170</v>
      </c>
      <c r="J285" s="67"/>
      <c r="K285" s="96"/>
      <c r="L285" s="96"/>
      <c r="M285" s="67"/>
      <c r="N285" s="67">
        <v>2</v>
      </c>
      <c r="O285" s="67"/>
      <c r="P285" s="77"/>
      <c r="Q285" s="96"/>
      <c r="R285" s="67">
        <f t="shared" si="24"/>
        <v>0</v>
      </c>
      <c r="S285" s="146"/>
      <c r="T285" s="291" t="str">
        <f>IFERROR(VLOOKUP(B285,'Найдено на объекте'!$A$2:$I$83,9,0),"-")</f>
        <v>-</v>
      </c>
      <c r="U285" s="196" t="str">
        <f t="shared" si="25"/>
        <v>-</v>
      </c>
      <c r="V285" s="291" t="str">
        <f>IFERROR(VLOOKUP(B285,[1]Отгрузки!$B$208:$C$281,2,0),"-")</f>
        <v>-</v>
      </c>
      <c r="W285" s="196" t="str">
        <f t="shared" si="26"/>
        <v>-</v>
      </c>
      <c r="X285" s="291">
        <f t="shared" si="27"/>
        <v>2</v>
      </c>
      <c r="Y285" s="196">
        <f t="shared" si="28"/>
        <v>0.43139999999999995</v>
      </c>
      <c r="Z285" s="319"/>
      <c r="AA285" s="291"/>
      <c r="AB285" s="68">
        <f>VLOOKUP(B285,'[2]ВОМ КГ-3 СОЭКС'!$C$3:$G$2063,5,0)</f>
        <v>431.4</v>
      </c>
      <c r="AC285" s="217">
        <f t="shared" si="29"/>
        <v>0</v>
      </c>
    </row>
    <row r="286" spans="1:29" x14ac:dyDescent="0.3">
      <c r="A286" s="133" t="s">
        <v>905</v>
      </c>
      <c r="B286" s="134" t="s">
        <v>906</v>
      </c>
      <c r="C286" s="134" t="s">
        <v>907</v>
      </c>
      <c r="D286" s="96">
        <v>2</v>
      </c>
      <c r="E286" s="141">
        <v>198.1</v>
      </c>
      <c r="F286" s="142">
        <v>396.2</v>
      </c>
      <c r="G286" s="143">
        <v>9.61</v>
      </c>
      <c r="H286" s="143">
        <v>19.22</v>
      </c>
      <c r="I286" s="144" t="s">
        <v>170</v>
      </c>
      <c r="J286" s="67"/>
      <c r="K286" s="96"/>
      <c r="L286" s="96"/>
      <c r="M286" s="67"/>
      <c r="N286" s="67">
        <v>2</v>
      </c>
      <c r="O286" s="67"/>
      <c r="P286" s="77"/>
      <c r="Q286" s="96"/>
      <c r="R286" s="67">
        <f t="shared" si="24"/>
        <v>0</v>
      </c>
      <c r="S286" s="146"/>
      <c r="T286" s="291" t="str">
        <f>IFERROR(VLOOKUP(B286,'Найдено на объекте'!$A$2:$I$83,9,0),"-")</f>
        <v>-</v>
      </c>
      <c r="U286" s="196" t="str">
        <f t="shared" si="25"/>
        <v>-</v>
      </c>
      <c r="V286" s="291" t="str">
        <f>IFERROR(VLOOKUP(B286,[1]Отгрузки!$B$208:$C$281,2,0),"-")</f>
        <v>-</v>
      </c>
      <c r="W286" s="196" t="str">
        <f t="shared" si="26"/>
        <v>-</v>
      </c>
      <c r="X286" s="291">
        <f t="shared" si="27"/>
        <v>2</v>
      </c>
      <c r="Y286" s="196">
        <f t="shared" si="28"/>
        <v>0.3962</v>
      </c>
      <c r="Z286" s="319"/>
      <c r="AA286" s="291"/>
      <c r="AB286" s="68">
        <f>VLOOKUP(B286,'[2]ВОМ КГ-3 СОЭКС'!$C$3:$G$2063,5,0)</f>
        <v>396.2</v>
      </c>
      <c r="AC286" s="217">
        <f t="shared" si="29"/>
        <v>0</v>
      </c>
    </row>
    <row r="287" spans="1:29" x14ac:dyDescent="0.3">
      <c r="A287" s="133" t="s">
        <v>908</v>
      </c>
      <c r="B287" s="134" t="s">
        <v>909</v>
      </c>
      <c r="C287" s="134" t="s">
        <v>910</v>
      </c>
      <c r="D287" s="96">
        <v>1</v>
      </c>
      <c r="E287" s="141">
        <v>183.7</v>
      </c>
      <c r="F287" s="142">
        <v>183.7</v>
      </c>
      <c r="G287" s="143">
        <v>8.91</v>
      </c>
      <c r="H287" s="143">
        <v>8.91</v>
      </c>
      <c r="I287" s="144" t="s">
        <v>170</v>
      </c>
      <c r="J287" s="67"/>
      <c r="K287" s="96"/>
      <c r="L287" s="96"/>
      <c r="M287" s="67"/>
      <c r="N287" s="67">
        <v>1</v>
      </c>
      <c r="O287" s="67"/>
      <c r="P287" s="77"/>
      <c r="Q287" s="96"/>
      <c r="R287" s="67">
        <f t="shared" si="24"/>
        <v>0</v>
      </c>
      <c r="S287" s="146"/>
      <c r="T287" s="291" t="str">
        <f>IFERROR(VLOOKUP(B287,'Найдено на объекте'!$A$2:$I$83,9,0),"-")</f>
        <v>-</v>
      </c>
      <c r="U287" s="196" t="str">
        <f t="shared" si="25"/>
        <v>-</v>
      </c>
      <c r="V287" s="291" t="str">
        <f>IFERROR(VLOOKUP(B287,[1]Отгрузки!$B$208:$C$281,2,0),"-")</f>
        <v>-</v>
      </c>
      <c r="W287" s="196" t="str">
        <f t="shared" si="26"/>
        <v>-</v>
      </c>
      <c r="X287" s="291">
        <f t="shared" si="27"/>
        <v>1</v>
      </c>
      <c r="Y287" s="196">
        <f t="shared" si="28"/>
        <v>0.1837</v>
      </c>
      <c r="Z287" s="319"/>
      <c r="AA287" s="291"/>
      <c r="AB287" s="68">
        <f>VLOOKUP(B287,'[2]ВОМ КГ-3 СОЭКС'!$C$3:$G$2063,5,0)</f>
        <v>183.7</v>
      </c>
      <c r="AC287" s="217">
        <f t="shared" si="29"/>
        <v>0</v>
      </c>
    </row>
    <row r="288" spans="1:29" x14ac:dyDescent="0.3">
      <c r="A288" s="133" t="s">
        <v>911</v>
      </c>
      <c r="B288" s="134" t="s">
        <v>912</v>
      </c>
      <c r="C288" s="134" t="s">
        <v>913</v>
      </c>
      <c r="D288" s="96">
        <v>1</v>
      </c>
      <c r="E288" s="141">
        <v>274.3</v>
      </c>
      <c r="F288" s="142">
        <v>274.3</v>
      </c>
      <c r="G288" s="143">
        <v>13.3</v>
      </c>
      <c r="H288" s="143">
        <v>13.3</v>
      </c>
      <c r="I288" s="144" t="s">
        <v>170</v>
      </c>
      <c r="J288" s="67"/>
      <c r="K288" s="96"/>
      <c r="L288" s="96"/>
      <c r="M288" s="67"/>
      <c r="N288" s="67">
        <v>1</v>
      </c>
      <c r="O288" s="67"/>
      <c r="P288" s="77"/>
      <c r="Q288" s="96"/>
      <c r="R288" s="67">
        <f t="shared" si="24"/>
        <v>0</v>
      </c>
      <c r="S288" s="146"/>
      <c r="T288" s="291" t="str">
        <f>IFERROR(VLOOKUP(B288,'Найдено на объекте'!$A$2:$I$83,9,0),"-")</f>
        <v>-</v>
      </c>
      <c r="U288" s="196" t="str">
        <f t="shared" si="25"/>
        <v>-</v>
      </c>
      <c r="V288" s="291" t="str">
        <f>IFERROR(VLOOKUP(B288,[1]Отгрузки!$B$208:$C$281,2,0),"-")</f>
        <v>-</v>
      </c>
      <c r="W288" s="196" t="str">
        <f t="shared" si="26"/>
        <v>-</v>
      </c>
      <c r="X288" s="291">
        <f t="shared" si="27"/>
        <v>1</v>
      </c>
      <c r="Y288" s="196">
        <f t="shared" si="28"/>
        <v>0.27429999999999999</v>
      </c>
      <c r="Z288" s="319" t="s">
        <v>4965</v>
      </c>
      <c r="AA288" s="291">
        <v>1</v>
      </c>
      <c r="AB288" s="68">
        <f>VLOOKUP(B288,'[2]ВОМ КГ-3 СОЭКС'!$C$3:$G$2063,5,0)</f>
        <v>274.3</v>
      </c>
      <c r="AC288" s="217">
        <f t="shared" si="29"/>
        <v>0</v>
      </c>
    </row>
    <row r="289" spans="1:29" x14ac:dyDescent="0.3">
      <c r="A289" s="133" t="s">
        <v>914</v>
      </c>
      <c r="B289" s="134" t="s">
        <v>915</v>
      </c>
      <c r="C289" s="134" t="s">
        <v>916</v>
      </c>
      <c r="D289" s="96">
        <v>1</v>
      </c>
      <c r="E289" s="141">
        <v>254.8</v>
      </c>
      <c r="F289" s="142">
        <v>254.8</v>
      </c>
      <c r="G289" s="143">
        <v>12.37</v>
      </c>
      <c r="H289" s="143">
        <v>12.37</v>
      </c>
      <c r="I289" s="144" t="s">
        <v>170</v>
      </c>
      <c r="J289" s="67"/>
      <c r="K289" s="96"/>
      <c r="L289" s="96"/>
      <c r="M289" s="67"/>
      <c r="N289" s="67">
        <v>1</v>
      </c>
      <c r="O289" s="67"/>
      <c r="P289" s="77"/>
      <c r="Q289" s="96"/>
      <c r="R289" s="67">
        <f t="shared" si="24"/>
        <v>0</v>
      </c>
      <c r="S289" s="146"/>
      <c r="T289" s="291" t="str">
        <f>IFERROR(VLOOKUP(B289,'Найдено на объекте'!$A$2:$I$83,9,0),"-")</f>
        <v>-</v>
      </c>
      <c r="U289" s="196" t="str">
        <f t="shared" si="25"/>
        <v>-</v>
      </c>
      <c r="V289" s="291" t="str">
        <f>IFERROR(VLOOKUP(B289,[1]Отгрузки!$B$208:$C$281,2,0),"-")</f>
        <v>-</v>
      </c>
      <c r="W289" s="196" t="str">
        <f t="shared" si="26"/>
        <v>-</v>
      </c>
      <c r="X289" s="291">
        <f t="shared" si="27"/>
        <v>1</v>
      </c>
      <c r="Y289" s="196">
        <f t="shared" si="28"/>
        <v>0.25480000000000003</v>
      </c>
      <c r="Z289" s="319" t="s">
        <v>4914</v>
      </c>
      <c r="AA289" s="291">
        <v>1</v>
      </c>
      <c r="AB289" s="68">
        <f>VLOOKUP(B289,'[2]ВОМ КГ-3 СОЭКС'!$C$3:$G$2063,5,0)</f>
        <v>254.8</v>
      </c>
      <c r="AC289" s="217">
        <f t="shared" si="29"/>
        <v>0</v>
      </c>
    </row>
    <row r="290" spans="1:29" x14ac:dyDescent="0.3">
      <c r="A290" s="133" t="s">
        <v>917</v>
      </c>
      <c r="B290" s="134" t="s">
        <v>918</v>
      </c>
      <c r="C290" s="134" t="s">
        <v>919</v>
      </c>
      <c r="D290" s="96">
        <v>1</v>
      </c>
      <c r="E290" s="141">
        <v>243.2</v>
      </c>
      <c r="F290" s="142">
        <v>243.2</v>
      </c>
      <c r="G290" s="143">
        <v>11.81</v>
      </c>
      <c r="H290" s="143">
        <v>11.81</v>
      </c>
      <c r="I290" s="144" t="s">
        <v>170</v>
      </c>
      <c r="J290" s="67"/>
      <c r="K290" s="96"/>
      <c r="L290" s="96"/>
      <c r="M290" s="67"/>
      <c r="N290" s="67">
        <v>1</v>
      </c>
      <c r="O290" s="67"/>
      <c r="P290" s="77"/>
      <c r="Q290" s="96"/>
      <c r="R290" s="67">
        <f t="shared" si="24"/>
        <v>0</v>
      </c>
      <c r="S290" s="146"/>
      <c r="T290" s="291" t="str">
        <f>IFERROR(VLOOKUP(B290,'Найдено на объекте'!$A$2:$I$83,9,0),"-")</f>
        <v>-</v>
      </c>
      <c r="U290" s="196" t="str">
        <f t="shared" si="25"/>
        <v>-</v>
      </c>
      <c r="V290" s="291" t="str">
        <f>IFERROR(VLOOKUP(B290,[1]Отгрузки!$B$208:$C$281,2,0),"-")</f>
        <v>-</v>
      </c>
      <c r="W290" s="196" t="str">
        <f t="shared" si="26"/>
        <v>-</v>
      </c>
      <c r="X290" s="291">
        <f t="shared" si="27"/>
        <v>1</v>
      </c>
      <c r="Y290" s="196">
        <f t="shared" si="28"/>
        <v>0.2432</v>
      </c>
      <c r="Z290" s="319"/>
      <c r="AA290" s="291"/>
      <c r="AB290" s="68">
        <f>VLOOKUP(B290,'[2]ВОМ КГ-3 СОЭКС'!$C$3:$G$2063,5,0)</f>
        <v>243.2</v>
      </c>
      <c r="AC290" s="217">
        <f t="shared" si="29"/>
        <v>0</v>
      </c>
    </row>
    <row r="291" spans="1:29" x14ac:dyDescent="0.3">
      <c r="A291" s="133" t="s">
        <v>920</v>
      </c>
      <c r="B291" s="134" t="s">
        <v>921</v>
      </c>
      <c r="C291" s="134" t="s">
        <v>922</v>
      </c>
      <c r="D291" s="96">
        <v>1</v>
      </c>
      <c r="E291" s="141">
        <v>203.4</v>
      </c>
      <c r="F291" s="142">
        <v>203.4</v>
      </c>
      <c r="G291" s="143">
        <v>9.8800000000000008</v>
      </c>
      <c r="H291" s="143">
        <v>9.8800000000000008</v>
      </c>
      <c r="I291" s="144" t="s">
        <v>170</v>
      </c>
      <c r="J291" s="67"/>
      <c r="K291" s="96"/>
      <c r="L291" s="96"/>
      <c r="M291" s="67"/>
      <c r="N291" s="67">
        <v>1</v>
      </c>
      <c r="O291" s="67"/>
      <c r="P291" s="77"/>
      <c r="Q291" s="96"/>
      <c r="R291" s="67">
        <f t="shared" si="24"/>
        <v>0</v>
      </c>
      <c r="S291" s="146"/>
      <c r="T291" s="291" t="str">
        <f>IFERROR(VLOOKUP(B291,'Найдено на объекте'!$A$2:$I$83,9,0),"-")</f>
        <v>-</v>
      </c>
      <c r="U291" s="196" t="str">
        <f t="shared" si="25"/>
        <v>-</v>
      </c>
      <c r="V291" s="291" t="str">
        <f>IFERROR(VLOOKUP(B291,[1]Отгрузки!$B$208:$C$281,2,0),"-")</f>
        <v>-</v>
      </c>
      <c r="W291" s="196" t="str">
        <f t="shared" si="26"/>
        <v>-</v>
      </c>
      <c r="X291" s="291">
        <f t="shared" si="27"/>
        <v>1</v>
      </c>
      <c r="Y291" s="196">
        <f t="shared" si="28"/>
        <v>0.2034</v>
      </c>
      <c r="Z291" s="319"/>
      <c r="AA291" s="291"/>
      <c r="AB291" s="68">
        <f>VLOOKUP(B291,'[2]ВОМ КГ-3 СОЭКС'!$C$3:$G$2063,5,0)</f>
        <v>203.4</v>
      </c>
      <c r="AC291" s="217">
        <f t="shared" si="29"/>
        <v>0</v>
      </c>
    </row>
    <row r="292" spans="1:29" x14ac:dyDescent="0.3">
      <c r="A292" s="133" t="s">
        <v>923</v>
      </c>
      <c r="B292" s="134" t="s">
        <v>924</v>
      </c>
      <c r="C292" s="134" t="s">
        <v>925</v>
      </c>
      <c r="D292" s="96">
        <v>1</v>
      </c>
      <c r="E292" s="141">
        <v>270.89999999999998</v>
      </c>
      <c r="F292" s="142">
        <v>270.89999999999998</v>
      </c>
      <c r="G292" s="143">
        <v>13.13</v>
      </c>
      <c r="H292" s="143">
        <v>13.13</v>
      </c>
      <c r="I292" s="144" t="s">
        <v>170</v>
      </c>
      <c r="J292" s="67"/>
      <c r="K292" s="96"/>
      <c r="L292" s="96"/>
      <c r="M292" s="67"/>
      <c r="N292" s="67">
        <v>1</v>
      </c>
      <c r="O292" s="67"/>
      <c r="P292" s="77"/>
      <c r="Q292" s="96"/>
      <c r="R292" s="67">
        <f t="shared" si="24"/>
        <v>0</v>
      </c>
      <c r="S292" s="146"/>
      <c r="T292" s="291" t="str">
        <f>IFERROR(VLOOKUP(B292,'Найдено на объекте'!$A$2:$I$83,9,0),"-")</f>
        <v>-</v>
      </c>
      <c r="U292" s="196" t="str">
        <f t="shared" si="25"/>
        <v>-</v>
      </c>
      <c r="V292" s="291" t="str">
        <f>IFERROR(VLOOKUP(B292,[1]Отгрузки!$B$208:$C$281,2,0),"-")</f>
        <v>-</v>
      </c>
      <c r="W292" s="196" t="str">
        <f t="shared" si="26"/>
        <v>-</v>
      </c>
      <c r="X292" s="291">
        <f t="shared" si="27"/>
        <v>1</v>
      </c>
      <c r="Y292" s="196">
        <f t="shared" si="28"/>
        <v>0.27089999999999997</v>
      </c>
      <c r="Z292" s="319" t="s">
        <v>4935</v>
      </c>
      <c r="AA292" s="291">
        <v>1</v>
      </c>
      <c r="AB292" s="68">
        <f>VLOOKUP(B292,'[2]ВОМ КГ-3 СОЭКС'!$C$3:$G$2063,5,0)</f>
        <v>270.89999999999998</v>
      </c>
      <c r="AC292" s="217">
        <f t="shared" si="29"/>
        <v>0</v>
      </c>
    </row>
    <row r="293" spans="1:29" x14ac:dyDescent="0.3">
      <c r="A293" s="133" t="s">
        <v>926</v>
      </c>
      <c r="B293" s="134" t="s">
        <v>927</v>
      </c>
      <c r="C293" s="134" t="s">
        <v>928</v>
      </c>
      <c r="D293" s="96">
        <v>1</v>
      </c>
      <c r="E293" s="141">
        <v>251.5</v>
      </c>
      <c r="F293" s="142">
        <v>251.5</v>
      </c>
      <c r="G293" s="143">
        <v>12.2</v>
      </c>
      <c r="H293" s="143">
        <v>12.2</v>
      </c>
      <c r="I293" s="144" t="s">
        <v>170</v>
      </c>
      <c r="J293" s="67"/>
      <c r="K293" s="96"/>
      <c r="L293" s="96"/>
      <c r="M293" s="67"/>
      <c r="N293" s="67">
        <v>1</v>
      </c>
      <c r="O293" s="67"/>
      <c r="P293" s="77"/>
      <c r="Q293" s="96"/>
      <c r="R293" s="67">
        <f t="shared" si="24"/>
        <v>0</v>
      </c>
      <c r="S293" s="146"/>
      <c r="T293" s="291" t="str">
        <f>IFERROR(VLOOKUP(B293,'Найдено на объекте'!$A$2:$I$83,9,0),"-")</f>
        <v>-</v>
      </c>
      <c r="U293" s="196" t="str">
        <f t="shared" si="25"/>
        <v>-</v>
      </c>
      <c r="V293" s="291" t="str">
        <f>IFERROR(VLOOKUP(B293,[1]Отгрузки!$B$208:$C$281,2,0),"-")</f>
        <v>-</v>
      </c>
      <c r="W293" s="196" t="str">
        <f t="shared" si="26"/>
        <v>-</v>
      </c>
      <c r="X293" s="291">
        <f t="shared" si="27"/>
        <v>1</v>
      </c>
      <c r="Y293" s="196">
        <f t="shared" si="28"/>
        <v>0.2515</v>
      </c>
      <c r="Z293" s="319"/>
      <c r="AA293" s="291"/>
      <c r="AB293" s="68">
        <f>VLOOKUP(B293,'[2]ВОМ КГ-3 СОЭКС'!$C$3:$G$2063,5,0)</f>
        <v>251.5</v>
      </c>
      <c r="AC293" s="217">
        <f t="shared" si="29"/>
        <v>0</v>
      </c>
    </row>
    <row r="294" spans="1:29" x14ac:dyDescent="0.3">
      <c r="A294" s="133" t="s">
        <v>929</v>
      </c>
      <c r="B294" s="134" t="s">
        <v>930</v>
      </c>
      <c r="C294" s="134" t="s">
        <v>931</v>
      </c>
      <c r="D294" s="96">
        <v>1</v>
      </c>
      <c r="E294" s="141">
        <v>189.1</v>
      </c>
      <c r="F294" s="142">
        <v>189.1</v>
      </c>
      <c r="G294" s="143">
        <v>9.19</v>
      </c>
      <c r="H294" s="143">
        <v>9.19</v>
      </c>
      <c r="I294" s="144" t="s">
        <v>170</v>
      </c>
      <c r="J294" s="67"/>
      <c r="K294" s="96"/>
      <c r="L294" s="96"/>
      <c r="M294" s="67"/>
      <c r="N294" s="67">
        <v>1</v>
      </c>
      <c r="O294" s="67"/>
      <c r="P294" s="77"/>
      <c r="Q294" s="96"/>
      <c r="R294" s="67">
        <f t="shared" si="24"/>
        <v>0</v>
      </c>
      <c r="S294" s="146"/>
      <c r="T294" s="291" t="str">
        <f>IFERROR(VLOOKUP(B294,'Найдено на объекте'!$A$2:$I$83,9,0),"-")</f>
        <v>-</v>
      </c>
      <c r="U294" s="196" t="str">
        <f t="shared" si="25"/>
        <v>-</v>
      </c>
      <c r="V294" s="291" t="str">
        <f>IFERROR(VLOOKUP(B294,[1]Отгрузки!$B$208:$C$281,2,0),"-")</f>
        <v>-</v>
      </c>
      <c r="W294" s="196" t="str">
        <f t="shared" si="26"/>
        <v>-</v>
      </c>
      <c r="X294" s="291">
        <f t="shared" si="27"/>
        <v>1</v>
      </c>
      <c r="Y294" s="196">
        <f t="shared" si="28"/>
        <v>0.18909999999999999</v>
      </c>
      <c r="Z294" s="319"/>
      <c r="AA294" s="291"/>
      <c r="AB294" s="68">
        <f>VLOOKUP(B294,'[2]ВОМ КГ-3 СОЭКС'!$C$3:$G$2063,5,0)</f>
        <v>189.1</v>
      </c>
      <c r="AC294" s="217">
        <f t="shared" si="29"/>
        <v>0</v>
      </c>
    </row>
    <row r="295" spans="1:29" x14ac:dyDescent="0.3">
      <c r="A295" s="133" t="s">
        <v>932</v>
      </c>
      <c r="B295" s="134" t="s">
        <v>933</v>
      </c>
      <c r="C295" s="134" t="s">
        <v>934</v>
      </c>
      <c r="D295" s="96">
        <v>2</v>
      </c>
      <c r="E295" s="141">
        <v>197.8</v>
      </c>
      <c r="F295" s="142">
        <v>395.6</v>
      </c>
      <c r="G295" s="143">
        <v>9.59</v>
      </c>
      <c r="H295" s="143">
        <v>19.18</v>
      </c>
      <c r="I295" s="144" t="s">
        <v>170</v>
      </c>
      <c r="J295" s="67"/>
      <c r="K295" s="96"/>
      <c r="L295" s="96"/>
      <c r="M295" s="67"/>
      <c r="N295" s="67">
        <v>2</v>
      </c>
      <c r="O295" s="67"/>
      <c r="P295" s="77"/>
      <c r="Q295" s="96"/>
      <c r="R295" s="67">
        <f t="shared" si="24"/>
        <v>0</v>
      </c>
      <c r="S295" s="146"/>
      <c r="T295" s="291" t="str">
        <f>IFERROR(VLOOKUP(B295,'Найдено на объекте'!$A$2:$I$83,9,0),"-")</f>
        <v>-</v>
      </c>
      <c r="U295" s="196" t="str">
        <f t="shared" si="25"/>
        <v>-</v>
      </c>
      <c r="V295" s="291" t="str">
        <f>IFERROR(VLOOKUP(B295,[1]Отгрузки!$B$208:$C$281,2,0),"-")</f>
        <v>-</v>
      </c>
      <c r="W295" s="196" t="str">
        <f t="shared" si="26"/>
        <v>-</v>
      </c>
      <c r="X295" s="291">
        <f t="shared" si="27"/>
        <v>2</v>
      </c>
      <c r="Y295" s="196">
        <f t="shared" si="28"/>
        <v>0.39560000000000001</v>
      </c>
      <c r="Z295" s="319"/>
      <c r="AA295" s="291"/>
      <c r="AB295" s="68">
        <f>VLOOKUP(B295,'[2]ВОМ КГ-3 СОЭКС'!$C$3:$G$2063,5,0)</f>
        <v>395.6</v>
      </c>
      <c r="AC295" s="217">
        <f t="shared" si="29"/>
        <v>0</v>
      </c>
    </row>
    <row r="296" spans="1:29" x14ac:dyDescent="0.3">
      <c r="A296" s="133" t="s">
        <v>935</v>
      </c>
      <c r="B296" s="134" t="s">
        <v>936</v>
      </c>
      <c r="C296" s="134" t="s">
        <v>937</v>
      </c>
      <c r="D296" s="96">
        <v>1</v>
      </c>
      <c r="E296" s="141">
        <v>163.5</v>
      </c>
      <c r="F296" s="142">
        <v>163.5</v>
      </c>
      <c r="G296" s="143">
        <v>7.95</v>
      </c>
      <c r="H296" s="143">
        <v>7.95</v>
      </c>
      <c r="I296" s="144" t="s">
        <v>170</v>
      </c>
      <c r="J296" s="67"/>
      <c r="K296" s="96"/>
      <c r="L296" s="96"/>
      <c r="M296" s="67"/>
      <c r="N296" s="67">
        <v>1</v>
      </c>
      <c r="O296" s="67"/>
      <c r="P296" s="77"/>
      <c r="Q296" s="96"/>
      <c r="R296" s="67">
        <f t="shared" si="24"/>
        <v>0</v>
      </c>
      <c r="S296" s="146"/>
      <c r="T296" s="291" t="str">
        <f>IFERROR(VLOOKUP(B296,'Найдено на объекте'!$A$2:$I$83,9,0),"-")</f>
        <v>-</v>
      </c>
      <c r="U296" s="196" t="str">
        <f t="shared" si="25"/>
        <v>-</v>
      </c>
      <c r="V296" s="291" t="str">
        <f>IFERROR(VLOOKUP(B296,[1]Отгрузки!$B$208:$C$281,2,0),"-")</f>
        <v>-</v>
      </c>
      <c r="W296" s="196" t="str">
        <f t="shared" si="26"/>
        <v>-</v>
      </c>
      <c r="X296" s="291">
        <f t="shared" si="27"/>
        <v>1</v>
      </c>
      <c r="Y296" s="196">
        <f t="shared" si="28"/>
        <v>0.16350000000000001</v>
      </c>
      <c r="Z296" s="319" t="s">
        <v>4912</v>
      </c>
      <c r="AA296" s="291">
        <v>1</v>
      </c>
      <c r="AB296" s="68">
        <f>VLOOKUP(B296,'[2]ВОМ КГ-3 СОЭКС'!$C$3:$G$2063,5,0)</f>
        <v>163.5</v>
      </c>
      <c r="AC296" s="217">
        <f t="shared" si="29"/>
        <v>0</v>
      </c>
    </row>
    <row r="297" spans="1:29" x14ac:dyDescent="0.3">
      <c r="A297" s="133" t="s">
        <v>938</v>
      </c>
      <c r="B297" s="134" t="s">
        <v>939</v>
      </c>
      <c r="C297" s="134" t="s">
        <v>940</v>
      </c>
      <c r="D297" s="96">
        <v>1</v>
      </c>
      <c r="E297" s="141">
        <v>271.5</v>
      </c>
      <c r="F297" s="142">
        <v>271.5</v>
      </c>
      <c r="G297" s="143">
        <v>13.16</v>
      </c>
      <c r="H297" s="143">
        <v>13.16</v>
      </c>
      <c r="I297" s="144" t="s">
        <v>170</v>
      </c>
      <c r="J297" s="67"/>
      <c r="K297" s="96"/>
      <c r="L297" s="96"/>
      <c r="M297" s="67"/>
      <c r="N297" s="67">
        <v>1</v>
      </c>
      <c r="O297" s="67"/>
      <c r="P297" s="77"/>
      <c r="Q297" s="96"/>
      <c r="R297" s="67">
        <f t="shared" si="24"/>
        <v>0</v>
      </c>
      <c r="S297" s="146"/>
      <c r="T297" s="291" t="str">
        <f>IFERROR(VLOOKUP(B297,'Найдено на объекте'!$A$2:$I$83,9,0),"-")</f>
        <v>-</v>
      </c>
      <c r="U297" s="196" t="str">
        <f t="shared" si="25"/>
        <v>-</v>
      </c>
      <c r="V297" s="291" t="str">
        <f>IFERROR(VLOOKUP(B297,[1]Отгрузки!$B$208:$C$281,2,0),"-")</f>
        <v>-</v>
      </c>
      <c r="W297" s="196" t="str">
        <f t="shared" si="26"/>
        <v>-</v>
      </c>
      <c r="X297" s="291">
        <f t="shared" si="27"/>
        <v>1</v>
      </c>
      <c r="Y297" s="196">
        <f t="shared" si="28"/>
        <v>0.27150000000000002</v>
      </c>
      <c r="Z297" s="319" t="s">
        <v>4965</v>
      </c>
      <c r="AA297" s="291">
        <v>1</v>
      </c>
      <c r="AB297" s="68">
        <f>VLOOKUP(B297,'[2]ВОМ КГ-3 СОЭКС'!$C$3:$G$2063,5,0)</f>
        <v>271.5</v>
      </c>
      <c r="AC297" s="217">
        <f t="shared" si="29"/>
        <v>0</v>
      </c>
    </row>
    <row r="298" spans="1:29" x14ac:dyDescent="0.3">
      <c r="A298" s="133" t="s">
        <v>941</v>
      </c>
      <c r="B298" s="134" t="s">
        <v>942</v>
      </c>
      <c r="C298" s="134" t="s">
        <v>943</v>
      </c>
      <c r="D298" s="96">
        <v>1</v>
      </c>
      <c r="E298" s="141">
        <v>252</v>
      </c>
      <c r="F298" s="142">
        <v>252</v>
      </c>
      <c r="G298" s="143">
        <v>12.23</v>
      </c>
      <c r="H298" s="143">
        <v>12.23</v>
      </c>
      <c r="I298" s="144" t="s">
        <v>170</v>
      </c>
      <c r="J298" s="67"/>
      <c r="K298" s="96"/>
      <c r="L298" s="96"/>
      <c r="M298" s="67"/>
      <c r="N298" s="67">
        <v>1</v>
      </c>
      <c r="O298" s="67"/>
      <c r="P298" s="77"/>
      <c r="Q298" s="96"/>
      <c r="R298" s="67">
        <f t="shared" si="24"/>
        <v>0</v>
      </c>
      <c r="S298" s="146"/>
      <c r="T298" s="291" t="str">
        <f>IFERROR(VLOOKUP(B298,'Найдено на объекте'!$A$2:$I$83,9,0),"-")</f>
        <v>-</v>
      </c>
      <c r="U298" s="196" t="str">
        <f t="shared" si="25"/>
        <v>-</v>
      </c>
      <c r="V298" s="291" t="str">
        <f>IFERROR(VLOOKUP(B298,[1]Отгрузки!$B$208:$C$281,2,0),"-")</f>
        <v>-</v>
      </c>
      <c r="W298" s="196" t="str">
        <f t="shared" si="26"/>
        <v>-</v>
      </c>
      <c r="X298" s="291">
        <f t="shared" si="27"/>
        <v>1</v>
      </c>
      <c r="Y298" s="196">
        <f t="shared" si="28"/>
        <v>0.252</v>
      </c>
      <c r="Z298" s="319"/>
      <c r="AA298" s="291"/>
      <c r="AB298" s="68">
        <f>VLOOKUP(B298,'[2]ВОМ КГ-3 СОЭКС'!$C$3:$G$2063,5,0)</f>
        <v>252</v>
      </c>
      <c r="AC298" s="217">
        <f t="shared" si="29"/>
        <v>0</v>
      </c>
    </row>
    <row r="299" spans="1:29" x14ac:dyDescent="0.3">
      <c r="A299" s="133" t="s">
        <v>944</v>
      </c>
      <c r="B299" s="134" t="s">
        <v>945</v>
      </c>
      <c r="C299" s="134" t="s">
        <v>946</v>
      </c>
      <c r="D299" s="96">
        <v>1</v>
      </c>
      <c r="E299" s="141">
        <v>223.6</v>
      </c>
      <c r="F299" s="142">
        <v>223.6</v>
      </c>
      <c r="G299" s="143">
        <v>10.85</v>
      </c>
      <c r="H299" s="143">
        <v>10.85</v>
      </c>
      <c r="I299" s="144" t="s">
        <v>170</v>
      </c>
      <c r="J299" s="67"/>
      <c r="K299" s="96"/>
      <c r="L299" s="96"/>
      <c r="M299" s="67"/>
      <c r="N299" s="67">
        <v>1</v>
      </c>
      <c r="O299" s="67"/>
      <c r="P299" s="77"/>
      <c r="Q299" s="96"/>
      <c r="R299" s="67">
        <f t="shared" si="24"/>
        <v>0</v>
      </c>
      <c r="S299" s="146"/>
      <c r="T299" s="291" t="str">
        <f>IFERROR(VLOOKUP(B299,'Найдено на объекте'!$A$2:$I$83,9,0),"-")</f>
        <v>-</v>
      </c>
      <c r="U299" s="196" t="str">
        <f t="shared" si="25"/>
        <v>-</v>
      </c>
      <c r="V299" s="291" t="str">
        <f>IFERROR(VLOOKUP(B299,[1]Отгрузки!$B$208:$C$281,2,0),"-")</f>
        <v>-</v>
      </c>
      <c r="W299" s="196" t="str">
        <f t="shared" si="26"/>
        <v>-</v>
      </c>
      <c r="X299" s="291">
        <f t="shared" si="27"/>
        <v>1</v>
      </c>
      <c r="Y299" s="196">
        <f t="shared" si="28"/>
        <v>0.22359999999999999</v>
      </c>
      <c r="Z299" s="319"/>
      <c r="AA299" s="291"/>
      <c r="AB299" s="68">
        <f>VLOOKUP(B299,'[2]ВОМ КГ-3 СОЭКС'!$C$3:$G$2063,5,0)</f>
        <v>223.6</v>
      </c>
      <c r="AC299" s="217">
        <f t="shared" si="29"/>
        <v>0</v>
      </c>
    </row>
    <row r="300" spans="1:29" x14ac:dyDescent="0.3">
      <c r="A300" s="133" t="s">
        <v>947</v>
      </c>
      <c r="B300" s="134" t="s">
        <v>948</v>
      </c>
      <c r="C300" s="134" t="s">
        <v>949</v>
      </c>
      <c r="D300" s="96">
        <v>1</v>
      </c>
      <c r="E300" s="141">
        <v>204.1</v>
      </c>
      <c r="F300" s="142">
        <v>204.1</v>
      </c>
      <c r="G300" s="143">
        <v>9.91</v>
      </c>
      <c r="H300" s="143">
        <v>9.91</v>
      </c>
      <c r="I300" s="144" t="s">
        <v>170</v>
      </c>
      <c r="J300" s="67"/>
      <c r="K300" s="96"/>
      <c r="L300" s="96"/>
      <c r="M300" s="67"/>
      <c r="N300" s="67">
        <v>1</v>
      </c>
      <c r="O300" s="67"/>
      <c r="P300" s="77"/>
      <c r="Q300" s="96"/>
      <c r="R300" s="67">
        <f t="shared" si="24"/>
        <v>0</v>
      </c>
      <c r="S300" s="146"/>
      <c r="T300" s="291" t="str">
        <f>IFERROR(VLOOKUP(B300,'Найдено на объекте'!$A$2:$I$83,9,0),"-")</f>
        <v>-</v>
      </c>
      <c r="U300" s="196" t="str">
        <f t="shared" si="25"/>
        <v>-</v>
      </c>
      <c r="V300" s="291" t="str">
        <f>IFERROR(VLOOKUP(B300,[1]Отгрузки!$B$208:$C$281,2,0),"-")</f>
        <v>-</v>
      </c>
      <c r="W300" s="196" t="str">
        <f t="shared" si="26"/>
        <v>-</v>
      </c>
      <c r="X300" s="291">
        <f t="shared" si="27"/>
        <v>1</v>
      </c>
      <c r="Y300" s="196">
        <f t="shared" si="28"/>
        <v>0.2041</v>
      </c>
      <c r="Z300" s="319"/>
      <c r="AA300" s="291"/>
      <c r="AB300" s="68">
        <f>VLOOKUP(B300,'[2]ВОМ КГ-3 СОЭКС'!$C$3:$G$2063,5,0)</f>
        <v>204.1</v>
      </c>
      <c r="AC300" s="217">
        <f t="shared" si="29"/>
        <v>0</v>
      </c>
    </row>
    <row r="301" spans="1:29" x14ac:dyDescent="0.3">
      <c r="A301" s="133" t="s">
        <v>950</v>
      </c>
      <c r="B301" s="134" t="s">
        <v>951</v>
      </c>
      <c r="C301" s="134" t="s">
        <v>952</v>
      </c>
      <c r="D301" s="96">
        <v>1</v>
      </c>
      <c r="E301" s="141">
        <v>271.60000000000002</v>
      </c>
      <c r="F301" s="142">
        <v>271.60000000000002</v>
      </c>
      <c r="G301" s="143">
        <v>13.16</v>
      </c>
      <c r="H301" s="143">
        <v>13.16</v>
      </c>
      <c r="I301" s="144" t="s">
        <v>170</v>
      </c>
      <c r="J301" s="67"/>
      <c r="K301" s="96"/>
      <c r="L301" s="96"/>
      <c r="M301" s="67"/>
      <c r="N301" s="67">
        <v>1</v>
      </c>
      <c r="O301" s="67"/>
      <c r="P301" s="77"/>
      <c r="Q301" s="96"/>
      <c r="R301" s="67">
        <f t="shared" si="24"/>
        <v>0</v>
      </c>
      <c r="S301" s="146"/>
      <c r="T301" s="291" t="str">
        <f>IFERROR(VLOOKUP(B301,'Найдено на объекте'!$A$2:$I$83,9,0),"-")</f>
        <v>-</v>
      </c>
      <c r="U301" s="196" t="str">
        <f t="shared" si="25"/>
        <v>-</v>
      </c>
      <c r="V301" s="291">
        <f>IFERROR(VLOOKUP(B301,[1]Отгрузки!$B$208:$C$281,2,0),"-")</f>
        <v>1</v>
      </c>
      <c r="W301" s="196">
        <f t="shared" si="26"/>
        <v>0.27160000000000001</v>
      </c>
      <c r="X301" s="291">
        <f t="shared" si="27"/>
        <v>0</v>
      </c>
      <c r="Y301" s="196">
        <f t="shared" si="28"/>
        <v>0</v>
      </c>
      <c r="Z301" s="319" t="s">
        <v>4935</v>
      </c>
      <c r="AA301" s="291">
        <v>1</v>
      </c>
      <c r="AB301" s="68">
        <f>VLOOKUP(B301,'[2]ВОМ КГ-3 СОЭКС'!$C$3:$G$2063,5,0)</f>
        <v>271.60000000000002</v>
      </c>
      <c r="AC301" s="217">
        <f t="shared" si="29"/>
        <v>0</v>
      </c>
    </row>
    <row r="302" spans="1:29" x14ac:dyDescent="0.3">
      <c r="A302" s="133" t="s">
        <v>953</v>
      </c>
      <c r="B302" s="134" t="s">
        <v>954</v>
      </c>
      <c r="C302" s="134" t="s">
        <v>955</v>
      </c>
      <c r="D302" s="96">
        <v>1</v>
      </c>
      <c r="E302" s="141">
        <v>252.2</v>
      </c>
      <c r="F302" s="142">
        <v>252.2</v>
      </c>
      <c r="G302" s="143">
        <v>12.23</v>
      </c>
      <c r="H302" s="143">
        <v>12.23</v>
      </c>
      <c r="I302" s="144" t="s">
        <v>170</v>
      </c>
      <c r="J302" s="67"/>
      <c r="K302" s="96"/>
      <c r="L302" s="96"/>
      <c r="M302" s="67"/>
      <c r="N302" s="67">
        <v>1</v>
      </c>
      <c r="O302" s="67"/>
      <c r="P302" s="77"/>
      <c r="Q302" s="96"/>
      <c r="R302" s="67">
        <f t="shared" si="24"/>
        <v>0</v>
      </c>
      <c r="S302" s="146"/>
      <c r="T302" s="291" t="str">
        <f>IFERROR(VLOOKUP(B302,'Найдено на объекте'!$A$2:$I$83,9,0),"-")</f>
        <v>-</v>
      </c>
      <c r="U302" s="196" t="str">
        <f t="shared" si="25"/>
        <v>-</v>
      </c>
      <c r="V302" s="291" t="str">
        <f>IFERROR(VLOOKUP(B302,[1]Отгрузки!$B$208:$C$281,2,0),"-")</f>
        <v>-</v>
      </c>
      <c r="W302" s="196" t="str">
        <f t="shared" si="26"/>
        <v>-</v>
      </c>
      <c r="X302" s="291">
        <f t="shared" si="27"/>
        <v>1</v>
      </c>
      <c r="Y302" s="196">
        <f t="shared" si="28"/>
        <v>0.25219999999999998</v>
      </c>
      <c r="Z302" s="319"/>
      <c r="AA302" s="291"/>
      <c r="AB302" s="68">
        <f>VLOOKUP(B302,'[2]ВОМ КГ-3 СОЭКС'!$C$3:$G$2063,5,0)</f>
        <v>252.2</v>
      </c>
      <c r="AC302" s="217">
        <f t="shared" si="29"/>
        <v>0</v>
      </c>
    </row>
    <row r="303" spans="1:29" x14ac:dyDescent="0.3">
      <c r="A303" s="133" t="s">
        <v>956</v>
      </c>
      <c r="B303" s="134" t="s">
        <v>957</v>
      </c>
      <c r="C303" s="134" t="s">
        <v>958</v>
      </c>
      <c r="D303" s="96">
        <v>1</v>
      </c>
      <c r="E303" s="141">
        <v>189.8</v>
      </c>
      <c r="F303" s="142">
        <v>189.8</v>
      </c>
      <c r="G303" s="143">
        <v>9.2200000000000006</v>
      </c>
      <c r="H303" s="143">
        <v>9.2200000000000006</v>
      </c>
      <c r="I303" s="144" t="s">
        <v>170</v>
      </c>
      <c r="J303" s="67"/>
      <c r="K303" s="96"/>
      <c r="L303" s="96"/>
      <c r="M303" s="67"/>
      <c r="N303" s="67">
        <v>1</v>
      </c>
      <c r="O303" s="67"/>
      <c r="P303" s="77"/>
      <c r="Q303" s="96"/>
      <c r="R303" s="67">
        <f t="shared" si="24"/>
        <v>0</v>
      </c>
      <c r="S303" s="146"/>
      <c r="T303" s="291" t="str">
        <f>IFERROR(VLOOKUP(B303,'Найдено на объекте'!$A$2:$I$83,9,0),"-")</f>
        <v>-</v>
      </c>
      <c r="U303" s="196" t="str">
        <f t="shared" si="25"/>
        <v>-</v>
      </c>
      <c r="V303" s="291" t="str">
        <f>IFERROR(VLOOKUP(B303,[1]Отгрузки!$B$208:$C$281,2,0),"-")</f>
        <v>-</v>
      </c>
      <c r="W303" s="196" t="str">
        <f t="shared" si="26"/>
        <v>-</v>
      </c>
      <c r="X303" s="291">
        <f t="shared" si="27"/>
        <v>1</v>
      </c>
      <c r="Y303" s="196">
        <f t="shared" si="28"/>
        <v>0.18980000000000002</v>
      </c>
      <c r="Z303" s="319" t="s">
        <v>4914</v>
      </c>
      <c r="AA303" s="291">
        <v>1</v>
      </c>
      <c r="AB303" s="68">
        <f>VLOOKUP(B303,'[2]ВОМ КГ-3 СОЭКС'!$C$3:$G$2063,5,0)</f>
        <v>189.8</v>
      </c>
      <c r="AC303" s="217">
        <f t="shared" si="29"/>
        <v>0</v>
      </c>
    </row>
    <row r="304" spans="1:29" x14ac:dyDescent="0.3">
      <c r="A304" s="133" t="s">
        <v>959</v>
      </c>
      <c r="B304" s="134" t="s">
        <v>960</v>
      </c>
      <c r="C304" s="134" t="s">
        <v>961</v>
      </c>
      <c r="D304" s="96">
        <v>2</v>
      </c>
      <c r="E304" s="141">
        <v>173</v>
      </c>
      <c r="F304" s="142">
        <v>346</v>
      </c>
      <c r="G304" s="143">
        <v>8.42</v>
      </c>
      <c r="H304" s="143">
        <v>16.84</v>
      </c>
      <c r="I304" s="144" t="s">
        <v>170</v>
      </c>
      <c r="J304" s="67"/>
      <c r="K304" s="96"/>
      <c r="L304" s="96"/>
      <c r="M304" s="67"/>
      <c r="N304" s="67"/>
      <c r="O304" s="67">
        <v>1</v>
      </c>
      <c r="P304" s="145">
        <v>1</v>
      </c>
      <c r="Q304" s="96"/>
      <c r="R304" s="67">
        <f t="shared" si="24"/>
        <v>0</v>
      </c>
      <c r="S304" s="146"/>
      <c r="T304" s="291" t="str">
        <f>IFERROR(VLOOKUP(B304,'Найдено на объекте'!$A$2:$I$83,9,0),"-")</f>
        <v>-</v>
      </c>
      <c r="U304" s="196" t="str">
        <f t="shared" si="25"/>
        <v>-</v>
      </c>
      <c r="V304" s="291" t="str">
        <f>IFERROR(VLOOKUP(B304,[1]Отгрузки!$B$208:$C$281,2,0),"-")</f>
        <v>-</v>
      </c>
      <c r="W304" s="196" t="str">
        <f t="shared" si="26"/>
        <v>-</v>
      </c>
      <c r="X304" s="291">
        <f t="shared" si="27"/>
        <v>2</v>
      </c>
      <c r="Y304" s="196">
        <f t="shared" si="28"/>
        <v>0.34599999999999997</v>
      </c>
      <c r="Z304" s="319" t="s">
        <v>4965</v>
      </c>
      <c r="AA304" s="291">
        <v>2</v>
      </c>
      <c r="AB304" s="68">
        <f>VLOOKUP(B304,'[2]ВОМ КГ-3 СОЭКС'!$C$3:$G$2063,5,0)</f>
        <v>346</v>
      </c>
      <c r="AC304" s="217">
        <f t="shared" si="29"/>
        <v>0</v>
      </c>
    </row>
    <row r="305" spans="1:29" ht="31.2" x14ac:dyDescent="0.3">
      <c r="A305" s="133" t="s">
        <v>962</v>
      </c>
      <c r="B305" s="134" t="s">
        <v>963</v>
      </c>
      <c r="C305" s="134" t="s">
        <v>964</v>
      </c>
      <c r="D305" s="96">
        <v>2</v>
      </c>
      <c r="E305" s="141">
        <v>287.7</v>
      </c>
      <c r="F305" s="142">
        <v>575.4</v>
      </c>
      <c r="G305" s="143">
        <v>13.97</v>
      </c>
      <c r="H305" s="143">
        <v>27.94</v>
      </c>
      <c r="I305" s="144" t="s">
        <v>170</v>
      </c>
      <c r="J305" s="67"/>
      <c r="K305" s="96"/>
      <c r="L305" s="96"/>
      <c r="M305" s="67"/>
      <c r="N305" s="67"/>
      <c r="O305" s="67">
        <v>1</v>
      </c>
      <c r="P305" s="145">
        <v>1</v>
      </c>
      <c r="Q305" s="96"/>
      <c r="R305" s="67">
        <f t="shared" si="24"/>
        <v>0</v>
      </c>
      <c r="S305" s="146"/>
      <c r="T305" s="291" t="str">
        <f>IFERROR(VLOOKUP(B305,'Найдено на объекте'!$A$2:$I$83,9,0),"-")</f>
        <v>-</v>
      </c>
      <c r="U305" s="196" t="str">
        <f t="shared" si="25"/>
        <v>-</v>
      </c>
      <c r="V305" s="291">
        <f>IFERROR(VLOOKUP(B305,[1]Отгрузки!$B$208:$C$281,2,0),"-")</f>
        <v>1</v>
      </c>
      <c r="W305" s="196">
        <f t="shared" si="26"/>
        <v>0.28770000000000001</v>
      </c>
      <c r="X305" s="291">
        <f t="shared" si="27"/>
        <v>1</v>
      </c>
      <c r="Y305" s="196">
        <f t="shared" si="28"/>
        <v>0.28770000000000001</v>
      </c>
      <c r="Z305" s="319" t="s">
        <v>4966</v>
      </c>
      <c r="AA305" s="291">
        <f>1+1</f>
        <v>2</v>
      </c>
      <c r="AB305" s="68">
        <f>VLOOKUP(B305,'[2]ВОМ КГ-3 СОЭКС'!$C$3:$G$2063,5,0)</f>
        <v>575.4</v>
      </c>
      <c r="AC305" s="217">
        <f t="shared" si="29"/>
        <v>0</v>
      </c>
    </row>
    <row r="306" spans="1:29" x14ac:dyDescent="0.3">
      <c r="A306" s="133" t="s">
        <v>965</v>
      </c>
      <c r="B306" s="134" t="s">
        <v>966</v>
      </c>
      <c r="C306" s="134" t="s">
        <v>967</v>
      </c>
      <c r="D306" s="96">
        <v>1</v>
      </c>
      <c r="E306" s="141">
        <v>267.2</v>
      </c>
      <c r="F306" s="142">
        <v>267.2</v>
      </c>
      <c r="G306" s="143">
        <v>12.99</v>
      </c>
      <c r="H306" s="143">
        <v>12.99</v>
      </c>
      <c r="I306" s="144" t="s">
        <v>170</v>
      </c>
      <c r="J306" s="67"/>
      <c r="K306" s="96"/>
      <c r="L306" s="96"/>
      <c r="M306" s="67"/>
      <c r="N306" s="67"/>
      <c r="O306" s="67">
        <v>1</v>
      </c>
      <c r="P306" s="77"/>
      <c r="Q306" s="96"/>
      <c r="R306" s="67">
        <f t="shared" si="24"/>
        <v>0</v>
      </c>
      <c r="S306" s="146"/>
      <c r="T306" s="291" t="str">
        <f>IFERROR(VLOOKUP(B306,'Найдено на объекте'!$A$2:$I$83,9,0),"-")</f>
        <v>-</v>
      </c>
      <c r="U306" s="196" t="str">
        <f t="shared" si="25"/>
        <v>-</v>
      </c>
      <c r="V306" s="291" t="str">
        <f>IFERROR(VLOOKUP(B306,[1]Отгрузки!$B$208:$C$281,2,0),"-")</f>
        <v>-</v>
      </c>
      <c r="W306" s="196" t="str">
        <f t="shared" si="26"/>
        <v>-</v>
      </c>
      <c r="X306" s="291">
        <f t="shared" si="27"/>
        <v>1</v>
      </c>
      <c r="Y306" s="196">
        <f t="shared" si="28"/>
        <v>0.26719999999999999</v>
      </c>
      <c r="Z306" s="319" t="s">
        <v>4912</v>
      </c>
      <c r="AA306" s="291">
        <v>1</v>
      </c>
      <c r="AB306" s="68">
        <f>VLOOKUP(B306,'[2]ВОМ КГ-3 СОЭКС'!$C$3:$G$2063,5,0)</f>
        <v>267.2</v>
      </c>
      <c r="AC306" s="217">
        <f t="shared" si="29"/>
        <v>0</v>
      </c>
    </row>
    <row r="307" spans="1:29" x14ac:dyDescent="0.3">
      <c r="A307" s="133" t="s">
        <v>968</v>
      </c>
      <c r="B307" s="134" t="s">
        <v>969</v>
      </c>
      <c r="C307" s="134" t="s">
        <v>970</v>
      </c>
      <c r="D307" s="96">
        <v>2</v>
      </c>
      <c r="E307" s="141">
        <v>236.8</v>
      </c>
      <c r="F307" s="142">
        <v>473.6</v>
      </c>
      <c r="G307" s="143">
        <v>11.51</v>
      </c>
      <c r="H307" s="143">
        <v>23.02</v>
      </c>
      <c r="I307" s="144" t="s">
        <v>170</v>
      </c>
      <c r="J307" s="67"/>
      <c r="K307" s="96"/>
      <c r="L307" s="96"/>
      <c r="M307" s="67"/>
      <c r="N307" s="67"/>
      <c r="O307" s="67">
        <v>1</v>
      </c>
      <c r="P307" s="145">
        <v>1</v>
      </c>
      <c r="Q307" s="96"/>
      <c r="R307" s="67">
        <f t="shared" si="24"/>
        <v>0</v>
      </c>
      <c r="S307" s="146"/>
      <c r="T307" s="291" t="str">
        <f>IFERROR(VLOOKUP(B307,'Найдено на объекте'!$A$2:$I$83,9,0),"-")</f>
        <v>-</v>
      </c>
      <c r="U307" s="196" t="str">
        <f t="shared" si="25"/>
        <v>-</v>
      </c>
      <c r="V307" s="291" t="str">
        <f>IFERROR(VLOOKUP(B307,[1]Отгрузки!$B$208:$C$281,2,0),"-")</f>
        <v>-</v>
      </c>
      <c r="W307" s="196" t="str">
        <f t="shared" si="26"/>
        <v>-</v>
      </c>
      <c r="X307" s="291">
        <f t="shared" si="27"/>
        <v>2</v>
      </c>
      <c r="Y307" s="196">
        <f t="shared" si="28"/>
        <v>0.47360000000000002</v>
      </c>
      <c r="Z307" s="319"/>
      <c r="AA307" s="291"/>
      <c r="AB307" s="68">
        <f>VLOOKUP(B307,'[2]ВОМ КГ-3 СОЭКС'!$C$3:$G$2063,5,0)</f>
        <v>473.6</v>
      </c>
      <c r="AC307" s="217">
        <f t="shared" si="29"/>
        <v>0</v>
      </c>
    </row>
    <row r="308" spans="1:29" x14ac:dyDescent="0.3">
      <c r="A308" s="133" t="s">
        <v>971</v>
      </c>
      <c r="B308" s="134" t="s">
        <v>972</v>
      </c>
      <c r="C308" s="134" t="s">
        <v>973</v>
      </c>
      <c r="D308" s="96">
        <v>2</v>
      </c>
      <c r="E308" s="141">
        <v>215.8</v>
      </c>
      <c r="F308" s="142">
        <v>431.6</v>
      </c>
      <c r="G308" s="143">
        <v>10.51</v>
      </c>
      <c r="H308" s="143">
        <v>21.02</v>
      </c>
      <c r="I308" s="144" t="s">
        <v>170</v>
      </c>
      <c r="J308" s="67"/>
      <c r="K308" s="96"/>
      <c r="L308" s="96"/>
      <c r="M308" s="67"/>
      <c r="N308" s="67"/>
      <c r="O308" s="67">
        <v>1</v>
      </c>
      <c r="P308" s="145">
        <v>1</v>
      </c>
      <c r="Q308" s="96"/>
      <c r="R308" s="67">
        <f t="shared" si="24"/>
        <v>0</v>
      </c>
      <c r="S308" s="146"/>
      <c r="T308" s="291" t="str">
        <f>IFERROR(VLOOKUP(B308,'Найдено на объекте'!$A$2:$I$83,9,0),"-")</f>
        <v>-</v>
      </c>
      <c r="U308" s="196" t="str">
        <f t="shared" si="25"/>
        <v>-</v>
      </c>
      <c r="V308" s="291" t="str">
        <f>IFERROR(VLOOKUP(B308,[1]Отгрузки!$B$208:$C$281,2,0),"-")</f>
        <v>-</v>
      </c>
      <c r="W308" s="196" t="str">
        <f t="shared" si="26"/>
        <v>-</v>
      </c>
      <c r="X308" s="291">
        <f t="shared" si="27"/>
        <v>2</v>
      </c>
      <c r="Y308" s="196">
        <f t="shared" si="28"/>
        <v>0.43160000000000004</v>
      </c>
      <c r="Z308" s="319"/>
      <c r="AA308" s="291"/>
      <c r="AB308" s="68">
        <f>VLOOKUP(B308,'[2]ВОМ КГ-3 СОЭКС'!$C$3:$G$2063,5,0)</f>
        <v>431.6</v>
      </c>
      <c r="AC308" s="217">
        <f t="shared" si="29"/>
        <v>0</v>
      </c>
    </row>
    <row r="309" spans="1:29" x14ac:dyDescent="0.3">
      <c r="A309" s="133" t="s">
        <v>974</v>
      </c>
      <c r="B309" s="134" t="s">
        <v>975</v>
      </c>
      <c r="C309" s="134" t="s">
        <v>976</v>
      </c>
      <c r="D309" s="96">
        <v>2</v>
      </c>
      <c r="E309" s="141">
        <v>287.5</v>
      </c>
      <c r="F309" s="142">
        <v>575</v>
      </c>
      <c r="G309" s="143">
        <v>13.96</v>
      </c>
      <c r="H309" s="143">
        <v>27.92</v>
      </c>
      <c r="I309" s="144" t="s">
        <v>170</v>
      </c>
      <c r="J309" s="67"/>
      <c r="K309" s="96"/>
      <c r="L309" s="96"/>
      <c r="M309" s="67"/>
      <c r="N309" s="67"/>
      <c r="O309" s="67">
        <v>1</v>
      </c>
      <c r="P309" s="145">
        <v>1</v>
      </c>
      <c r="Q309" s="96"/>
      <c r="R309" s="67">
        <f t="shared" si="24"/>
        <v>0</v>
      </c>
      <c r="S309" s="146"/>
      <c r="T309" s="291" t="str">
        <f>IFERROR(VLOOKUP(B309,'Найдено на объекте'!$A$2:$I$83,9,0),"-")</f>
        <v>-</v>
      </c>
      <c r="U309" s="196" t="str">
        <f t="shared" si="25"/>
        <v>-</v>
      </c>
      <c r="V309" s="291" t="str">
        <f>IFERROR(VLOOKUP(B309,[1]Отгрузки!$B$208:$C$281,2,0),"-")</f>
        <v>-</v>
      </c>
      <c r="W309" s="196" t="str">
        <f t="shared" si="26"/>
        <v>-</v>
      </c>
      <c r="X309" s="291">
        <f t="shared" si="27"/>
        <v>2</v>
      </c>
      <c r="Y309" s="196">
        <f t="shared" si="28"/>
        <v>0.57499999999999996</v>
      </c>
      <c r="Z309" s="319" t="s">
        <v>4935</v>
      </c>
      <c r="AA309" s="291">
        <v>2</v>
      </c>
      <c r="AB309" s="68">
        <f>VLOOKUP(B309,'[2]ВОМ КГ-3 СОЭКС'!$C$3:$G$2063,5,0)</f>
        <v>575</v>
      </c>
      <c r="AC309" s="217">
        <f t="shared" si="29"/>
        <v>0</v>
      </c>
    </row>
    <row r="310" spans="1:29" x14ac:dyDescent="0.3">
      <c r="A310" s="133" t="s">
        <v>977</v>
      </c>
      <c r="B310" s="134" t="s">
        <v>978</v>
      </c>
      <c r="C310" s="134" t="s">
        <v>979</v>
      </c>
      <c r="D310" s="96">
        <v>2</v>
      </c>
      <c r="E310" s="141">
        <v>266.8</v>
      </c>
      <c r="F310" s="142">
        <v>533.6</v>
      </c>
      <c r="G310" s="143">
        <v>12.97</v>
      </c>
      <c r="H310" s="143">
        <v>25.94</v>
      </c>
      <c r="I310" s="144" t="s">
        <v>170</v>
      </c>
      <c r="J310" s="67"/>
      <c r="K310" s="96"/>
      <c r="L310" s="96"/>
      <c r="M310" s="67"/>
      <c r="N310" s="67"/>
      <c r="O310" s="67">
        <v>1</v>
      </c>
      <c r="P310" s="145">
        <v>1</v>
      </c>
      <c r="Q310" s="96"/>
      <c r="R310" s="67">
        <f t="shared" si="24"/>
        <v>0</v>
      </c>
      <c r="S310" s="146"/>
      <c r="T310" s="291" t="str">
        <f>IFERROR(VLOOKUP(B310,'Найдено на объекте'!$A$2:$I$83,9,0),"-")</f>
        <v>-</v>
      </c>
      <c r="U310" s="196" t="str">
        <f t="shared" si="25"/>
        <v>-</v>
      </c>
      <c r="V310" s="291" t="str">
        <f>IFERROR(VLOOKUP(B310,[1]Отгрузки!$B$208:$C$281,2,0),"-")</f>
        <v>-</v>
      </c>
      <c r="W310" s="196" t="str">
        <f t="shared" si="26"/>
        <v>-</v>
      </c>
      <c r="X310" s="291">
        <f t="shared" si="27"/>
        <v>2</v>
      </c>
      <c r="Y310" s="196">
        <f t="shared" si="28"/>
        <v>0.53360000000000007</v>
      </c>
      <c r="Z310" s="319" t="s">
        <v>4914</v>
      </c>
      <c r="AA310" s="291">
        <v>1</v>
      </c>
      <c r="AB310" s="68">
        <f>VLOOKUP(B310,'[2]ВОМ КГ-3 СОЭКС'!$C$3:$G$2063,5,0)</f>
        <v>533.6</v>
      </c>
      <c r="AC310" s="217">
        <f t="shared" si="29"/>
        <v>0</v>
      </c>
    </row>
    <row r="311" spans="1:29" x14ac:dyDescent="0.3">
      <c r="A311" s="133" t="s">
        <v>980</v>
      </c>
      <c r="B311" s="134" t="s">
        <v>981</v>
      </c>
      <c r="C311" s="134" t="s">
        <v>982</v>
      </c>
      <c r="D311" s="96">
        <v>2</v>
      </c>
      <c r="E311" s="141">
        <v>200.6</v>
      </c>
      <c r="F311" s="142">
        <v>401.2</v>
      </c>
      <c r="G311" s="143">
        <v>9.77</v>
      </c>
      <c r="H311" s="143">
        <v>19.54</v>
      </c>
      <c r="I311" s="144" t="s">
        <v>170</v>
      </c>
      <c r="J311" s="67"/>
      <c r="K311" s="96"/>
      <c r="L311" s="96"/>
      <c r="M311" s="67"/>
      <c r="N311" s="67"/>
      <c r="O311" s="67">
        <v>1</v>
      </c>
      <c r="P311" s="145">
        <v>1</v>
      </c>
      <c r="Q311" s="96"/>
      <c r="R311" s="67">
        <f t="shared" si="24"/>
        <v>0</v>
      </c>
      <c r="S311" s="146"/>
      <c r="T311" s="291" t="str">
        <f>IFERROR(VLOOKUP(B311,'Найдено на объекте'!$A$2:$I$83,9,0),"-")</f>
        <v>-</v>
      </c>
      <c r="U311" s="196" t="str">
        <f t="shared" si="25"/>
        <v>-</v>
      </c>
      <c r="V311" s="291" t="str">
        <f>IFERROR(VLOOKUP(B311,[1]Отгрузки!$B$208:$C$281,2,0),"-")</f>
        <v>-</v>
      </c>
      <c r="W311" s="196" t="str">
        <f t="shared" si="26"/>
        <v>-</v>
      </c>
      <c r="X311" s="291">
        <f t="shared" si="27"/>
        <v>2</v>
      </c>
      <c r="Y311" s="196">
        <f t="shared" si="28"/>
        <v>0.4012</v>
      </c>
      <c r="Z311" s="319"/>
      <c r="AA311" s="291"/>
      <c r="AB311" s="68">
        <f>VLOOKUP(B311,'[2]ВОМ КГ-3 СОЭКС'!$C$3:$G$2063,5,0)</f>
        <v>401.2</v>
      </c>
      <c r="AC311" s="217">
        <f t="shared" si="29"/>
        <v>0</v>
      </c>
    </row>
    <row r="312" spans="1:29" x14ac:dyDescent="0.3">
      <c r="A312" s="133" t="s">
        <v>983</v>
      </c>
      <c r="B312" s="134" t="s">
        <v>984</v>
      </c>
      <c r="C312" s="134" t="s">
        <v>985</v>
      </c>
      <c r="D312" s="96">
        <v>2</v>
      </c>
      <c r="E312" s="141">
        <v>172.6</v>
      </c>
      <c r="F312" s="142">
        <v>345.2</v>
      </c>
      <c r="G312" s="143">
        <v>8.4</v>
      </c>
      <c r="H312" s="143">
        <v>16.8</v>
      </c>
      <c r="I312" s="144" t="s">
        <v>170</v>
      </c>
      <c r="J312" s="67"/>
      <c r="K312" s="96"/>
      <c r="L312" s="96"/>
      <c r="M312" s="67"/>
      <c r="N312" s="67"/>
      <c r="O312" s="67">
        <v>1</v>
      </c>
      <c r="P312" s="77"/>
      <c r="Q312" s="144">
        <v>1</v>
      </c>
      <c r="R312" s="67">
        <f t="shared" si="24"/>
        <v>0</v>
      </c>
      <c r="S312" s="146"/>
      <c r="T312" s="291" t="str">
        <f>IFERROR(VLOOKUP(B312,'Найдено на объекте'!$A$2:$I$83,9,0),"-")</f>
        <v>-</v>
      </c>
      <c r="U312" s="196" t="str">
        <f t="shared" si="25"/>
        <v>-</v>
      </c>
      <c r="V312" s="291" t="str">
        <f>IFERROR(VLOOKUP(B312,[1]Отгрузки!$B$208:$C$281,2,0),"-")</f>
        <v>-</v>
      </c>
      <c r="W312" s="196" t="str">
        <f t="shared" si="26"/>
        <v>-</v>
      </c>
      <c r="X312" s="291">
        <f t="shared" si="27"/>
        <v>2</v>
      </c>
      <c r="Y312" s="196">
        <f t="shared" si="28"/>
        <v>0.34520000000000001</v>
      </c>
      <c r="Z312" s="319" t="s">
        <v>4965</v>
      </c>
      <c r="AA312" s="291">
        <v>2</v>
      </c>
      <c r="AB312" s="68">
        <f>VLOOKUP(B312,'[2]ВОМ КГ-3 СОЭКС'!$C$3:$G$2063,5,0)</f>
        <v>345.2</v>
      </c>
      <c r="AC312" s="217">
        <f t="shared" si="29"/>
        <v>0</v>
      </c>
    </row>
    <row r="313" spans="1:29" x14ac:dyDescent="0.3">
      <c r="A313" s="133" t="s">
        <v>986</v>
      </c>
      <c r="B313" s="134" t="s">
        <v>987</v>
      </c>
      <c r="C313" s="134" t="s">
        <v>988</v>
      </c>
      <c r="D313" s="96">
        <v>2</v>
      </c>
      <c r="E313" s="141">
        <v>287.3</v>
      </c>
      <c r="F313" s="142">
        <v>574.6</v>
      </c>
      <c r="G313" s="143">
        <v>13.95</v>
      </c>
      <c r="H313" s="143">
        <v>27.9</v>
      </c>
      <c r="I313" s="144" t="s">
        <v>170</v>
      </c>
      <c r="J313" s="67"/>
      <c r="K313" s="96"/>
      <c r="L313" s="96"/>
      <c r="M313" s="67"/>
      <c r="N313" s="67"/>
      <c r="O313" s="67">
        <v>1</v>
      </c>
      <c r="P313" s="77"/>
      <c r="Q313" s="144">
        <v>1</v>
      </c>
      <c r="R313" s="67">
        <f t="shared" si="24"/>
        <v>0</v>
      </c>
      <c r="S313" s="146"/>
      <c r="T313" s="291" t="str">
        <f>IFERROR(VLOOKUP(B313,'Найдено на объекте'!$A$2:$I$83,9,0),"-")</f>
        <v>-</v>
      </c>
      <c r="U313" s="196" t="str">
        <f t="shared" si="25"/>
        <v>-</v>
      </c>
      <c r="V313" s="291">
        <f>IFERROR(VLOOKUP(B313,[1]Отгрузки!$B$208:$C$281,2,0),"-")</f>
        <v>2</v>
      </c>
      <c r="W313" s="196">
        <f t="shared" si="26"/>
        <v>0.5746</v>
      </c>
      <c r="X313" s="291">
        <f t="shared" si="27"/>
        <v>0</v>
      </c>
      <c r="Y313" s="196">
        <f t="shared" si="28"/>
        <v>0</v>
      </c>
      <c r="Z313" s="319" t="s">
        <v>4935</v>
      </c>
      <c r="AA313" s="291">
        <v>2</v>
      </c>
      <c r="AB313" s="68">
        <f>VLOOKUP(B313,'[2]ВОМ КГ-3 СОЭКС'!$C$3:$G$2063,5,0)</f>
        <v>574.6</v>
      </c>
      <c r="AC313" s="217">
        <f t="shared" si="29"/>
        <v>0</v>
      </c>
    </row>
    <row r="314" spans="1:29" x14ac:dyDescent="0.3">
      <c r="A314" s="133" t="s">
        <v>989</v>
      </c>
      <c r="B314" s="134" t="s">
        <v>990</v>
      </c>
      <c r="C314" s="134" t="s">
        <v>991</v>
      </c>
      <c r="D314" s="96">
        <v>2</v>
      </c>
      <c r="E314" s="141">
        <v>266.7</v>
      </c>
      <c r="F314" s="142">
        <v>533.4</v>
      </c>
      <c r="G314" s="143">
        <v>12.96</v>
      </c>
      <c r="H314" s="143">
        <v>25.92</v>
      </c>
      <c r="I314" s="144" t="s">
        <v>170</v>
      </c>
      <c r="J314" s="67"/>
      <c r="K314" s="96"/>
      <c r="L314" s="96"/>
      <c r="M314" s="67"/>
      <c r="N314" s="67"/>
      <c r="O314" s="67">
        <v>1</v>
      </c>
      <c r="P314" s="77"/>
      <c r="Q314" s="144">
        <v>1</v>
      </c>
      <c r="R314" s="67">
        <f t="shared" si="24"/>
        <v>0</v>
      </c>
      <c r="S314" s="146"/>
      <c r="T314" s="291" t="str">
        <f>IFERROR(VLOOKUP(B314,'Найдено на объекте'!$A$2:$I$83,9,0),"-")</f>
        <v>-</v>
      </c>
      <c r="U314" s="196" t="str">
        <f t="shared" si="25"/>
        <v>-</v>
      </c>
      <c r="V314" s="291" t="str">
        <f>IFERROR(VLOOKUP(B314,[1]Отгрузки!$B$208:$C$281,2,0),"-")</f>
        <v>-</v>
      </c>
      <c r="W314" s="196" t="str">
        <f t="shared" si="26"/>
        <v>-</v>
      </c>
      <c r="X314" s="291">
        <f t="shared" si="27"/>
        <v>2</v>
      </c>
      <c r="Y314" s="196">
        <f t="shared" si="28"/>
        <v>0.53339999999999999</v>
      </c>
      <c r="Z314" s="319"/>
      <c r="AA314" s="291"/>
      <c r="AB314" s="68">
        <f>VLOOKUP(B314,'[2]ВОМ КГ-3 СОЭКС'!$C$3:$G$2063,5,0)</f>
        <v>533.4</v>
      </c>
      <c r="AC314" s="217">
        <f t="shared" si="29"/>
        <v>0</v>
      </c>
    </row>
    <row r="315" spans="1:29" ht="31.2" x14ac:dyDescent="0.3">
      <c r="A315" s="133" t="s">
        <v>992</v>
      </c>
      <c r="B315" s="134" t="s">
        <v>993</v>
      </c>
      <c r="C315" s="134" t="s">
        <v>994</v>
      </c>
      <c r="D315" s="96">
        <v>2</v>
      </c>
      <c r="E315" s="141">
        <v>236.3</v>
      </c>
      <c r="F315" s="142">
        <v>472.6</v>
      </c>
      <c r="G315" s="143">
        <v>11.49</v>
      </c>
      <c r="H315" s="143">
        <v>22.98</v>
      </c>
      <c r="I315" s="144" t="s">
        <v>170</v>
      </c>
      <c r="J315" s="67"/>
      <c r="K315" s="96"/>
      <c r="L315" s="96"/>
      <c r="M315" s="67"/>
      <c r="N315" s="67"/>
      <c r="O315" s="67">
        <v>1</v>
      </c>
      <c r="P315" s="77"/>
      <c r="Q315" s="144">
        <v>1</v>
      </c>
      <c r="R315" s="67">
        <f t="shared" si="24"/>
        <v>0</v>
      </c>
      <c r="S315" s="146"/>
      <c r="T315" s="291" t="str">
        <f>IFERROR(VLOOKUP(B315,'Найдено на объекте'!$A$2:$I$83,9,0),"-")</f>
        <v>-</v>
      </c>
      <c r="U315" s="196" t="str">
        <f t="shared" si="25"/>
        <v>-</v>
      </c>
      <c r="V315" s="291" t="str">
        <f>IFERROR(VLOOKUP(B315,[1]Отгрузки!$B$208:$C$281,2,0),"-")</f>
        <v>-</v>
      </c>
      <c r="W315" s="196" t="str">
        <f t="shared" si="26"/>
        <v>-</v>
      </c>
      <c r="X315" s="291">
        <f t="shared" si="27"/>
        <v>2</v>
      </c>
      <c r="Y315" s="196">
        <f t="shared" si="28"/>
        <v>0.47260000000000002</v>
      </c>
      <c r="Z315" s="319" t="s">
        <v>4947</v>
      </c>
      <c r="AA315" s="291">
        <f>1+1</f>
        <v>2</v>
      </c>
      <c r="AB315" s="68">
        <f>VLOOKUP(B315,'[2]ВОМ КГ-3 СОЭКС'!$C$3:$G$2063,5,0)</f>
        <v>472.6</v>
      </c>
      <c r="AC315" s="217">
        <f t="shared" si="29"/>
        <v>0</v>
      </c>
    </row>
    <row r="316" spans="1:29" x14ac:dyDescent="0.3">
      <c r="A316" s="133" t="s">
        <v>995</v>
      </c>
      <c r="B316" s="134" t="s">
        <v>996</v>
      </c>
      <c r="C316" s="134" t="s">
        <v>997</v>
      </c>
      <c r="D316" s="96">
        <v>2</v>
      </c>
      <c r="E316" s="141">
        <v>216.4</v>
      </c>
      <c r="F316" s="142">
        <v>432.8</v>
      </c>
      <c r="G316" s="143">
        <v>10.54</v>
      </c>
      <c r="H316" s="143">
        <v>21.08</v>
      </c>
      <c r="I316" s="144" t="s">
        <v>170</v>
      </c>
      <c r="J316" s="67"/>
      <c r="K316" s="96"/>
      <c r="L316" s="96"/>
      <c r="M316" s="67"/>
      <c r="N316" s="67"/>
      <c r="O316" s="67">
        <v>1</v>
      </c>
      <c r="P316" s="77"/>
      <c r="Q316" s="144">
        <v>1</v>
      </c>
      <c r="R316" s="67">
        <f t="shared" si="24"/>
        <v>0</v>
      </c>
      <c r="S316" s="146"/>
      <c r="T316" s="291" t="str">
        <f>IFERROR(VLOOKUP(B316,'Найдено на объекте'!$A$2:$I$83,9,0),"-")</f>
        <v>-</v>
      </c>
      <c r="U316" s="196" t="str">
        <f t="shared" si="25"/>
        <v>-</v>
      </c>
      <c r="V316" s="291" t="str">
        <f>IFERROR(VLOOKUP(B316,[1]Отгрузки!$B$208:$C$281,2,0),"-")</f>
        <v>-</v>
      </c>
      <c r="W316" s="196" t="str">
        <f t="shared" si="26"/>
        <v>-</v>
      </c>
      <c r="X316" s="291">
        <f t="shared" si="27"/>
        <v>2</v>
      </c>
      <c r="Y316" s="196">
        <f t="shared" si="28"/>
        <v>0.43280000000000002</v>
      </c>
      <c r="Z316" s="319"/>
      <c r="AA316" s="291"/>
      <c r="AB316" s="68">
        <f>VLOOKUP(B316,'[2]ВОМ КГ-3 СОЭКС'!$C$3:$G$2063,5,0)</f>
        <v>432.8</v>
      </c>
      <c r="AC316" s="217">
        <f t="shared" si="29"/>
        <v>0</v>
      </c>
    </row>
    <row r="317" spans="1:29" ht="31.2" x14ac:dyDescent="0.3">
      <c r="A317" s="133" t="s">
        <v>998</v>
      </c>
      <c r="B317" s="134" t="s">
        <v>999</v>
      </c>
      <c r="C317" s="134" t="s">
        <v>1000</v>
      </c>
      <c r="D317" s="96">
        <v>2</v>
      </c>
      <c r="E317" s="141">
        <v>288.3</v>
      </c>
      <c r="F317" s="142">
        <v>576.6</v>
      </c>
      <c r="G317" s="143">
        <v>13.99</v>
      </c>
      <c r="H317" s="143">
        <v>27.98</v>
      </c>
      <c r="I317" s="144" t="s">
        <v>170</v>
      </c>
      <c r="J317" s="67"/>
      <c r="K317" s="96"/>
      <c r="L317" s="96"/>
      <c r="M317" s="67"/>
      <c r="N317" s="67"/>
      <c r="O317" s="67">
        <v>1</v>
      </c>
      <c r="P317" s="77"/>
      <c r="Q317" s="144">
        <v>1</v>
      </c>
      <c r="R317" s="67">
        <f t="shared" si="24"/>
        <v>0</v>
      </c>
      <c r="S317" s="146"/>
      <c r="T317" s="291" t="str">
        <f>IFERROR(VLOOKUP(B317,'Найдено на объекте'!$A$2:$I$83,9,0),"-")</f>
        <v>-</v>
      </c>
      <c r="U317" s="196" t="str">
        <f t="shared" si="25"/>
        <v>-</v>
      </c>
      <c r="V317" s="291">
        <f>IFERROR(VLOOKUP(B317,[1]Отгрузки!$B$208:$C$281,2,0),"-")</f>
        <v>1</v>
      </c>
      <c r="W317" s="196">
        <f t="shared" si="26"/>
        <v>0.2883</v>
      </c>
      <c r="X317" s="291">
        <f t="shared" si="27"/>
        <v>1</v>
      </c>
      <c r="Y317" s="196">
        <f t="shared" si="28"/>
        <v>0.2883</v>
      </c>
      <c r="Z317" s="319" t="s">
        <v>4966</v>
      </c>
      <c r="AA317" s="291">
        <f>1+1</f>
        <v>2</v>
      </c>
      <c r="AB317" s="68">
        <f>VLOOKUP(B317,'[2]ВОМ КГ-3 СОЭКС'!$C$3:$G$2063,5,0)</f>
        <v>576.6</v>
      </c>
      <c r="AC317" s="217">
        <f t="shared" si="29"/>
        <v>0</v>
      </c>
    </row>
    <row r="318" spans="1:29" x14ac:dyDescent="0.3">
      <c r="A318" s="133" t="s">
        <v>1001</v>
      </c>
      <c r="B318" s="134" t="s">
        <v>1002</v>
      </c>
      <c r="C318" s="134" t="s">
        <v>1003</v>
      </c>
      <c r="D318" s="96">
        <v>2</v>
      </c>
      <c r="E318" s="141">
        <v>267.5</v>
      </c>
      <c r="F318" s="142">
        <v>535</v>
      </c>
      <c r="G318" s="143">
        <v>13</v>
      </c>
      <c r="H318" s="143">
        <v>26</v>
      </c>
      <c r="I318" s="144" t="s">
        <v>170</v>
      </c>
      <c r="J318" s="67"/>
      <c r="K318" s="96"/>
      <c r="L318" s="96"/>
      <c r="M318" s="67"/>
      <c r="N318" s="67"/>
      <c r="O318" s="67">
        <v>1</v>
      </c>
      <c r="P318" s="77"/>
      <c r="Q318" s="144">
        <v>1</v>
      </c>
      <c r="R318" s="67">
        <f t="shared" si="24"/>
        <v>0</v>
      </c>
      <c r="S318" s="146"/>
      <c r="T318" s="291" t="str">
        <f>IFERROR(VLOOKUP(B318,'Найдено на объекте'!$A$2:$I$83,9,0),"-")</f>
        <v>-</v>
      </c>
      <c r="U318" s="196" t="str">
        <f t="shared" si="25"/>
        <v>-</v>
      </c>
      <c r="V318" s="291" t="str">
        <f>IFERROR(VLOOKUP(B318,[1]Отгрузки!$B$208:$C$281,2,0),"-")</f>
        <v>-</v>
      </c>
      <c r="W318" s="196" t="str">
        <f t="shared" si="26"/>
        <v>-</v>
      </c>
      <c r="X318" s="291">
        <f t="shared" si="27"/>
        <v>2</v>
      </c>
      <c r="Y318" s="196">
        <f t="shared" si="28"/>
        <v>0.53500000000000003</v>
      </c>
      <c r="Z318" s="319" t="s">
        <v>4965</v>
      </c>
      <c r="AA318" s="291">
        <v>2</v>
      </c>
      <c r="AB318" s="68">
        <f>VLOOKUP(B318,'[2]ВОМ КГ-3 СОЭКС'!$C$3:$G$2063,5,0)</f>
        <v>535</v>
      </c>
      <c r="AC318" s="217">
        <f t="shared" si="29"/>
        <v>0</v>
      </c>
    </row>
    <row r="319" spans="1:29" x14ac:dyDescent="0.3">
      <c r="A319" s="133" t="s">
        <v>1004</v>
      </c>
      <c r="B319" s="134" t="s">
        <v>1005</v>
      </c>
      <c r="C319" s="134" t="s">
        <v>1006</v>
      </c>
      <c r="D319" s="96">
        <v>2</v>
      </c>
      <c r="E319" s="141">
        <v>201.3</v>
      </c>
      <c r="F319" s="142">
        <v>402.6</v>
      </c>
      <c r="G319" s="143">
        <v>9.8000000000000007</v>
      </c>
      <c r="H319" s="143">
        <v>19.600000000000001</v>
      </c>
      <c r="I319" s="144" t="s">
        <v>170</v>
      </c>
      <c r="J319" s="67"/>
      <c r="K319" s="96"/>
      <c r="L319" s="96"/>
      <c r="M319" s="67"/>
      <c r="N319" s="67"/>
      <c r="O319" s="67">
        <v>1</v>
      </c>
      <c r="P319" s="77"/>
      <c r="Q319" s="144">
        <v>1</v>
      </c>
      <c r="R319" s="67">
        <f t="shared" si="24"/>
        <v>0</v>
      </c>
      <c r="S319" s="146"/>
      <c r="T319" s="291" t="str">
        <f>IFERROR(VLOOKUP(B319,'Найдено на объекте'!$A$2:$I$83,9,0),"-")</f>
        <v>-</v>
      </c>
      <c r="U319" s="196" t="str">
        <f t="shared" si="25"/>
        <v>-</v>
      </c>
      <c r="V319" s="291" t="str">
        <f>IFERROR(VLOOKUP(B319,[1]Отгрузки!$B$208:$C$281,2,0),"-")</f>
        <v>-</v>
      </c>
      <c r="W319" s="196" t="str">
        <f t="shared" si="26"/>
        <v>-</v>
      </c>
      <c r="X319" s="291">
        <f t="shared" si="27"/>
        <v>2</v>
      </c>
      <c r="Y319" s="196">
        <f t="shared" si="28"/>
        <v>0.40260000000000001</v>
      </c>
      <c r="Z319" s="319"/>
      <c r="AA319" s="291"/>
      <c r="AB319" s="68">
        <f>VLOOKUP(B319,'[2]ВОМ КГ-3 СОЭКС'!$C$3:$G$2063,5,0)</f>
        <v>402.6</v>
      </c>
      <c r="AC319" s="217">
        <f t="shared" si="29"/>
        <v>0</v>
      </c>
    </row>
    <row r="320" spans="1:29" x14ac:dyDescent="0.3">
      <c r="A320" s="133" t="s">
        <v>1007</v>
      </c>
      <c r="B320" s="134" t="s">
        <v>1008</v>
      </c>
      <c r="C320" s="134" t="s">
        <v>1009</v>
      </c>
      <c r="D320" s="96">
        <v>2</v>
      </c>
      <c r="E320" s="141">
        <v>173.4</v>
      </c>
      <c r="F320" s="142">
        <v>346.8</v>
      </c>
      <c r="G320" s="143">
        <v>8.44</v>
      </c>
      <c r="H320" s="143">
        <v>16.88</v>
      </c>
      <c r="I320" s="144" t="s">
        <v>170</v>
      </c>
      <c r="J320" s="67"/>
      <c r="K320" s="96"/>
      <c r="L320" s="96"/>
      <c r="M320" s="67"/>
      <c r="N320" s="67"/>
      <c r="O320" s="67"/>
      <c r="P320" s="145">
        <v>1</v>
      </c>
      <c r="Q320" s="144">
        <v>1</v>
      </c>
      <c r="R320" s="67">
        <f t="shared" si="24"/>
        <v>0</v>
      </c>
      <c r="S320" s="146"/>
      <c r="T320" s="291" t="str">
        <f>IFERROR(VLOOKUP(B320,'Найдено на объекте'!$A$2:$I$83,9,0),"-")</f>
        <v>-</v>
      </c>
      <c r="U320" s="196" t="str">
        <f t="shared" si="25"/>
        <v>-</v>
      </c>
      <c r="V320" s="291" t="str">
        <f>IFERROR(VLOOKUP(B320,[1]Отгрузки!$B$208:$C$281,2,0),"-")</f>
        <v>-</v>
      </c>
      <c r="W320" s="196" t="str">
        <f t="shared" si="26"/>
        <v>-</v>
      </c>
      <c r="X320" s="291">
        <f t="shared" si="27"/>
        <v>2</v>
      </c>
      <c r="Y320" s="196">
        <f t="shared" si="28"/>
        <v>0.3468</v>
      </c>
      <c r="Z320" s="319" t="s">
        <v>4965</v>
      </c>
      <c r="AA320" s="291">
        <v>2</v>
      </c>
      <c r="AB320" s="68">
        <f>VLOOKUP(B320,'[2]ВОМ КГ-3 СОЭКС'!$C$3:$G$2063,5,0)</f>
        <v>346.8</v>
      </c>
      <c r="AC320" s="217">
        <f t="shared" si="29"/>
        <v>0</v>
      </c>
    </row>
    <row r="321" spans="1:29" x14ac:dyDescent="0.3">
      <c r="A321" s="133" t="s">
        <v>1010</v>
      </c>
      <c r="B321" s="134" t="s">
        <v>1011</v>
      </c>
      <c r="C321" s="134" t="s">
        <v>1012</v>
      </c>
      <c r="D321" s="96">
        <v>2</v>
      </c>
      <c r="E321" s="141">
        <v>288.3</v>
      </c>
      <c r="F321" s="142">
        <v>576.6</v>
      </c>
      <c r="G321" s="143">
        <v>13.99</v>
      </c>
      <c r="H321" s="143">
        <v>27.98</v>
      </c>
      <c r="I321" s="144" t="s">
        <v>170</v>
      </c>
      <c r="J321" s="67"/>
      <c r="K321" s="96"/>
      <c r="L321" s="96"/>
      <c r="M321" s="67"/>
      <c r="N321" s="67"/>
      <c r="O321" s="67"/>
      <c r="P321" s="145">
        <v>1</v>
      </c>
      <c r="Q321" s="144">
        <v>1</v>
      </c>
      <c r="R321" s="67">
        <f t="shared" si="24"/>
        <v>0</v>
      </c>
      <c r="S321" s="146"/>
      <c r="T321" s="291" t="str">
        <f>IFERROR(VLOOKUP(B321,'Найдено на объекте'!$A$2:$I$83,9,0),"-")</f>
        <v>-</v>
      </c>
      <c r="U321" s="196" t="str">
        <f t="shared" si="25"/>
        <v>-</v>
      </c>
      <c r="V321" s="291">
        <f>IFERROR(VLOOKUP(B321,[1]Отгрузки!$B$208:$C$281,2,0),"-")</f>
        <v>1</v>
      </c>
      <c r="W321" s="196">
        <f t="shared" si="26"/>
        <v>0.2883</v>
      </c>
      <c r="X321" s="291">
        <f t="shared" si="27"/>
        <v>1</v>
      </c>
      <c r="Y321" s="196">
        <f t="shared" si="28"/>
        <v>0.2883</v>
      </c>
      <c r="Z321" s="319" t="s">
        <v>4935</v>
      </c>
      <c r="AA321" s="291">
        <v>2</v>
      </c>
      <c r="AB321" s="68">
        <f>VLOOKUP(B321,'[2]ВОМ КГ-3 СОЭКС'!$C$3:$G$2063,5,0)</f>
        <v>576.6</v>
      </c>
      <c r="AC321" s="217">
        <f t="shared" si="29"/>
        <v>0</v>
      </c>
    </row>
    <row r="322" spans="1:29" x14ac:dyDescent="0.3">
      <c r="A322" s="133" t="s">
        <v>1013</v>
      </c>
      <c r="B322" s="134" t="s">
        <v>1014</v>
      </c>
      <c r="C322" s="134" t="s">
        <v>1015</v>
      </c>
      <c r="D322" s="96">
        <v>2</v>
      </c>
      <c r="E322" s="141">
        <v>267.5</v>
      </c>
      <c r="F322" s="142">
        <v>535</v>
      </c>
      <c r="G322" s="143">
        <v>13</v>
      </c>
      <c r="H322" s="143">
        <v>26</v>
      </c>
      <c r="I322" s="144" t="s">
        <v>170</v>
      </c>
      <c r="J322" s="67"/>
      <c r="K322" s="96"/>
      <c r="L322" s="96"/>
      <c r="M322" s="67"/>
      <c r="N322" s="67"/>
      <c r="O322" s="67"/>
      <c r="P322" s="145">
        <v>1</v>
      </c>
      <c r="Q322" s="144">
        <v>1</v>
      </c>
      <c r="R322" s="67">
        <f t="shared" ref="R322:R385" si="30">D322-J322-K322-L322-M322-N322-O322-P322-Q322</f>
        <v>0</v>
      </c>
      <c r="S322" s="146"/>
      <c r="T322" s="291" t="str">
        <f>IFERROR(VLOOKUP(B322,'Найдено на объекте'!$A$2:$I$83,9,0),"-")</f>
        <v>-</v>
      </c>
      <c r="U322" s="196" t="str">
        <f t="shared" si="25"/>
        <v>-</v>
      </c>
      <c r="V322" s="291">
        <f>IFERROR(VLOOKUP(B322,[1]Отгрузки!$B$208:$C$281,2,0),"-")</f>
        <v>1</v>
      </c>
      <c r="W322" s="196">
        <f t="shared" si="26"/>
        <v>0.26750000000000002</v>
      </c>
      <c r="X322" s="291">
        <f t="shared" si="27"/>
        <v>1</v>
      </c>
      <c r="Y322" s="196">
        <f t="shared" si="28"/>
        <v>0.26750000000000002</v>
      </c>
      <c r="Z322" s="319" t="s">
        <v>4935</v>
      </c>
      <c r="AA322" s="291">
        <v>2</v>
      </c>
      <c r="AB322" s="68">
        <f>VLOOKUP(B322,'[2]ВОМ КГ-3 СОЭКС'!$C$3:$G$2063,5,0)</f>
        <v>535</v>
      </c>
      <c r="AC322" s="217">
        <f t="shared" si="29"/>
        <v>0</v>
      </c>
    </row>
    <row r="323" spans="1:29" x14ac:dyDescent="0.3">
      <c r="A323" s="133" t="s">
        <v>1016</v>
      </c>
      <c r="B323" s="134" t="s">
        <v>1017</v>
      </c>
      <c r="C323" s="134" t="s">
        <v>1018</v>
      </c>
      <c r="D323" s="96">
        <v>2</v>
      </c>
      <c r="E323" s="141">
        <v>237.1</v>
      </c>
      <c r="F323" s="142">
        <v>474.2</v>
      </c>
      <c r="G323" s="143">
        <v>11.53</v>
      </c>
      <c r="H323" s="143">
        <v>23.06</v>
      </c>
      <c r="I323" s="144" t="s">
        <v>170</v>
      </c>
      <c r="J323" s="67"/>
      <c r="K323" s="96"/>
      <c r="L323" s="96"/>
      <c r="M323" s="67"/>
      <c r="N323" s="67"/>
      <c r="O323" s="67"/>
      <c r="P323" s="145">
        <v>1</v>
      </c>
      <c r="Q323" s="144">
        <v>1</v>
      </c>
      <c r="R323" s="67">
        <f t="shared" si="30"/>
        <v>0</v>
      </c>
      <c r="S323" s="146"/>
      <c r="T323" s="291" t="str">
        <f>IFERROR(VLOOKUP(B323,'Найдено на объекте'!$A$2:$I$83,9,0),"-")</f>
        <v>-</v>
      </c>
      <c r="U323" s="196" t="str">
        <f t="shared" ref="U323:U386" si="31">IFERROR(T323*E323/1000, "-")</f>
        <v>-</v>
      </c>
      <c r="V323" s="291" t="str">
        <f>IFERROR(VLOOKUP(B323,[1]Отгрузки!$B$208:$C$281,2,0),"-")</f>
        <v>-</v>
      </c>
      <c r="W323" s="196" t="str">
        <f t="shared" ref="W323:W386" si="32">IFERROR(V323*E323/1000, "-")</f>
        <v>-</v>
      </c>
      <c r="X323" s="291">
        <f t="shared" ref="X323:X386" si="33">IFERROR((D323-V323),D323)</f>
        <v>2</v>
      </c>
      <c r="Y323" s="196">
        <f t="shared" ref="Y323:Y386" si="34">IFERROR(X323*E323/1000,"-")</f>
        <v>0.47420000000000001</v>
      </c>
      <c r="Z323" s="319" t="s">
        <v>4912</v>
      </c>
      <c r="AA323" s="291">
        <v>2</v>
      </c>
      <c r="AB323" s="68">
        <f>VLOOKUP(B323,'[2]ВОМ КГ-3 СОЭКС'!$C$3:$G$2063,5,0)</f>
        <v>474.2</v>
      </c>
      <c r="AC323" s="217">
        <f t="shared" ref="AC323:AC386" si="35">F323-AB323</f>
        <v>0</v>
      </c>
    </row>
    <row r="324" spans="1:29" x14ac:dyDescent="0.3">
      <c r="A324" s="133" t="s">
        <v>1019</v>
      </c>
      <c r="B324" s="134" t="s">
        <v>1020</v>
      </c>
      <c r="C324" s="134" t="s">
        <v>1021</v>
      </c>
      <c r="D324" s="96">
        <v>2</v>
      </c>
      <c r="E324" s="141">
        <v>216.4</v>
      </c>
      <c r="F324" s="142">
        <v>432.8</v>
      </c>
      <c r="G324" s="143">
        <v>10.54</v>
      </c>
      <c r="H324" s="143">
        <v>21.08</v>
      </c>
      <c r="I324" s="144" t="s">
        <v>170</v>
      </c>
      <c r="J324" s="67"/>
      <c r="K324" s="96"/>
      <c r="L324" s="96"/>
      <c r="M324" s="67"/>
      <c r="N324" s="67"/>
      <c r="O324" s="67"/>
      <c r="P324" s="145">
        <v>1</v>
      </c>
      <c r="Q324" s="144">
        <v>1</v>
      </c>
      <c r="R324" s="67">
        <f t="shared" si="30"/>
        <v>0</v>
      </c>
      <c r="S324" s="146"/>
      <c r="T324" s="291" t="str">
        <f>IFERROR(VLOOKUP(B324,'Найдено на объекте'!$A$2:$I$83,9,0),"-")</f>
        <v>-</v>
      </c>
      <c r="U324" s="196" t="str">
        <f t="shared" si="31"/>
        <v>-</v>
      </c>
      <c r="V324" s="291" t="str">
        <f>IFERROR(VLOOKUP(B324,[1]Отгрузки!$B$208:$C$281,2,0),"-")</f>
        <v>-</v>
      </c>
      <c r="W324" s="196" t="str">
        <f t="shared" si="32"/>
        <v>-</v>
      </c>
      <c r="X324" s="291">
        <f t="shared" si="33"/>
        <v>2</v>
      </c>
      <c r="Y324" s="196">
        <f t="shared" si="34"/>
        <v>0.43280000000000002</v>
      </c>
      <c r="Z324" s="319"/>
      <c r="AA324" s="291"/>
      <c r="AB324" s="68">
        <f>VLOOKUP(B324,'[2]ВОМ КГ-3 СОЭКС'!$C$3:$G$2063,5,0)</f>
        <v>432.8</v>
      </c>
      <c r="AC324" s="217">
        <f t="shared" si="35"/>
        <v>0</v>
      </c>
    </row>
    <row r="325" spans="1:29" x14ac:dyDescent="0.3">
      <c r="A325" s="133" t="s">
        <v>1022</v>
      </c>
      <c r="B325" s="134" t="s">
        <v>1023</v>
      </c>
      <c r="C325" s="134" t="s">
        <v>1024</v>
      </c>
      <c r="D325" s="96">
        <v>2</v>
      </c>
      <c r="E325" s="141">
        <v>288.3</v>
      </c>
      <c r="F325" s="142">
        <v>576.6</v>
      </c>
      <c r="G325" s="143">
        <v>13.99</v>
      </c>
      <c r="H325" s="143">
        <v>27.98</v>
      </c>
      <c r="I325" s="144" t="s">
        <v>170</v>
      </c>
      <c r="J325" s="67"/>
      <c r="K325" s="96"/>
      <c r="L325" s="96"/>
      <c r="M325" s="67"/>
      <c r="N325" s="67"/>
      <c r="O325" s="67"/>
      <c r="P325" s="145">
        <v>1</v>
      </c>
      <c r="Q325" s="144">
        <v>1</v>
      </c>
      <c r="R325" s="67">
        <f t="shared" si="30"/>
        <v>0</v>
      </c>
      <c r="S325" s="146"/>
      <c r="T325" s="291" t="str">
        <f>IFERROR(VLOOKUP(B325,'Найдено на объекте'!$A$2:$I$83,9,0),"-")</f>
        <v>-</v>
      </c>
      <c r="U325" s="196" t="str">
        <f t="shared" si="31"/>
        <v>-</v>
      </c>
      <c r="V325" s="291">
        <f>IFERROR(VLOOKUP(B325,[1]Отгрузки!$B$208:$C$281,2,0),"-")</f>
        <v>2</v>
      </c>
      <c r="W325" s="196">
        <f t="shared" si="32"/>
        <v>0.5766</v>
      </c>
      <c r="X325" s="291">
        <f t="shared" si="33"/>
        <v>0</v>
      </c>
      <c r="Y325" s="196">
        <f t="shared" si="34"/>
        <v>0</v>
      </c>
      <c r="Z325" s="319" t="s">
        <v>4935</v>
      </c>
      <c r="AA325" s="291">
        <v>2</v>
      </c>
      <c r="AB325" s="68">
        <f>VLOOKUP(B325,'[2]ВОМ КГ-3 СОЭКС'!$C$3:$G$2063,5,0)</f>
        <v>576.6</v>
      </c>
      <c r="AC325" s="217">
        <f t="shared" si="35"/>
        <v>0</v>
      </c>
    </row>
    <row r="326" spans="1:29" ht="31.2" x14ac:dyDescent="0.3">
      <c r="A326" s="133" t="s">
        <v>1025</v>
      </c>
      <c r="B326" s="134" t="s">
        <v>1026</v>
      </c>
      <c r="C326" s="134" t="s">
        <v>1027</v>
      </c>
      <c r="D326" s="96">
        <v>2</v>
      </c>
      <c r="E326" s="141">
        <v>267.5</v>
      </c>
      <c r="F326" s="142">
        <v>535</v>
      </c>
      <c r="G326" s="143">
        <v>13</v>
      </c>
      <c r="H326" s="143">
        <v>26</v>
      </c>
      <c r="I326" s="144" t="s">
        <v>170</v>
      </c>
      <c r="J326" s="67"/>
      <c r="K326" s="96"/>
      <c r="L326" s="96"/>
      <c r="M326" s="67"/>
      <c r="N326" s="67"/>
      <c r="O326" s="67"/>
      <c r="P326" s="145">
        <v>1</v>
      </c>
      <c r="Q326" s="144">
        <v>1</v>
      </c>
      <c r="R326" s="67">
        <f t="shared" si="30"/>
        <v>0</v>
      </c>
      <c r="S326" s="146"/>
      <c r="T326" s="291" t="str">
        <f>IFERROR(VLOOKUP(B326,'Найдено на объекте'!$A$2:$I$83,9,0),"-")</f>
        <v>-</v>
      </c>
      <c r="U326" s="196" t="str">
        <f t="shared" si="31"/>
        <v>-</v>
      </c>
      <c r="V326" s="291">
        <f>IFERROR(VLOOKUP(B326,[1]Отгрузки!$B$208:$C$281,2,0),"-")</f>
        <v>1</v>
      </c>
      <c r="W326" s="196">
        <f t="shared" si="32"/>
        <v>0.26750000000000002</v>
      </c>
      <c r="X326" s="291">
        <f t="shared" si="33"/>
        <v>1</v>
      </c>
      <c r="Y326" s="196">
        <f t="shared" si="34"/>
        <v>0.26750000000000002</v>
      </c>
      <c r="Z326" s="319" t="s">
        <v>4966</v>
      </c>
      <c r="AA326" s="291">
        <f>1+1</f>
        <v>2</v>
      </c>
      <c r="AB326" s="68">
        <f>VLOOKUP(B326,'[2]ВОМ КГ-3 СОЭКС'!$C$3:$G$2063,5,0)</f>
        <v>535</v>
      </c>
      <c r="AC326" s="217">
        <f t="shared" si="35"/>
        <v>0</v>
      </c>
    </row>
    <row r="327" spans="1:29" x14ac:dyDescent="0.3">
      <c r="A327" s="133" t="s">
        <v>1028</v>
      </c>
      <c r="B327" s="134" t="s">
        <v>1029</v>
      </c>
      <c r="C327" s="134" t="s">
        <v>1030</v>
      </c>
      <c r="D327" s="96">
        <v>2</v>
      </c>
      <c r="E327" s="141">
        <v>201.3</v>
      </c>
      <c r="F327" s="142">
        <v>402.6</v>
      </c>
      <c r="G327" s="143">
        <v>9.8000000000000007</v>
      </c>
      <c r="H327" s="143">
        <v>19.600000000000001</v>
      </c>
      <c r="I327" s="144" t="s">
        <v>170</v>
      </c>
      <c r="J327" s="67"/>
      <c r="K327" s="96"/>
      <c r="L327" s="96"/>
      <c r="M327" s="67"/>
      <c r="N327" s="67"/>
      <c r="O327" s="67"/>
      <c r="P327" s="145">
        <v>1</v>
      </c>
      <c r="Q327" s="144">
        <v>1</v>
      </c>
      <c r="R327" s="67">
        <f t="shared" si="30"/>
        <v>0</v>
      </c>
      <c r="S327" s="146"/>
      <c r="T327" s="291" t="str">
        <f>IFERROR(VLOOKUP(B327,'Найдено на объекте'!$A$2:$I$83,9,0),"-")</f>
        <v>-</v>
      </c>
      <c r="U327" s="196" t="str">
        <f t="shared" si="31"/>
        <v>-</v>
      </c>
      <c r="V327" s="291" t="str">
        <f>IFERROR(VLOOKUP(B327,[1]Отгрузки!$B$208:$C$281,2,0),"-")</f>
        <v>-</v>
      </c>
      <c r="W327" s="196" t="str">
        <f t="shared" si="32"/>
        <v>-</v>
      </c>
      <c r="X327" s="291">
        <f t="shared" si="33"/>
        <v>2</v>
      </c>
      <c r="Y327" s="196">
        <f t="shared" si="34"/>
        <v>0.40260000000000001</v>
      </c>
      <c r="Z327" s="319"/>
      <c r="AA327" s="291"/>
      <c r="AB327" s="68">
        <f>VLOOKUP(B327,'[2]ВОМ КГ-3 СОЭКС'!$C$3:$G$2063,5,0)</f>
        <v>402.6</v>
      </c>
      <c r="AC327" s="217">
        <f t="shared" si="35"/>
        <v>0</v>
      </c>
    </row>
    <row r="328" spans="1:29" x14ac:dyDescent="0.3">
      <c r="A328" s="133" t="s">
        <v>1031</v>
      </c>
      <c r="B328" s="134" t="s">
        <v>1032</v>
      </c>
      <c r="C328" s="134" t="s">
        <v>1033</v>
      </c>
      <c r="D328" s="96">
        <v>111</v>
      </c>
      <c r="E328" s="141">
        <v>49</v>
      </c>
      <c r="F328" s="142">
        <v>5439</v>
      </c>
      <c r="G328" s="143">
        <v>14.89</v>
      </c>
      <c r="H328" s="143">
        <v>1652.79</v>
      </c>
      <c r="I328" s="144" t="s">
        <v>170</v>
      </c>
      <c r="J328" s="67">
        <v>10</v>
      </c>
      <c r="K328" s="148">
        <v>7</v>
      </c>
      <c r="L328" s="147">
        <v>13</v>
      </c>
      <c r="M328" s="67">
        <v>16</v>
      </c>
      <c r="N328" s="67">
        <v>16</v>
      </c>
      <c r="O328" s="67">
        <v>16</v>
      </c>
      <c r="P328" s="145">
        <v>16</v>
      </c>
      <c r="Q328" s="144">
        <v>17</v>
      </c>
      <c r="R328" s="67">
        <f t="shared" si="30"/>
        <v>0</v>
      </c>
      <c r="S328" s="146" t="s">
        <v>1773</v>
      </c>
      <c r="T328" s="291" t="str">
        <f>IFERROR(VLOOKUP(B328,'Найдено на объекте'!$A$2:$I$83,9,0),"-")</f>
        <v>-</v>
      </c>
      <c r="U328" s="196" t="str">
        <f t="shared" si="31"/>
        <v>-</v>
      </c>
      <c r="V328" s="291" t="str">
        <f>IFERROR(VLOOKUP(B328,[1]Отгрузки!$B$208:$C$281,2,0),"-")</f>
        <v>-</v>
      </c>
      <c r="W328" s="196" t="str">
        <f t="shared" si="32"/>
        <v>-</v>
      </c>
      <c r="X328" s="291">
        <f t="shared" si="33"/>
        <v>111</v>
      </c>
      <c r="Y328" s="196">
        <f t="shared" si="34"/>
        <v>5.4390000000000001</v>
      </c>
      <c r="Z328" s="319"/>
      <c r="AA328" s="291"/>
      <c r="AB328" s="68">
        <f>VLOOKUP(B328,'[2]ВОМ КГ-3 СОЭКС'!$C$3:$G$2063,5,0)</f>
        <v>0</v>
      </c>
      <c r="AC328" s="217">
        <f t="shared" si="35"/>
        <v>5439</v>
      </c>
    </row>
    <row r="329" spans="1:29" x14ac:dyDescent="0.3">
      <c r="A329" s="133" t="s">
        <v>1034</v>
      </c>
      <c r="B329" s="134" t="s">
        <v>1035</v>
      </c>
      <c r="C329" s="134" t="s">
        <v>1036</v>
      </c>
      <c r="D329" s="96">
        <v>111</v>
      </c>
      <c r="E329" s="141">
        <v>47</v>
      </c>
      <c r="F329" s="142">
        <v>5217</v>
      </c>
      <c r="G329" s="143">
        <v>14.26</v>
      </c>
      <c r="H329" s="143">
        <v>1582.86</v>
      </c>
      <c r="I329" s="144" t="s">
        <v>170</v>
      </c>
      <c r="J329" s="67">
        <v>10</v>
      </c>
      <c r="K329" s="148">
        <v>7</v>
      </c>
      <c r="L329" s="147">
        <v>13</v>
      </c>
      <c r="M329" s="67">
        <v>16</v>
      </c>
      <c r="N329" s="67">
        <v>16</v>
      </c>
      <c r="O329" s="67">
        <v>16</v>
      </c>
      <c r="P329" s="145">
        <v>16</v>
      </c>
      <c r="Q329" s="144">
        <v>17</v>
      </c>
      <c r="R329" s="67">
        <f t="shared" si="30"/>
        <v>0</v>
      </c>
      <c r="S329" s="146" t="s">
        <v>1773</v>
      </c>
      <c r="T329" s="291" t="str">
        <f>IFERROR(VLOOKUP(B329,'Найдено на объекте'!$A$2:$I$83,9,0),"-")</f>
        <v>-</v>
      </c>
      <c r="U329" s="196" t="str">
        <f t="shared" si="31"/>
        <v>-</v>
      </c>
      <c r="V329" s="291" t="str">
        <f>IFERROR(VLOOKUP(B329,[1]Отгрузки!$B$208:$C$281,2,0),"-")</f>
        <v>-</v>
      </c>
      <c r="W329" s="196" t="str">
        <f t="shared" si="32"/>
        <v>-</v>
      </c>
      <c r="X329" s="291">
        <f t="shared" si="33"/>
        <v>111</v>
      </c>
      <c r="Y329" s="196">
        <f t="shared" si="34"/>
        <v>5.2169999999999996</v>
      </c>
      <c r="Z329" s="319"/>
      <c r="AA329" s="291"/>
      <c r="AB329" s="68">
        <f>VLOOKUP(B329,'[2]ВОМ КГ-3 СОЭКС'!$C$3:$G$2063,5,0)</f>
        <v>0</v>
      </c>
      <c r="AC329" s="217">
        <f t="shared" si="35"/>
        <v>5217</v>
      </c>
    </row>
    <row r="330" spans="1:29" x14ac:dyDescent="0.3">
      <c r="A330" s="133" t="s">
        <v>1037</v>
      </c>
      <c r="B330" s="134" t="s">
        <v>1038</v>
      </c>
      <c r="C330" s="134" t="s">
        <v>1039</v>
      </c>
      <c r="D330" s="96">
        <v>75</v>
      </c>
      <c r="E330" s="141">
        <v>70.599999999999994</v>
      </c>
      <c r="F330" s="142">
        <v>5295</v>
      </c>
      <c r="G330" s="143">
        <v>24.34</v>
      </c>
      <c r="H330" s="143">
        <v>1825.5</v>
      </c>
      <c r="I330" s="144" t="s">
        <v>1040</v>
      </c>
      <c r="J330" s="67"/>
      <c r="K330" s="148">
        <v>4</v>
      </c>
      <c r="L330" s="147">
        <v>10</v>
      </c>
      <c r="M330" s="67">
        <v>12</v>
      </c>
      <c r="N330" s="67">
        <v>12</v>
      </c>
      <c r="O330" s="67">
        <v>12</v>
      </c>
      <c r="P330" s="145">
        <v>12</v>
      </c>
      <c r="Q330" s="144">
        <v>13</v>
      </c>
      <c r="R330" s="67">
        <f t="shared" si="30"/>
        <v>0</v>
      </c>
      <c r="S330" s="146" t="s">
        <v>1773</v>
      </c>
      <c r="T330" s="291" t="str">
        <f>IFERROR(VLOOKUP(B330,'Найдено на объекте'!$A$2:$I$83,9,0),"-")</f>
        <v>-</v>
      </c>
      <c r="U330" s="196" t="str">
        <f t="shared" si="31"/>
        <v>-</v>
      </c>
      <c r="V330" s="291" t="str">
        <f>IFERROR(VLOOKUP(B330,[1]Отгрузки!$B$208:$C$281,2,0),"-")</f>
        <v>-</v>
      </c>
      <c r="W330" s="196" t="str">
        <f t="shared" si="32"/>
        <v>-</v>
      </c>
      <c r="X330" s="291">
        <f t="shared" si="33"/>
        <v>75</v>
      </c>
      <c r="Y330" s="196">
        <f t="shared" si="34"/>
        <v>5.2949999999999999</v>
      </c>
      <c r="Z330" s="319"/>
      <c r="AA330" s="291"/>
      <c r="AB330" s="68">
        <f>VLOOKUP(B330,'[2]ВОМ КГ-3 СОЭКС'!$C$3:$G$2063,5,0)</f>
        <v>0</v>
      </c>
      <c r="AC330" s="217">
        <f t="shared" si="35"/>
        <v>5295</v>
      </c>
    </row>
    <row r="331" spans="1:29" x14ac:dyDescent="0.3">
      <c r="A331" s="133" t="s">
        <v>1041</v>
      </c>
      <c r="B331" s="134" t="s">
        <v>1042</v>
      </c>
      <c r="C331" s="134" t="s">
        <v>1043</v>
      </c>
      <c r="D331" s="96">
        <v>14</v>
      </c>
      <c r="E331" s="141">
        <v>71.5</v>
      </c>
      <c r="F331" s="142">
        <v>1001</v>
      </c>
      <c r="G331" s="143">
        <v>24.62</v>
      </c>
      <c r="H331" s="143">
        <v>344.68</v>
      </c>
      <c r="I331" s="144" t="s">
        <v>1040</v>
      </c>
      <c r="J331" s="67"/>
      <c r="K331" s="148">
        <v>4</v>
      </c>
      <c r="L331" s="147">
        <v>10</v>
      </c>
      <c r="M331" s="67"/>
      <c r="N331" s="67"/>
      <c r="O331" s="67"/>
      <c r="P331" s="77"/>
      <c r="Q331" s="96"/>
      <c r="R331" s="67">
        <f t="shared" si="30"/>
        <v>0</v>
      </c>
      <c r="S331" s="146"/>
      <c r="T331" s="291" t="str">
        <f>IFERROR(VLOOKUP(B331,'Найдено на объекте'!$A$2:$I$83,9,0),"-")</f>
        <v>-</v>
      </c>
      <c r="U331" s="196" t="str">
        <f t="shared" si="31"/>
        <v>-</v>
      </c>
      <c r="V331" s="291" t="str">
        <f>IFERROR(VLOOKUP(B331,[1]Отгрузки!$B$208:$C$281,2,0),"-")</f>
        <v>-</v>
      </c>
      <c r="W331" s="196" t="str">
        <f t="shared" si="32"/>
        <v>-</v>
      </c>
      <c r="X331" s="291">
        <f t="shared" si="33"/>
        <v>14</v>
      </c>
      <c r="Y331" s="196">
        <f t="shared" si="34"/>
        <v>1.0009999999999999</v>
      </c>
      <c r="Z331" s="319"/>
      <c r="AA331" s="291"/>
      <c r="AB331" s="68">
        <f>VLOOKUP(B331,'[2]ВОМ КГ-3 СОЭКС'!$C$3:$G$2063,5,0)</f>
        <v>0</v>
      </c>
      <c r="AC331" s="217">
        <f t="shared" si="35"/>
        <v>1001</v>
      </c>
    </row>
    <row r="332" spans="1:29" ht="31.2" x14ac:dyDescent="0.3">
      <c r="A332" s="133" t="s">
        <v>1044</v>
      </c>
      <c r="B332" s="134" t="s">
        <v>1045</v>
      </c>
      <c r="C332" s="134" t="s">
        <v>1046</v>
      </c>
      <c r="D332" s="96">
        <v>4</v>
      </c>
      <c r="E332" s="141">
        <v>23.3</v>
      </c>
      <c r="F332" s="142">
        <v>93.2</v>
      </c>
      <c r="G332" s="143">
        <v>8.02</v>
      </c>
      <c r="H332" s="143">
        <v>32.08</v>
      </c>
      <c r="I332" s="144" t="s">
        <v>1040</v>
      </c>
      <c r="J332" s="67"/>
      <c r="K332" s="96"/>
      <c r="L332" s="147">
        <v>2</v>
      </c>
      <c r="M332" s="67"/>
      <c r="N332" s="67"/>
      <c r="O332" s="67"/>
      <c r="P332" s="77"/>
      <c r="Q332" s="96"/>
      <c r="R332" s="67">
        <f t="shared" si="30"/>
        <v>2</v>
      </c>
      <c r="S332" s="146" t="s">
        <v>1775</v>
      </c>
      <c r="T332" s="291" t="str">
        <f>IFERROR(VLOOKUP(B332,'Найдено на объекте'!$A$2:$I$83,9,0),"-")</f>
        <v>-</v>
      </c>
      <c r="U332" s="196" t="str">
        <f t="shared" si="31"/>
        <v>-</v>
      </c>
      <c r="V332" s="291" t="str">
        <f>IFERROR(VLOOKUP(B332,[1]Отгрузки!$B$208:$C$281,2,0),"-")</f>
        <v>-</v>
      </c>
      <c r="W332" s="196" t="str">
        <f t="shared" si="32"/>
        <v>-</v>
      </c>
      <c r="X332" s="291">
        <f t="shared" si="33"/>
        <v>4</v>
      </c>
      <c r="Y332" s="196">
        <f t="shared" si="34"/>
        <v>9.3200000000000005E-2</v>
      </c>
      <c r="Z332" s="319"/>
      <c r="AA332" s="291"/>
      <c r="AB332" s="68">
        <f>VLOOKUP(B332,'[2]ВОМ КГ-3 СОЭКС'!$C$3:$G$2063,5,0)</f>
        <v>0</v>
      </c>
      <c r="AC332" s="217">
        <f t="shared" si="35"/>
        <v>93.2</v>
      </c>
    </row>
    <row r="333" spans="1:29" x14ac:dyDescent="0.3">
      <c r="A333" s="133" t="s">
        <v>1047</v>
      </c>
      <c r="B333" s="134" t="s">
        <v>1048</v>
      </c>
      <c r="C333" s="134" t="s">
        <v>1049</v>
      </c>
      <c r="D333" s="96">
        <v>1</v>
      </c>
      <c r="E333" s="141">
        <v>7.9</v>
      </c>
      <c r="F333" s="142">
        <v>7.9</v>
      </c>
      <c r="G333" s="143">
        <v>2.73</v>
      </c>
      <c r="H333" s="143">
        <v>2.73</v>
      </c>
      <c r="I333" s="144" t="s">
        <v>1040</v>
      </c>
      <c r="J333" s="67"/>
      <c r="K333" s="96"/>
      <c r="L333" s="147">
        <v>1</v>
      </c>
      <c r="M333" s="67"/>
      <c r="N333" s="67"/>
      <c r="O333" s="67"/>
      <c r="P333" s="77"/>
      <c r="Q333" s="96"/>
      <c r="R333" s="67">
        <f t="shared" si="30"/>
        <v>0</v>
      </c>
      <c r="S333" s="146"/>
      <c r="T333" s="291" t="str">
        <f>IFERROR(VLOOKUP(B333,'Найдено на объекте'!$A$2:$I$83,9,0),"-")</f>
        <v>-</v>
      </c>
      <c r="U333" s="196" t="str">
        <f t="shared" si="31"/>
        <v>-</v>
      </c>
      <c r="V333" s="291" t="str">
        <f>IFERROR(VLOOKUP(B333,[1]Отгрузки!$B$208:$C$281,2,0),"-")</f>
        <v>-</v>
      </c>
      <c r="W333" s="196" t="str">
        <f t="shared" si="32"/>
        <v>-</v>
      </c>
      <c r="X333" s="291">
        <f t="shared" si="33"/>
        <v>1</v>
      </c>
      <c r="Y333" s="196">
        <f t="shared" si="34"/>
        <v>7.9000000000000008E-3</v>
      </c>
      <c r="Z333" s="319"/>
      <c r="AA333" s="291"/>
      <c r="AB333" s="68">
        <f>VLOOKUP(B333,'[2]ВОМ КГ-3 СОЭКС'!$C$3:$G$2063,5,0)</f>
        <v>0</v>
      </c>
      <c r="AC333" s="217">
        <f t="shared" si="35"/>
        <v>7.9</v>
      </c>
    </row>
    <row r="334" spans="1:29" x14ac:dyDescent="0.3">
      <c r="A334" s="133" t="s">
        <v>1050</v>
      </c>
      <c r="B334" s="134" t="s">
        <v>1051</v>
      </c>
      <c r="C334" s="134" t="s">
        <v>1052</v>
      </c>
      <c r="D334" s="96">
        <v>2</v>
      </c>
      <c r="E334" s="141">
        <v>17.7</v>
      </c>
      <c r="F334" s="142">
        <v>35.4</v>
      </c>
      <c r="G334" s="143">
        <v>6.11</v>
      </c>
      <c r="H334" s="143">
        <v>12.22</v>
      </c>
      <c r="I334" s="144" t="s">
        <v>1040</v>
      </c>
      <c r="J334" s="67"/>
      <c r="K334" s="96"/>
      <c r="L334" s="147">
        <v>2</v>
      </c>
      <c r="M334" s="67"/>
      <c r="N334" s="67"/>
      <c r="O334" s="67"/>
      <c r="P334" s="77"/>
      <c r="Q334" s="96"/>
      <c r="R334" s="67">
        <f t="shared" si="30"/>
        <v>0</v>
      </c>
      <c r="S334" s="146"/>
      <c r="T334" s="291" t="str">
        <f>IFERROR(VLOOKUP(B334,'Найдено на объекте'!$A$2:$I$83,9,0),"-")</f>
        <v>-</v>
      </c>
      <c r="U334" s="196" t="str">
        <f t="shared" si="31"/>
        <v>-</v>
      </c>
      <c r="V334" s="291" t="str">
        <f>IFERROR(VLOOKUP(B334,[1]Отгрузки!$B$208:$C$281,2,0),"-")</f>
        <v>-</v>
      </c>
      <c r="W334" s="196" t="str">
        <f t="shared" si="32"/>
        <v>-</v>
      </c>
      <c r="X334" s="291">
        <f t="shared" si="33"/>
        <v>2</v>
      </c>
      <c r="Y334" s="196">
        <f t="shared" si="34"/>
        <v>3.5400000000000001E-2</v>
      </c>
      <c r="Z334" s="319"/>
      <c r="AA334" s="291"/>
      <c r="AB334" s="68">
        <f>VLOOKUP(B334,'[2]ВОМ КГ-3 СОЭКС'!$C$3:$G$2063,5,0)</f>
        <v>0</v>
      </c>
      <c r="AC334" s="217">
        <f t="shared" si="35"/>
        <v>35.4</v>
      </c>
    </row>
    <row r="335" spans="1:29" x14ac:dyDescent="0.3">
      <c r="A335" s="133" t="s">
        <v>1053</v>
      </c>
      <c r="B335" s="134" t="s">
        <v>1054</v>
      </c>
      <c r="C335" s="134" t="s">
        <v>1055</v>
      </c>
      <c r="D335" s="96">
        <v>2</v>
      </c>
      <c r="E335" s="141">
        <v>10.3</v>
      </c>
      <c r="F335" s="142">
        <v>20.6</v>
      </c>
      <c r="G335" s="143">
        <v>3.57</v>
      </c>
      <c r="H335" s="143">
        <v>7.14</v>
      </c>
      <c r="I335" s="144" t="s">
        <v>1040</v>
      </c>
      <c r="J335" s="67"/>
      <c r="K335" s="96"/>
      <c r="L335" s="147">
        <v>2</v>
      </c>
      <c r="M335" s="67"/>
      <c r="N335" s="67"/>
      <c r="O335" s="67"/>
      <c r="P335" s="77"/>
      <c r="Q335" s="96"/>
      <c r="R335" s="67">
        <f t="shared" si="30"/>
        <v>0</v>
      </c>
      <c r="S335" s="146"/>
      <c r="T335" s="291" t="str">
        <f>IFERROR(VLOOKUP(B335,'Найдено на объекте'!$A$2:$I$83,9,0),"-")</f>
        <v>-</v>
      </c>
      <c r="U335" s="196" t="str">
        <f t="shared" si="31"/>
        <v>-</v>
      </c>
      <c r="V335" s="291" t="str">
        <f>IFERROR(VLOOKUP(B335,[1]Отгрузки!$B$208:$C$281,2,0),"-")</f>
        <v>-</v>
      </c>
      <c r="W335" s="196" t="str">
        <f t="shared" si="32"/>
        <v>-</v>
      </c>
      <c r="X335" s="291">
        <f t="shared" si="33"/>
        <v>2</v>
      </c>
      <c r="Y335" s="196">
        <f t="shared" si="34"/>
        <v>2.06E-2</v>
      </c>
      <c r="Z335" s="319"/>
      <c r="AA335" s="291"/>
      <c r="AB335" s="68">
        <f>VLOOKUP(B335,'[2]ВОМ КГ-3 СОЭКС'!$C$3:$G$2063,5,0)</f>
        <v>0</v>
      </c>
      <c r="AC335" s="217">
        <f t="shared" si="35"/>
        <v>20.6</v>
      </c>
    </row>
    <row r="336" spans="1:29" x14ac:dyDescent="0.3">
      <c r="A336" s="133" t="s">
        <v>1056</v>
      </c>
      <c r="B336" s="134" t="s">
        <v>1057</v>
      </c>
      <c r="C336" s="134" t="s">
        <v>1058</v>
      </c>
      <c r="D336" s="96">
        <v>60</v>
      </c>
      <c r="E336" s="141">
        <v>23.6</v>
      </c>
      <c r="F336" s="142">
        <v>1416</v>
      </c>
      <c r="G336" s="143">
        <v>8.14</v>
      </c>
      <c r="H336" s="143">
        <v>488.4</v>
      </c>
      <c r="I336" s="144" t="s">
        <v>1040</v>
      </c>
      <c r="J336" s="67"/>
      <c r="K336" s="96"/>
      <c r="L336" s="96"/>
      <c r="M336" s="67">
        <v>12</v>
      </c>
      <c r="N336" s="67">
        <v>11</v>
      </c>
      <c r="O336" s="67">
        <v>12</v>
      </c>
      <c r="P336" s="145">
        <v>12</v>
      </c>
      <c r="Q336" s="144">
        <v>13</v>
      </c>
      <c r="R336" s="67">
        <f t="shared" si="30"/>
        <v>0</v>
      </c>
      <c r="S336" s="146" t="s">
        <v>1773</v>
      </c>
      <c r="T336" s="291" t="str">
        <f>IFERROR(VLOOKUP(B336,'Найдено на объекте'!$A$2:$I$83,9,0),"-")</f>
        <v>-</v>
      </c>
      <c r="U336" s="196" t="str">
        <f t="shared" si="31"/>
        <v>-</v>
      </c>
      <c r="V336" s="291" t="str">
        <f>IFERROR(VLOOKUP(B336,[1]Отгрузки!$B$208:$C$281,2,0),"-")</f>
        <v>-</v>
      </c>
      <c r="W336" s="196" t="str">
        <f t="shared" si="32"/>
        <v>-</v>
      </c>
      <c r="X336" s="291">
        <f t="shared" si="33"/>
        <v>60</v>
      </c>
      <c r="Y336" s="196">
        <f t="shared" si="34"/>
        <v>1.4159999999999999</v>
      </c>
      <c r="Z336" s="319"/>
      <c r="AA336" s="291"/>
      <c r="AB336" s="68">
        <f>VLOOKUP(B336,'[2]ВОМ КГ-3 СОЭКС'!$C$3:$G$2063,5,0)</f>
        <v>0</v>
      </c>
      <c r="AC336" s="217">
        <f t="shared" si="35"/>
        <v>1416</v>
      </c>
    </row>
    <row r="337" spans="1:29" x14ac:dyDescent="0.3">
      <c r="A337" s="133" t="s">
        <v>1059</v>
      </c>
      <c r="B337" s="134" t="s">
        <v>1060</v>
      </c>
      <c r="C337" s="134" t="s">
        <v>1061</v>
      </c>
      <c r="D337" s="96">
        <v>60</v>
      </c>
      <c r="E337" s="141">
        <v>22.9</v>
      </c>
      <c r="F337" s="142">
        <v>1374</v>
      </c>
      <c r="G337" s="143">
        <v>7.89</v>
      </c>
      <c r="H337" s="143">
        <v>473.4</v>
      </c>
      <c r="I337" s="144" t="s">
        <v>1040</v>
      </c>
      <c r="J337" s="67"/>
      <c r="K337" s="96"/>
      <c r="L337" s="96"/>
      <c r="M337" s="67">
        <v>12</v>
      </c>
      <c r="N337" s="67">
        <v>11</v>
      </c>
      <c r="O337" s="67">
        <v>12</v>
      </c>
      <c r="P337" s="145">
        <v>12</v>
      </c>
      <c r="Q337" s="144">
        <v>13</v>
      </c>
      <c r="R337" s="67">
        <f t="shared" si="30"/>
        <v>0</v>
      </c>
      <c r="S337" s="146" t="s">
        <v>1773</v>
      </c>
      <c r="T337" s="291" t="str">
        <f>IFERROR(VLOOKUP(B337,'Найдено на объекте'!$A$2:$I$83,9,0),"-")</f>
        <v>-</v>
      </c>
      <c r="U337" s="196" t="str">
        <f t="shared" si="31"/>
        <v>-</v>
      </c>
      <c r="V337" s="291" t="str">
        <f>IFERROR(VLOOKUP(B337,[1]Отгрузки!$B$208:$C$281,2,0),"-")</f>
        <v>-</v>
      </c>
      <c r="W337" s="196" t="str">
        <f t="shared" si="32"/>
        <v>-</v>
      </c>
      <c r="X337" s="291">
        <f t="shared" si="33"/>
        <v>60</v>
      </c>
      <c r="Y337" s="196">
        <f t="shared" si="34"/>
        <v>1.3740000000000001</v>
      </c>
      <c r="Z337" s="319"/>
      <c r="AA337" s="291"/>
      <c r="AB337" s="68">
        <f>VLOOKUP(B337,'[2]ВОМ КГ-3 СОЭКС'!$C$3:$G$2063,5,0)</f>
        <v>0</v>
      </c>
      <c r="AC337" s="217">
        <f t="shared" si="35"/>
        <v>1374</v>
      </c>
    </row>
    <row r="338" spans="1:29" x14ac:dyDescent="0.3">
      <c r="A338" s="133" t="s">
        <v>1062</v>
      </c>
      <c r="B338" s="134" t="s">
        <v>1063</v>
      </c>
      <c r="C338" s="134" t="s">
        <v>1064</v>
      </c>
      <c r="D338" s="96">
        <v>1</v>
      </c>
      <c r="E338" s="141">
        <v>76.900000000000006</v>
      </c>
      <c r="F338" s="142">
        <v>76.900000000000006</v>
      </c>
      <c r="G338" s="143">
        <v>26.5</v>
      </c>
      <c r="H338" s="143">
        <v>26.5</v>
      </c>
      <c r="I338" s="144" t="s">
        <v>1040</v>
      </c>
      <c r="J338" s="67">
        <v>1</v>
      </c>
      <c r="K338" s="96"/>
      <c r="L338" s="96"/>
      <c r="M338" s="67"/>
      <c r="N338" s="67"/>
      <c r="O338" s="67"/>
      <c r="P338" s="77"/>
      <c r="Q338" s="96"/>
      <c r="R338" s="67">
        <f t="shared" si="30"/>
        <v>0</v>
      </c>
      <c r="S338" s="146"/>
      <c r="T338" s="291" t="str">
        <f>IFERROR(VLOOKUP(B338,'Найдено на объекте'!$A$2:$I$83,9,0),"-")</f>
        <v>-</v>
      </c>
      <c r="U338" s="196" t="str">
        <f t="shared" si="31"/>
        <v>-</v>
      </c>
      <c r="V338" s="291" t="str">
        <f>IFERROR(VLOOKUP(B338,[1]Отгрузки!$B$208:$C$281,2,0),"-")</f>
        <v>-</v>
      </c>
      <c r="W338" s="196" t="str">
        <f t="shared" si="32"/>
        <v>-</v>
      </c>
      <c r="X338" s="291">
        <f t="shared" si="33"/>
        <v>1</v>
      </c>
      <c r="Y338" s="196">
        <f t="shared" si="34"/>
        <v>7.690000000000001E-2</v>
      </c>
      <c r="Z338" s="319"/>
      <c r="AA338" s="291"/>
      <c r="AB338" s="68">
        <f>VLOOKUP(B338,'[2]ВОМ КГ-3 СОЭКС'!$C$3:$G$2063,5,0)</f>
        <v>0</v>
      </c>
      <c r="AC338" s="217">
        <f t="shared" si="35"/>
        <v>76.900000000000006</v>
      </c>
    </row>
    <row r="339" spans="1:29" x14ac:dyDescent="0.3">
      <c r="A339" s="133" t="s">
        <v>1065</v>
      </c>
      <c r="B339" s="134" t="s">
        <v>1066</v>
      </c>
      <c r="C339" s="134" t="s">
        <v>1067</v>
      </c>
      <c r="D339" s="96">
        <v>1</v>
      </c>
      <c r="E339" s="141">
        <v>77.7</v>
      </c>
      <c r="F339" s="142">
        <v>77.7</v>
      </c>
      <c r="G339" s="143">
        <v>26.78</v>
      </c>
      <c r="H339" s="143">
        <v>26.78</v>
      </c>
      <c r="I339" s="144" t="s">
        <v>1040</v>
      </c>
      <c r="J339" s="67">
        <v>1</v>
      </c>
      <c r="K339" s="96"/>
      <c r="L339" s="96"/>
      <c r="M339" s="67"/>
      <c r="N339" s="67"/>
      <c r="O339" s="67"/>
      <c r="P339" s="77"/>
      <c r="Q339" s="96"/>
      <c r="R339" s="67">
        <f t="shared" si="30"/>
        <v>0</v>
      </c>
      <c r="S339" s="146"/>
      <c r="T339" s="291" t="str">
        <f>IFERROR(VLOOKUP(B339,'Найдено на объекте'!$A$2:$I$83,9,0),"-")</f>
        <v>-</v>
      </c>
      <c r="U339" s="196" t="str">
        <f t="shared" si="31"/>
        <v>-</v>
      </c>
      <c r="V339" s="291" t="str">
        <f>IFERROR(VLOOKUP(B339,[1]Отгрузки!$B$208:$C$281,2,0),"-")</f>
        <v>-</v>
      </c>
      <c r="W339" s="196" t="str">
        <f t="shared" si="32"/>
        <v>-</v>
      </c>
      <c r="X339" s="291">
        <f t="shared" si="33"/>
        <v>1</v>
      </c>
      <c r="Y339" s="196">
        <f t="shared" si="34"/>
        <v>7.7700000000000005E-2</v>
      </c>
      <c r="Z339" s="319"/>
      <c r="AA339" s="291"/>
      <c r="AB339" s="68">
        <f>VLOOKUP(B339,'[2]ВОМ КГ-3 СОЭКС'!$C$3:$G$2063,5,0)</f>
        <v>0</v>
      </c>
      <c r="AC339" s="217">
        <f t="shared" si="35"/>
        <v>77.7</v>
      </c>
    </row>
    <row r="340" spans="1:29" x14ac:dyDescent="0.3">
      <c r="A340" s="133" t="s">
        <v>1068</v>
      </c>
      <c r="B340" s="134" t="s">
        <v>1069</v>
      </c>
      <c r="C340" s="134" t="s">
        <v>1070</v>
      </c>
      <c r="D340" s="96">
        <v>1</v>
      </c>
      <c r="E340" s="141">
        <v>76.2</v>
      </c>
      <c r="F340" s="142">
        <v>76.2</v>
      </c>
      <c r="G340" s="143">
        <v>26.25</v>
      </c>
      <c r="H340" s="143">
        <v>26.25</v>
      </c>
      <c r="I340" s="144" t="s">
        <v>1040</v>
      </c>
      <c r="J340" s="67">
        <v>1</v>
      </c>
      <c r="K340" s="96"/>
      <c r="L340" s="96"/>
      <c r="M340" s="67"/>
      <c r="N340" s="67"/>
      <c r="O340" s="67"/>
      <c r="P340" s="77"/>
      <c r="Q340" s="96"/>
      <c r="R340" s="67">
        <f t="shared" si="30"/>
        <v>0</v>
      </c>
      <c r="S340" s="146"/>
      <c r="T340" s="291" t="str">
        <f>IFERROR(VLOOKUP(B340,'Найдено на объекте'!$A$2:$I$83,9,0),"-")</f>
        <v>-</v>
      </c>
      <c r="U340" s="196" t="str">
        <f t="shared" si="31"/>
        <v>-</v>
      </c>
      <c r="V340" s="291" t="str">
        <f>IFERROR(VLOOKUP(B340,[1]Отгрузки!$B$208:$C$281,2,0),"-")</f>
        <v>-</v>
      </c>
      <c r="W340" s="196" t="str">
        <f t="shared" si="32"/>
        <v>-</v>
      </c>
      <c r="X340" s="291">
        <f t="shared" si="33"/>
        <v>1</v>
      </c>
      <c r="Y340" s="196">
        <f t="shared" si="34"/>
        <v>7.6200000000000004E-2</v>
      </c>
      <c r="Z340" s="319"/>
      <c r="AA340" s="291"/>
      <c r="AB340" s="68">
        <f>VLOOKUP(B340,'[2]ВОМ КГ-3 СОЭКС'!$C$3:$G$2063,5,0)</f>
        <v>0</v>
      </c>
      <c r="AC340" s="217">
        <f t="shared" si="35"/>
        <v>76.2</v>
      </c>
    </row>
    <row r="341" spans="1:29" x14ac:dyDescent="0.3">
      <c r="A341" s="133" t="s">
        <v>1071</v>
      </c>
      <c r="B341" s="134" t="s">
        <v>1072</v>
      </c>
      <c r="C341" s="134" t="s">
        <v>1073</v>
      </c>
      <c r="D341" s="96">
        <v>1</v>
      </c>
      <c r="E341" s="141">
        <v>77</v>
      </c>
      <c r="F341" s="142">
        <v>77</v>
      </c>
      <c r="G341" s="143">
        <v>26.53</v>
      </c>
      <c r="H341" s="143">
        <v>26.53</v>
      </c>
      <c r="I341" s="144" t="s">
        <v>1040</v>
      </c>
      <c r="J341" s="67">
        <v>1</v>
      </c>
      <c r="K341" s="96"/>
      <c r="L341" s="96"/>
      <c r="M341" s="67"/>
      <c r="N341" s="67"/>
      <c r="O341" s="67"/>
      <c r="P341" s="77"/>
      <c r="Q341" s="96"/>
      <c r="R341" s="67">
        <f t="shared" si="30"/>
        <v>0</v>
      </c>
      <c r="S341" s="146"/>
      <c r="T341" s="291" t="str">
        <f>IFERROR(VLOOKUP(B341,'Найдено на объекте'!$A$2:$I$83,9,0),"-")</f>
        <v>-</v>
      </c>
      <c r="U341" s="196" t="str">
        <f t="shared" si="31"/>
        <v>-</v>
      </c>
      <c r="V341" s="291" t="str">
        <f>IFERROR(VLOOKUP(B341,[1]Отгрузки!$B$208:$C$281,2,0),"-")</f>
        <v>-</v>
      </c>
      <c r="W341" s="196" t="str">
        <f t="shared" si="32"/>
        <v>-</v>
      </c>
      <c r="X341" s="291">
        <f t="shared" si="33"/>
        <v>1</v>
      </c>
      <c r="Y341" s="196">
        <f t="shared" si="34"/>
        <v>7.6999999999999999E-2</v>
      </c>
      <c r="Z341" s="319"/>
      <c r="AA341" s="291"/>
      <c r="AB341" s="68">
        <f>VLOOKUP(B341,'[2]ВОМ КГ-3 СОЭКС'!$C$3:$G$2063,5,0)</f>
        <v>0</v>
      </c>
      <c r="AC341" s="217">
        <f t="shared" si="35"/>
        <v>77</v>
      </c>
    </row>
    <row r="342" spans="1:29" x14ac:dyDescent="0.3">
      <c r="A342" s="133" t="s">
        <v>1074</v>
      </c>
      <c r="B342" s="134" t="s">
        <v>1075</v>
      </c>
      <c r="C342" s="134" t="s">
        <v>1076</v>
      </c>
      <c r="D342" s="96">
        <v>1</v>
      </c>
      <c r="E342" s="141">
        <v>75.400000000000006</v>
      </c>
      <c r="F342" s="142">
        <v>75.400000000000006</v>
      </c>
      <c r="G342" s="143">
        <v>25.99</v>
      </c>
      <c r="H342" s="143">
        <v>25.99</v>
      </c>
      <c r="I342" s="144" t="s">
        <v>1040</v>
      </c>
      <c r="J342" s="67">
        <v>1</v>
      </c>
      <c r="K342" s="96"/>
      <c r="L342" s="96"/>
      <c r="M342" s="67"/>
      <c r="N342" s="67"/>
      <c r="O342" s="67"/>
      <c r="P342" s="77"/>
      <c r="Q342" s="96"/>
      <c r="R342" s="67">
        <f t="shared" si="30"/>
        <v>0</v>
      </c>
      <c r="S342" s="146"/>
      <c r="T342" s="291" t="str">
        <f>IFERROR(VLOOKUP(B342,'Найдено на объекте'!$A$2:$I$83,9,0),"-")</f>
        <v>-</v>
      </c>
      <c r="U342" s="196" t="str">
        <f t="shared" si="31"/>
        <v>-</v>
      </c>
      <c r="V342" s="291" t="str">
        <f>IFERROR(VLOOKUP(B342,[1]Отгрузки!$B$208:$C$281,2,0),"-")</f>
        <v>-</v>
      </c>
      <c r="W342" s="196" t="str">
        <f t="shared" si="32"/>
        <v>-</v>
      </c>
      <c r="X342" s="291">
        <f t="shared" si="33"/>
        <v>1</v>
      </c>
      <c r="Y342" s="196">
        <f t="shared" si="34"/>
        <v>7.5400000000000009E-2</v>
      </c>
      <c r="Z342" s="319"/>
      <c r="AA342" s="291"/>
      <c r="AB342" s="68">
        <f>VLOOKUP(B342,'[2]ВОМ КГ-3 СОЭКС'!$C$3:$G$2063,5,0)</f>
        <v>0</v>
      </c>
      <c r="AC342" s="217">
        <f t="shared" si="35"/>
        <v>75.400000000000006</v>
      </c>
    </row>
    <row r="343" spans="1:29" x14ac:dyDescent="0.3">
      <c r="A343" s="133" t="s">
        <v>1077</v>
      </c>
      <c r="B343" s="134" t="s">
        <v>1078</v>
      </c>
      <c r="C343" s="134" t="s">
        <v>1079</v>
      </c>
      <c r="D343" s="96">
        <v>1</v>
      </c>
      <c r="E343" s="141">
        <v>76.3</v>
      </c>
      <c r="F343" s="142">
        <v>76.3</v>
      </c>
      <c r="G343" s="143">
        <v>26.27</v>
      </c>
      <c r="H343" s="143">
        <v>26.27</v>
      </c>
      <c r="I343" s="144" t="s">
        <v>1040</v>
      </c>
      <c r="J343" s="67">
        <v>1</v>
      </c>
      <c r="K343" s="96"/>
      <c r="L343" s="96"/>
      <c r="M343" s="67"/>
      <c r="N343" s="67"/>
      <c r="O343" s="67"/>
      <c r="P343" s="77"/>
      <c r="Q343" s="96"/>
      <c r="R343" s="67">
        <f t="shared" si="30"/>
        <v>0</v>
      </c>
      <c r="S343" s="146"/>
      <c r="T343" s="291" t="str">
        <f>IFERROR(VLOOKUP(B343,'Найдено на объекте'!$A$2:$I$83,9,0),"-")</f>
        <v>-</v>
      </c>
      <c r="U343" s="196" t="str">
        <f t="shared" si="31"/>
        <v>-</v>
      </c>
      <c r="V343" s="291" t="str">
        <f>IFERROR(VLOOKUP(B343,[1]Отгрузки!$B$208:$C$281,2,0),"-")</f>
        <v>-</v>
      </c>
      <c r="W343" s="196" t="str">
        <f t="shared" si="32"/>
        <v>-</v>
      </c>
      <c r="X343" s="291">
        <f t="shared" si="33"/>
        <v>1</v>
      </c>
      <c r="Y343" s="196">
        <f t="shared" si="34"/>
        <v>7.6299999999999993E-2</v>
      </c>
      <c r="Z343" s="319"/>
      <c r="AA343" s="291"/>
      <c r="AB343" s="68">
        <f>VLOOKUP(B343,'[2]ВОМ КГ-3 СОЭКС'!$C$3:$G$2063,5,0)</f>
        <v>0</v>
      </c>
      <c r="AC343" s="217">
        <f t="shared" si="35"/>
        <v>76.3</v>
      </c>
    </row>
    <row r="344" spans="1:29" x14ac:dyDescent="0.3">
      <c r="A344" s="133" t="s">
        <v>1080</v>
      </c>
      <c r="B344" s="134" t="s">
        <v>1081</v>
      </c>
      <c r="C344" s="134" t="s">
        <v>1082</v>
      </c>
      <c r="D344" s="96">
        <v>1</v>
      </c>
      <c r="E344" s="141">
        <v>74.7</v>
      </c>
      <c r="F344" s="142">
        <v>74.7</v>
      </c>
      <c r="G344" s="143">
        <v>25.74</v>
      </c>
      <c r="H344" s="143">
        <v>25.74</v>
      </c>
      <c r="I344" s="144" t="s">
        <v>1040</v>
      </c>
      <c r="J344" s="67">
        <v>1</v>
      </c>
      <c r="K344" s="96"/>
      <c r="L344" s="96"/>
      <c r="M344" s="67"/>
      <c r="N344" s="67"/>
      <c r="O344" s="67"/>
      <c r="P344" s="77"/>
      <c r="Q344" s="96"/>
      <c r="R344" s="67">
        <f t="shared" si="30"/>
        <v>0</v>
      </c>
      <c r="S344" s="146"/>
      <c r="T344" s="291" t="str">
        <f>IFERROR(VLOOKUP(B344,'Найдено на объекте'!$A$2:$I$83,9,0),"-")</f>
        <v>-</v>
      </c>
      <c r="U344" s="196" t="str">
        <f t="shared" si="31"/>
        <v>-</v>
      </c>
      <c r="V344" s="291" t="str">
        <f>IFERROR(VLOOKUP(B344,[1]Отгрузки!$B$208:$C$281,2,0),"-")</f>
        <v>-</v>
      </c>
      <c r="W344" s="196" t="str">
        <f t="shared" si="32"/>
        <v>-</v>
      </c>
      <c r="X344" s="291">
        <f t="shared" si="33"/>
        <v>1</v>
      </c>
      <c r="Y344" s="196">
        <f t="shared" si="34"/>
        <v>7.4700000000000003E-2</v>
      </c>
      <c r="Z344" s="319"/>
      <c r="AA344" s="291"/>
      <c r="AB344" s="68">
        <f>VLOOKUP(B344,'[2]ВОМ КГ-3 СОЭКС'!$C$3:$G$2063,5,0)</f>
        <v>0</v>
      </c>
      <c r="AC344" s="217">
        <f t="shared" si="35"/>
        <v>74.7</v>
      </c>
    </row>
    <row r="345" spans="1:29" x14ac:dyDescent="0.3">
      <c r="A345" s="133" t="s">
        <v>1083</v>
      </c>
      <c r="B345" s="134" t="s">
        <v>1084</v>
      </c>
      <c r="C345" s="134" t="s">
        <v>1085</v>
      </c>
      <c r="D345" s="96">
        <v>1</v>
      </c>
      <c r="E345" s="141">
        <v>75.5</v>
      </c>
      <c r="F345" s="142">
        <v>75.5</v>
      </c>
      <c r="G345" s="143">
        <v>26.02</v>
      </c>
      <c r="H345" s="143">
        <v>26.02</v>
      </c>
      <c r="I345" s="144" t="s">
        <v>1040</v>
      </c>
      <c r="J345" s="67">
        <v>1</v>
      </c>
      <c r="K345" s="96"/>
      <c r="L345" s="96"/>
      <c r="M345" s="67"/>
      <c r="N345" s="67"/>
      <c r="O345" s="67"/>
      <c r="P345" s="77"/>
      <c r="Q345" s="96"/>
      <c r="R345" s="67">
        <f t="shared" si="30"/>
        <v>0</v>
      </c>
      <c r="S345" s="146"/>
      <c r="T345" s="291" t="str">
        <f>IFERROR(VLOOKUP(B345,'Найдено на объекте'!$A$2:$I$83,9,0),"-")</f>
        <v>-</v>
      </c>
      <c r="U345" s="196" t="str">
        <f t="shared" si="31"/>
        <v>-</v>
      </c>
      <c r="V345" s="291" t="str">
        <f>IFERROR(VLOOKUP(B345,[1]Отгрузки!$B$208:$C$281,2,0),"-")</f>
        <v>-</v>
      </c>
      <c r="W345" s="196" t="str">
        <f t="shared" si="32"/>
        <v>-</v>
      </c>
      <c r="X345" s="291">
        <f t="shared" si="33"/>
        <v>1</v>
      </c>
      <c r="Y345" s="196">
        <f t="shared" si="34"/>
        <v>7.5499999999999998E-2</v>
      </c>
      <c r="Z345" s="319"/>
      <c r="AA345" s="291"/>
      <c r="AB345" s="68">
        <f>VLOOKUP(B345,'[2]ВОМ КГ-3 СОЭКС'!$C$3:$G$2063,5,0)</f>
        <v>0</v>
      </c>
      <c r="AC345" s="217">
        <f t="shared" si="35"/>
        <v>75.5</v>
      </c>
    </row>
    <row r="346" spans="1:29" x14ac:dyDescent="0.3">
      <c r="A346" s="133" t="s">
        <v>1086</v>
      </c>
      <c r="B346" s="134" t="s">
        <v>1087</v>
      </c>
      <c r="C346" s="134" t="s">
        <v>1088</v>
      </c>
      <c r="D346" s="96">
        <v>1</v>
      </c>
      <c r="E346" s="141">
        <v>74</v>
      </c>
      <c r="F346" s="142">
        <v>74</v>
      </c>
      <c r="G346" s="143">
        <v>25.48</v>
      </c>
      <c r="H346" s="143">
        <v>25.48</v>
      </c>
      <c r="I346" s="144" t="s">
        <v>1040</v>
      </c>
      <c r="J346" s="67">
        <v>1</v>
      </c>
      <c r="K346" s="96"/>
      <c r="L346" s="96"/>
      <c r="M346" s="67"/>
      <c r="N346" s="67"/>
      <c r="O346" s="67"/>
      <c r="P346" s="77"/>
      <c r="Q346" s="96"/>
      <c r="R346" s="67">
        <f t="shared" si="30"/>
        <v>0</v>
      </c>
      <c r="S346" s="146"/>
      <c r="T346" s="291" t="str">
        <f>IFERROR(VLOOKUP(B346,'Найдено на объекте'!$A$2:$I$83,9,0),"-")</f>
        <v>-</v>
      </c>
      <c r="U346" s="196" t="str">
        <f t="shared" si="31"/>
        <v>-</v>
      </c>
      <c r="V346" s="291" t="str">
        <f>IFERROR(VLOOKUP(B346,[1]Отгрузки!$B$208:$C$281,2,0),"-")</f>
        <v>-</v>
      </c>
      <c r="W346" s="196" t="str">
        <f t="shared" si="32"/>
        <v>-</v>
      </c>
      <c r="X346" s="291">
        <f t="shared" si="33"/>
        <v>1</v>
      </c>
      <c r="Y346" s="196">
        <f t="shared" si="34"/>
        <v>7.3999999999999996E-2</v>
      </c>
      <c r="Z346" s="319"/>
      <c r="AA346" s="291"/>
      <c r="AB346" s="68">
        <f>VLOOKUP(B346,'[2]ВОМ КГ-3 СОЭКС'!$C$3:$G$2063,5,0)</f>
        <v>0</v>
      </c>
      <c r="AC346" s="217">
        <f t="shared" si="35"/>
        <v>74</v>
      </c>
    </row>
    <row r="347" spans="1:29" x14ac:dyDescent="0.3">
      <c r="A347" s="133" t="s">
        <v>1089</v>
      </c>
      <c r="B347" s="134" t="s">
        <v>1090</v>
      </c>
      <c r="C347" s="134" t="s">
        <v>1091</v>
      </c>
      <c r="D347" s="96">
        <v>1</v>
      </c>
      <c r="E347" s="141">
        <v>74.8</v>
      </c>
      <c r="F347" s="142">
        <v>74.8</v>
      </c>
      <c r="G347" s="143">
        <v>25.76</v>
      </c>
      <c r="H347" s="143">
        <v>25.76</v>
      </c>
      <c r="I347" s="144" t="s">
        <v>1040</v>
      </c>
      <c r="J347" s="67">
        <v>1</v>
      </c>
      <c r="K347" s="96"/>
      <c r="L347" s="96"/>
      <c r="M347" s="67"/>
      <c r="N347" s="67"/>
      <c r="O347" s="67"/>
      <c r="P347" s="77"/>
      <c r="Q347" s="96"/>
      <c r="R347" s="67">
        <f t="shared" si="30"/>
        <v>0</v>
      </c>
      <c r="S347" s="146"/>
      <c r="T347" s="291" t="str">
        <f>IFERROR(VLOOKUP(B347,'Найдено на объекте'!$A$2:$I$83,9,0),"-")</f>
        <v>-</v>
      </c>
      <c r="U347" s="196" t="str">
        <f t="shared" si="31"/>
        <v>-</v>
      </c>
      <c r="V347" s="291" t="str">
        <f>IFERROR(VLOOKUP(B347,[1]Отгрузки!$B$208:$C$281,2,0),"-")</f>
        <v>-</v>
      </c>
      <c r="W347" s="196" t="str">
        <f t="shared" si="32"/>
        <v>-</v>
      </c>
      <c r="X347" s="291">
        <f t="shared" si="33"/>
        <v>1</v>
      </c>
      <c r="Y347" s="196">
        <f t="shared" si="34"/>
        <v>7.4799999999999991E-2</v>
      </c>
      <c r="Z347" s="319"/>
      <c r="AA347" s="291"/>
      <c r="AB347" s="68">
        <f>VLOOKUP(B347,'[2]ВОМ КГ-3 СОЭКС'!$C$3:$G$2063,5,0)</f>
        <v>0</v>
      </c>
      <c r="AC347" s="217">
        <f t="shared" si="35"/>
        <v>74.8</v>
      </c>
    </row>
    <row r="348" spans="1:29" x14ac:dyDescent="0.3">
      <c r="A348" s="133" t="s">
        <v>1092</v>
      </c>
      <c r="B348" s="134" t="s">
        <v>1093</v>
      </c>
      <c r="C348" s="134" t="s">
        <v>1094</v>
      </c>
      <c r="D348" s="96">
        <v>1</v>
      </c>
      <c r="E348" s="141">
        <v>73.2</v>
      </c>
      <c r="F348" s="142">
        <v>73.2</v>
      </c>
      <c r="G348" s="143">
        <v>25.23</v>
      </c>
      <c r="H348" s="143">
        <v>25.23</v>
      </c>
      <c r="I348" s="144" t="s">
        <v>1040</v>
      </c>
      <c r="J348" s="67">
        <v>1</v>
      </c>
      <c r="K348" s="96"/>
      <c r="L348" s="96"/>
      <c r="M348" s="67"/>
      <c r="N348" s="67"/>
      <c r="O348" s="67"/>
      <c r="P348" s="77"/>
      <c r="Q348" s="96"/>
      <c r="R348" s="67">
        <f t="shared" si="30"/>
        <v>0</v>
      </c>
      <c r="S348" s="146"/>
      <c r="T348" s="291" t="str">
        <f>IFERROR(VLOOKUP(B348,'Найдено на объекте'!$A$2:$I$83,9,0),"-")</f>
        <v>-</v>
      </c>
      <c r="U348" s="196" t="str">
        <f t="shared" si="31"/>
        <v>-</v>
      </c>
      <c r="V348" s="291" t="str">
        <f>IFERROR(VLOOKUP(B348,[1]Отгрузки!$B$208:$C$281,2,0),"-")</f>
        <v>-</v>
      </c>
      <c r="W348" s="196" t="str">
        <f t="shared" si="32"/>
        <v>-</v>
      </c>
      <c r="X348" s="291">
        <f t="shared" si="33"/>
        <v>1</v>
      </c>
      <c r="Y348" s="196">
        <f t="shared" si="34"/>
        <v>7.3200000000000001E-2</v>
      </c>
      <c r="Z348" s="319"/>
      <c r="AA348" s="291"/>
      <c r="AB348" s="68">
        <f>VLOOKUP(B348,'[2]ВОМ КГ-3 СОЭКС'!$C$3:$G$2063,5,0)</f>
        <v>0</v>
      </c>
      <c r="AC348" s="217">
        <f t="shared" si="35"/>
        <v>73.2</v>
      </c>
    </row>
    <row r="349" spans="1:29" x14ac:dyDescent="0.3">
      <c r="A349" s="133" t="s">
        <v>1095</v>
      </c>
      <c r="B349" s="134" t="s">
        <v>1096</v>
      </c>
      <c r="C349" s="134" t="s">
        <v>1097</v>
      </c>
      <c r="D349" s="96">
        <v>1</v>
      </c>
      <c r="E349" s="141">
        <v>74</v>
      </c>
      <c r="F349" s="142">
        <v>74</v>
      </c>
      <c r="G349" s="143">
        <v>25.51</v>
      </c>
      <c r="H349" s="143">
        <v>25.51</v>
      </c>
      <c r="I349" s="144" t="s">
        <v>1040</v>
      </c>
      <c r="J349" s="67">
        <v>1</v>
      </c>
      <c r="K349" s="96"/>
      <c r="L349" s="96"/>
      <c r="M349" s="67"/>
      <c r="N349" s="67"/>
      <c r="O349" s="67"/>
      <c r="P349" s="77"/>
      <c r="Q349" s="96"/>
      <c r="R349" s="67">
        <f t="shared" si="30"/>
        <v>0</v>
      </c>
      <c r="S349" s="146"/>
      <c r="T349" s="291" t="str">
        <f>IFERROR(VLOOKUP(B349,'Найдено на объекте'!$A$2:$I$83,9,0),"-")</f>
        <v>-</v>
      </c>
      <c r="U349" s="196" t="str">
        <f t="shared" si="31"/>
        <v>-</v>
      </c>
      <c r="V349" s="291" t="str">
        <f>IFERROR(VLOOKUP(B349,[1]Отгрузки!$B$208:$C$281,2,0),"-")</f>
        <v>-</v>
      </c>
      <c r="W349" s="196" t="str">
        <f t="shared" si="32"/>
        <v>-</v>
      </c>
      <c r="X349" s="291">
        <f t="shared" si="33"/>
        <v>1</v>
      </c>
      <c r="Y349" s="196">
        <f t="shared" si="34"/>
        <v>7.3999999999999996E-2</v>
      </c>
      <c r="Z349" s="319"/>
      <c r="AA349" s="291"/>
      <c r="AB349" s="68">
        <f>VLOOKUP(B349,'[2]ВОМ КГ-3 СОЭКС'!$C$3:$G$2063,5,0)</f>
        <v>0</v>
      </c>
      <c r="AC349" s="217">
        <f t="shared" si="35"/>
        <v>74</v>
      </c>
    </row>
    <row r="350" spans="1:29" x14ac:dyDescent="0.3">
      <c r="A350" s="133" t="s">
        <v>1098</v>
      </c>
      <c r="B350" s="134" t="s">
        <v>1099</v>
      </c>
      <c r="C350" s="134" t="s">
        <v>1100</v>
      </c>
      <c r="D350" s="96">
        <v>1</v>
      </c>
      <c r="E350" s="141">
        <v>72.5</v>
      </c>
      <c r="F350" s="142">
        <v>72.5</v>
      </c>
      <c r="G350" s="143">
        <v>24.97</v>
      </c>
      <c r="H350" s="143">
        <v>24.97</v>
      </c>
      <c r="I350" s="144" t="s">
        <v>1040</v>
      </c>
      <c r="J350" s="67">
        <v>1</v>
      </c>
      <c r="K350" s="96"/>
      <c r="L350" s="96"/>
      <c r="M350" s="67"/>
      <c r="N350" s="67"/>
      <c r="O350" s="67"/>
      <c r="P350" s="77"/>
      <c r="Q350" s="96"/>
      <c r="R350" s="67">
        <f t="shared" si="30"/>
        <v>0</v>
      </c>
      <c r="S350" s="146"/>
      <c r="T350" s="291" t="str">
        <f>IFERROR(VLOOKUP(B350,'Найдено на объекте'!$A$2:$I$83,9,0),"-")</f>
        <v>-</v>
      </c>
      <c r="U350" s="196" t="str">
        <f t="shared" si="31"/>
        <v>-</v>
      </c>
      <c r="V350" s="291" t="str">
        <f>IFERROR(VLOOKUP(B350,[1]Отгрузки!$B$208:$C$281,2,0),"-")</f>
        <v>-</v>
      </c>
      <c r="W350" s="196" t="str">
        <f t="shared" si="32"/>
        <v>-</v>
      </c>
      <c r="X350" s="291">
        <f t="shared" si="33"/>
        <v>1</v>
      </c>
      <c r="Y350" s="196">
        <f t="shared" si="34"/>
        <v>7.2499999999999995E-2</v>
      </c>
      <c r="Z350" s="319"/>
      <c r="AA350" s="291"/>
      <c r="AB350" s="68">
        <f>VLOOKUP(B350,'[2]ВОМ КГ-3 СОЭКС'!$C$3:$G$2063,5,0)</f>
        <v>0</v>
      </c>
      <c r="AC350" s="217">
        <f t="shared" si="35"/>
        <v>72.5</v>
      </c>
    </row>
    <row r="351" spans="1:29" x14ac:dyDescent="0.3">
      <c r="A351" s="133" t="s">
        <v>1101</v>
      </c>
      <c r="B351" s="134" t="s">
        <v>1102</v>
      </c>
      <c r="C351" s="134" t="s">
        <v>1103</v>
      </c>
      <c r="D351" s="96">
        <v>1</v>
      </c>
      <c r="E351" s="141">
        <v>73.3</v>
      </c>
      <c r="F351" s="142">
        <v>73.3</v>
      </c>
      <c r="G351" s="143">
        <v>25.25</v>
      </c>
      <c r="H351" s="143">
        <v>25.25</v>
      </c>
      <c r="I351" s="144" t="s">
        <v>1040</v>
      </c>
      <c r="J351" s="67">
        <v>1</v>
      </c>
      <c r="K351" s="96"/>
      <c r="L351" s="96"/>
      <c r="M351" s="67"/>
      <c r="N351" s="67"/>
      <c r="O351" s="67"/>
      <c r="P351" s="77"/>
      <c r="Q351" s="96"/>
      <c r="R351" s="67">
        <f t="shared" si="30"/>
        <v>0</v>
      </c>
      <c r="S351" s="146"/>
      <c r="T351" s="291" t="str">
        <f>IFERROR(VLOOKUP(B351,'Найдено на объекте'!$A$2:$I$83,9,0),"-")</f>
        <v>-</v>
      </c>
      <c r="U351" s="196" t="str">
        <f t="shared" si="31"/>
        <v>-</v>
      </c>
      <c r="V351" s="291" t="str">
        <f>IFERROR(VLOOKUP(B351,[1]Отгрузки!$B$208:$C$281,2,0),"-")</f>
        <v>-</v>
      </c>
      <c r="W351" s="196" t="str">
        <f t="shared" si="32"/>
        <v>-</v>
      </c>
      <c r="X351" s="291">
        <f t="shared" si="33"/>
        <v>1</v>
      </c>
      <c r="Y351" s="196">
        <f t="shared" si="34"/>
        <v>7.3300000000000004E-2</v>
      </c>
      <c r="Z351" s="319"/>
      <c r="AA351" s="291"/>
      <c r="AB351" s="68">
        <f>VLOOKUP(B351,'[2]ВОМ КГ-3 СОЭКС'!$C$3:$G$2063,5,0)</f>
        <v>0</v>
      </c>
      <c r="AC351" s="217">
        <f t="shared" si="35"/>
        <v>73.3</v>
      </c>
    </row>
    <row r="352" spans="1:29" x14ac:dyDescent="0.3">
      <c r="A352" s="133" t="s">
        <v>1104</v>
      </c>
      <c r="B352" s="134" t="s">
        <v>1105</v>
      </c>
      <c r="C352" s="134" t="s">
        <v>1106</v>
      </c>
      <c r="D352" s="96">
        <v>1</v>
      </c>
      <c r="E352" s="141">
        <v>71.8</v>
      </c>
      <c r="F352" s="142">
        <v>71.8</v>
      </c>
      <c r="G352" s="143">
        <v>24.72</v>
      </c>
      <c r="H352" s="143">
        <v>24.72</v>
      </c>
      <c r="I352" s="144" t="s">
        <v>1040</v>
      </c>
      <c r="J352" s="67">
        <v>1</v>
      </c>
      <c r="K352" s="96"/>
      <c r="L352" s="96"/>
      <c r="M352" s="67"/>
      <c r="N352" s="67"/>
      <c r="O352" s="67"/>
      <c r="P352" s="77"/>
      <c r="Q352" s="96"/>
      <c r="R352" s="67">
        <f t="shared" si="30"/>
        <v>0</v>
      </c>
      <c r="S352" s="146"/>
      <c r="T352" s="291" t="str">
        <f>IFERROR(VLOOKUP(B352,'Найдено на объекте'!$A$2:$I$83,9,0),"-")</f>
        <v>-</v>
      </c>
      <c r="U352" s="196" t="str">
        <f t="shared" si="31"/>
        <v>-</v>
      </c>
      <c r="V352" s="291" t="str">
        <f>IFERROR(VLOOKUP(B352,[1]Отгрузки!$B$208:$C$281,2,0),"-")</f>
        <v>-</v>
      </c>
      <c r="W352" s="196" t="str">
        <f t="shared" si="32"/>
        <v>-</v>
      </c>
      <c r="X352" s="291">
        <f t="shared" si="33"/>
        <v>1</v>
      </c>
      <c r="Y352" s="196">
        <f t="shared" si="34"/>
        <v>7.1800000000000003E-2</v>
      </c>
      <c r="Z352" s="319"/>
      <c r="AA352" s="291"/>
      <c r="AB352" s="68">
        <f>VLOOKUP(B352,'[2]ВОМ КГ-3 СОЭКС'!$C$3:$G$2063,5,0)</f>
        <v>0</v>
      </c>
      <c r="AC352" s="217">
        <f t="shared" si="35"/>
        <v>71.8</v>
      </c>
    </row>
    <row r="353" spans="1:29" x14ac:dyDescent="0.3">
      <c r="A353" s="133" t="s">
        <v>1107</v>
      </c>
      <c r="B353" s="134" t="s">
        <v>1108</v>
      </c>
      <c r="C353" s="134" t="s">
        <v>1109</v>
      </c>
      <c r="D353" s="96">
        <v>1</v>
      </c>
      <c r="E353" s="141">
        <v>72.599999999999994</v>
      </c>
      <c r="F353" s="142">
        <v>72.599999999999994</v>
      </c>
      <c r="G353" s="143">
        <v>25</v>
      </c>
      <c r="H353" s="143">
        <v>25</v>
      </c>
      <c r="I353" s="144" t="s">
        <v>1040</v>
      </c>
      <c r="J353" s="67">
        <v>1</v>
      </c>
      <c r="K353" s="96"/>
      <c r="L353" s="96"/>
      <c r="M353" s="67"/>
      <c r="N353" s="67"/>
      <c r="O353" s="67"/>
      <c r="P353" s="77"/>
      <c r="Q353" s="96"/>
      <c r="R353" s="67">
        <f t="shared" si="30"/>
        <v>0</v>
      </c>
      <c r="S353" s="146"/>
      <c r="T353" s="291" t="str">
        <f>IFERROR(VLOOKUP(B353,'Найдено на объекте'!$A$2:$I$83,9,0),"-")</f>
        <v>-</v>
      </c>
      <c r="U353" s="196" t="str">
        <f t="shared" si="31"/>
        <v>-</v>
      </c>
      <c r="V353" s="291" t="str">
        <f>IFERROR(VLOOKUP(B353,[1]Отгрузки!$B$208:$C$281,2,0),"-")</f>
        <v>-</v>
      </c>
      <c r="W353" s="196" t="str">
        <f t="shared" si="32"/>
        <v>-</v>
      </c>
      <c r="X353" s="291">
        <f t="shared" si="33"/>
        <v>1</v>
      </c>
      <c r="Y353" s="196">
        <f t="shared" si="34"/>
        <v>7.2599999999999998E-2</v>
      </c>
      <c r="Z353" s="319"/>
      <c r="AA353" s="291"/>
      <c r="AB353" s="68">
        <f>VLOOKUP(B353,'[2]ВОМ КГ-3 СОЭКС'!$C$3:$G$2063,5,0)</f>
        <v>0</v>
      </c>
      <c r="AC353" s="217">
        <f t="shared" si="35"/>
        <v>72.599999999999994</v>
      </c>
    </row>
    <row r="354" spans="1:29" x14ac:dyDescent="0.3">
      <c r="A354" s="133" t="s">
        <v>1110</v>
      </c>
      <c r="B354" s="134" t="s">
        <v>1111</v>
      </c>
      <c r="C354" s="134" t="s">
        <v>1112</v>
      </c>
      <c r="D354" s="96">
        <v>1</v>
      </c>
      <c r="E354" s="141">
        <v>71</v>
      </c>
      <c r="F354" s="142">
        <v>71</v>
      </c>
      <c r="G354" s="143">
        <v>24.47</v>
      </c>
      <c r="H354" s="143">
        <v>24.47</v>
      </c>
      <c r="I354" s="144" t="s">
        <v>1040</v>
      </c>
      <c r="J354" s="67"/>
      <c r="K354" s="148">
        <v>1</v>
      </c>
      <c r="L354" s="96"/>
      <c r="M354" s="67"/>
      <c r="N354" s="67"/>
      <c r="O354" s="67"/>
      <c r="P354" s="77"/>
      <c r="Q354" s="96"/>
      <c r="R354" s="67">
        <f t="shared" si="30"/>
        <v>0</v>
      </c>
      <c r="S354" s="146"/>
      <c r="T354" s="291" t="str">
        <f>IFERROR(VLOOKUP(B354,'Найдено на объекте'!$A$2:$I$83,9,0),"-")</f>
        <v>-</v>
      </c>
      <c r="U354" s="196" t="str">
        <f t="shared" si="31"/>
        <v>-</v>
      </c>
      <c r="V354" s="291" t="str">
        <f>IFERROR(VLOOKUP(B354,[1]Отгрузки!$B$208:$C$281,2,0),"-")</f>
        <v>-</v>
      </c>
      <c r="W354" s="196" t="str">
        <f t="shared" si="32"/>
        <v>-</v>
      </c>
      <c r="X354" s="291">
        <f t="shared" si="33"/>
        <v>1</v>
      </c>
      <c r="Y354" s="196">
        <f t="shared" si="34"/>
        <v>7.0999999999999994E-2</v>
      </c>
      <c r="Z354" s="319"/>
      <c r="AA354" s="291"/>
      <c r="AB354" s="68">
        <f>VLOOKUP(B354,'[2]ВОМ КГ-3 СОЭКС'!$C$3:$G$2063,5,0)</f>
        <v>0</v>
      </c>
      <c r="AC354" s="217">
        <f t="shared" si="35"/>
        <v>71</v>
      </c>
    </row>
    <row r="355" spans="1:29" x14ac:dyDescent="0.3">
      <c r="A355" s="133" t="s">
        <v>1113</v>
      </c>
      <c r="B355" s="134" t="s">
        <v>1114</v>
      </c>
      <c r="C355" s="134" t="s">
        <v>1115</v>
      </c>
      <c r="D355" s="96">
        <v>1</v>
      </c>
      <c r="E355" s="141">
        <v>71.8</v>
      </c>
      <c r="F355" s="142">
        <v>71.8</v>
      </c>
      <c r="G355" s="143">
        <v>24.75</v>
      </c>
      <c r="H355" s="143">
        <v>24.75</v>
      </c>
      <c r="I355" s="144" t="s">
        <v>1040</v>
      </c>
      <c r="J355" s="67"/>
      <c r="K355" s="148">
        <v>1</v>
      </c>
      <c r="L355" s="96"/>
      <c r="M355" s="67"/>
      <c r="N355" s="67"/>
      <c r="O355" s="67"/>
      <c r="P355" s="77"/>
      <c r="Q355" s="96"/>
      <c r="R355" s="67">
        <f t="shared" si="30"/>
        <v>0</v>
      </c>
      <c r="S355" s="146"/>
      <c r="T355" s="291" t="str">
        <f>IFERROR(VLOOKUP(B355,'Найдено на объекте'!$A$2:$I$83,9,0),"-")</f>
        <v>-</v>
      </c>
      <c r="U355" s="196" t="str">
        <f t="shared" si="31"/>
        <v>-</v>
      </c>
      <c r="V355" s="291" t="str">
        <f>IFERROR(VLOOKUP(B355,[1]Отгрузки!$B$208:$C$281,2,0),"-")</f>
        <v>-</v>
      </c>
      <c r="W355" s="196" t="str">
        <f t="shared" si="32"/>
        <v>-</v>
      </c>
      <c r="X355" s="291">
        <f t="shared" si="33"/>
        <v>1</v>
      </c>
      <c r="Y355" s="196">
        <f t="shared" si="34"/>
        <v>7.1800000000000003E-2</v>
      </c>
      <c r="Z355" s="319"/>
      <c r="AA355" s="291"/>
      <c r="AB355" s="68">
        <f>VLOOKUP(B355,'[2]ВОМ КГ-3 СОЭКС'!$C$3:$G$2063,5,0)</f>
        <v>0</v>
      </c>
      <c r="AC355" s="217">
        <f t="shared" si="35"/>
        <v>71.8</v>
      </c>
    </row>
    <row r="356" spans="1:29" x14ac:dyDescent="0.3">
      <c r="A356" s="133" t="s">
        <v>1116</v>
      </c>
      <c r="B356" s="134" t="s">
        <v>1117</v>
      </c>
      <c r="C356" s="134" t="s">
        <v>1118</v>
      </c>
      <c r="D356" s="96">
        <v>2</v>
      </c>
      <c r="E356" s="141">
        <v>20</v>
      </c>
      <c r="F356" s="142">
        <v>40</v>
      </c>
      <c r="G356" s="143">
        <v>2.46</v>
      </c>
      <c r="H356" s="143">
        <v>4.92</v>
      </c>
      <c r="I356" s="144" t="s">
        <v>170</v>
      </c>
      <c r="J356" s="67"/>
      <c r="K356" s="148">
        <v>1</v>
      </c>
      <c r="L356" s="147">
        <v>1</v>
      </c>
      <c r="M356" s="67"/>
      <c r="N356" s="67"/>
      <c r="O356" s="67"/>
      <c r="P356" s="77"/>
      <c r="Q356" s="96"/>
      <c r="R356" s="67">
        <f t="shared" si="30"/>
        <v>0</v>
      </c>
      <c r="S356" s="146"/>
      <c r="T356" s="291" t="str">
        <f>IFERROR(VLOOKUP(B356,'Найдено на объекте'!$A$2:$I$83,9,0),"-")</f>
        <v>-</v>
      </c>
      <c r="U356" s="196" t="str">
        <f t="shared" si="31"/>
        <v>-</v>
      </c>
      <c r="V356" s="291" t="str">
        <f>IFERROR(VLOOKUP(B356,[1]Отгрузки!$B$208:$C$281,2,0),"-")</f>
        <v>-</v>
      </c>
      <c r="W356" s="196" t="str">
        <f t="shared" si="32"/>
        <v>-</v>
      </c>
      <c r="X356" s="291">
        <f t="shared" si="33"/>
        <v>2</v>
      </c>
      <c r="Y356" s="196">
        <f t="shared" si="34"/>
        <v>0.04</v>
      </c>
      <c r="Z356" s="319"/>
      <c r="AA356" s="291"/>
      <c r="AB356" s="68">
        <f>VLOOKUP(B356,'[2]ВОМ КГ-3 СОЭКС'!$C$3:$G$2063,5,0)</f>
        <v>40</v>
      </c>
      <c r="AC356" s="217">
        <f t="shared" si="35"/>
        <v>0</v>
      </c>
    </row>
    <row r="357" spans="1:29" x14ac:dyDescent="0.3">
      <c r="A357" s="133" t="s">
        <v>1119</v>
      </c>
      <c r="B357" s="134" t="s">
        <v>1120</v>
      </c>
      <c r="C357" s="134" t="s">
        <v>1121</v>
      </c>
      <c r="D357" s="96">
        <v>1</v>
      </c>
      <c r="E357" s="141">
        <v>33.4</v>
      </c>
      <c r="F357" s="142">
        <v>33.4</v>
      </c>
      <c r="G357" s="143">
        <v>4.09</v>
      </c>
      <c r="H357" s="143">
        <v>4.09</v>
      </c>
      <c r="I357" s="144" t="s">
        <v>170</v>
      </c>
      <c r="J357" s="67"/>
      <c r="K357" s="148">
        <v>1</v>
      </c>
      <c r="L357" s="96"/>
      <c r="M357" s="67"/>
      <c r="N357" s="67"/>
      <c r="O357" s="67"/>
      <c r="P357" s="77"/>
      <c r="Q357" s="96"/>
      <c r="R357" s="67">
        <f t="shared" si="30"/>
        <v>0</v>
      </c>
      <c r="S357" s="146"/>
      <c r="T357" s="291" t="str">
        <f>IFERROR(VLOOKUP(B357,'Найдено на объекте'!$A$2:$I$83,9,0),"-")</f>
        <v>-</v>
      </c>
      <c r="U357" s="196" t="str">
        <f t="shared" si="31"/>
        <v>-</v>
      </c>
      <c r="V357" s="291" t="str">
        <f>IFERROR(VLOOKUP(B357,[1]Отгрузки!$B$208:$C$281,2,0),"-")</f>
        <v>-</v>
      </c>
      <c r="W357" s="196" t="str">
        <f t="shared" si="32"/>
        <v>-</v>
      </c>
      <c r="X357" s="291">
        <f t="shared" si="33"/>
        <v>1</v>
      </c>
      <c r="Y357" s="196">
        <f t="shared" si="34"/>
        <v>3.3399999999999999E-2</v>
      </c>
      <c r="Z357" s="319"/>
      <c r="AA357" s="291"/>
      <c r="AB357" s="68">
        <f>VLOOKUP(B357,'[2]ВОМ КГ-3 СОЭКС'!$C$3:$G$2063,5,0)</f>
        <v>33.4</v>
      </c>
      <c r="AC357" s="217">
        <f t="shared" si="35"/>
        <v>0</v>
      </c>
    </row>
    <row r="358" spans="1:29" x14ac:dyDescent="0.3">
      <c r="A358" s="133" t="s">
        <v>1122</v>
      </c>
      <c r="B358" s="134" t="s">
        <v>1123</v>
      </c>
      <c r="C358" s="134" t="s">
        <v>1124</v>
      </c>
      <c r="D358" s="96">
        <v>2</v>
      </c>
      <c r="E358" s="141">
        <v>29.7</v>
      </c>
      <c r="F358" s="142">
        <v>59.4</v>
      </c>
      <c r="G358" s="143">
        <v>3.63</v>
      </c>
      <c r="H358" s="143">
        <v>7.26</v>
      </c>
      <c r="I358" s="144" t="s">
        <v>170</v>
      </c>
      <c r="J358" s="67"/>
      <c r="K358" s="148">
        <v>1</v>
      </c>
      <c r="L358" s="147">
        <v>1</v>
      </c>
      <c r="M358" s="67"/>
      <c r="N358" s="67"/>
      <c r="O358" s="67"/>
      <c r="P358" s="77"/>
      <c r="Q358" s="96"/>
      <c r="R358" s="67">
        <f t="shared" si="30"/>
        <v>0</v>
      </c>
      <c r="S358" s="146"/>
      <c r="T358" s="291" t="str">
        <f>IFERROR(VLOOKUP(B358,'Найдено на объекте'!$A$2:$I$83,9,0),"-")</f>
        <v>-</v>
      </c>
      <c r="U358" s="196" t="str">
        <f t="shared" si="31"/>
        <v>-</v>
      </c>
      <c r="V358" s="291" t="str">
        <f>IFERROR(VLOOKUP(B358,[1]Отгрузки!$B$208:$C$281,2,0),"-")</f>
        <v>-</v>
      </c>
      <c r="W358" s="196" t="str">
        <f t="shared" si="32"/>
        <v>-</v>
      </c>
      <c r="X358" s="291">
        <f t="shared" si="33"/>
        <v>2</v>
      </c>
      <c r="Y358" s="196">
        <f t="shared" si="34"/>
        <v>5.9400000000000001E-2</v>
      </c>
      <c r="Z358" s="319"/>
      <c r="AA358" s="291"/>
      <c r="AB358" s="68">
        <f>VLOOKUP(B358,'[2]ВОМ КГ-3 СОЭКС'!$C$3:$G$2063,5,0)</f>
        <v>59.4</v>
      </c>
      <c r="AC358" s="217">
        <f t="shared" si="35"/>
        <v>0</v>
      </c>
    </row>
    <row r="359" spans="1:29" x14ac:dyDescent="0.3">
      <c r="A359" s="133" t="s">
        <v>1125</v>
      </c>
      <c r="B359" s="134" t="s">
        <v>1126</v>
      </c>
      <c r="C359" s="134" t="s">
        <v>1127</v>
      </c>
      <c r="D359" s="96">
        <v>2</v>
      </c>
      <c r="E359" s="141">
        <v>12.6</v>
      </c>
      <c r="F359" s="142">
        <v>25.2</v>
      </c>
      <c r="G359" s="143">
        <v>1.57</v>
      </c>
      <c r="H359" s="143">
        <v>3.14</v>
      </c>
      <c r="I359" s="144" t="s">
        <v>170</v>
      </c>
      <c r="J359" s="67"/>
      <c r="K359" s="148">
        <v>1</v>
      </c>
      <c r="L359" s="147">
        <v>1</v>
      </c>
      <c r="M359" s="67"/>
      <c r="N359" s="67"/>
      <c r="O359" s="67"/>
      <c r="P359" s="77"/>
      <c r="Q359" s="96"/>
      <c r="R359" s="67">
        <f t="shared" si="30"/>
        <v>0</v>
      </c>
      <c r="S359" s="146"/>
      <c r="T359" s="291" t="str">
        <f>IFERROR(VLOOKUP(B359,'Найдено на объекте'!$A$2:$I$83,9,0),"-")</f>
        <v>-</v>
      </c>
      <c r="U359" s="196" t="str">
        <f t="shared" si="31"/>
        <v>-</v>
      </c>
      <c r="V359" s="291" t="str">
        <f>IFERROR(VLOOKUP(B359,[1]Отгрузки!$B$208:$C$281,2,0),"-")</f>
        <v>-</v>
      </c>
      <c r="W359" s="196" t="str">
        <f t="shared" si="32"/>
        <v>-</v>
      </c>
      <c r="X359" s="291">
        <f t="shared" si="33"/>
        <v>2</v>
      </c>
      <c r="Y359" s="196">
        <f t="shared" si="34"/>
        <v>2.52E-2</v>
      </c>
      <c r="Z359" s="319"/>
      <c r="AA359" s="291"/>
      <c r="AB359" s="68">
        <f>VLOOKUP(B359,'[2]ВОМ КГ-3 СОЭКС'!$C$3:$G$2063,5,0)</f>
        <v>25.2</v>
      </c>
      <c r="AC359" s="217">
        <f t="shared" si="35"/>
        <v>0</v>
      </c>
    </row>
    <row r="360" spans="1:29" x14ac:dyDescent="0.3">
      <c r="A360" s="133" t="s">
        <v>1128</v>
      </c>
      <c r="B360" s="134" t="s">
        <v>1129</v>
      </c>
      <c r="C360" s="134" t="s">
        <v>1130</v>
      </c>
      <c r="D360" s="96">
        <v>2</v>
      </c>
      <c r="E360" s="141">
        <v>25.2</v>
      </c>
      <c r="F360" s="142">
        <v>50.4</v>
      </c>
      <c r="G360" s="143">
        <v>3.09</v>
      </c>
      <c r="H360" s="143">
        <v>6.18</v>
      </c>
      <c r="I360" s="144" t="s">
        <v>170</v>
      </c>
      <c r="J360" s="67"/>
      <c r="K360" s="148">
        <v>1</v>
      </c>
      <c r="L360" s="147">
        <v>1</v>
      </c>
      <c r="M360" s="67"/>
      <c r="N360" s="67"/>
      <c r="O360" s="67"/>
      <c r="P360" s="77"/>
      <c r="Q360" s="96"/>
      <c r="R360" s="67">
        <f t="shared" si="30"/>
        <v>0</v>
      </c>
      <c r="S360" s="146"/>
      <c r="T360" s="291" t="str">
        <f>IFERROR(VLOOKUP(B360,'Найдено на объекте'!$A$2:$I$83,9,0),"-")</f>
        <v>-</v>
      </c>
      <c r="U360" s="196" t="str">
        <f t="shared" si="31"/>
        <v>-</v>
      </c>
      <c r="V360" s="291" t="str">
        <f>IFERROR(VLOOKUP(B360,[1]Отгрузки!$B$208:$C$281,2,0),"-")</f>
        <v>-</v>
      </c>
      <c r="W360" s="196" t="str">
        <f t="shared" si="32"/>
        <v>-</v>
      </c>
      <c r="X360" s="291">
        <f t="shared" si="33"/>
        <v>2</v>
      </c>
      <c r="Y360" s="196">
        <f t="shared" si="34"/>
        <v>5.04E-2</v>
      </c>
      <c r="Z360" s="319"/>
      <c r="AA360" s="291"/>
      <c r="AB360" s="68">
        <f>VLOOKUP(B360,'[2]ВОМ КГ-3 СОЭКС'!$C$3:$G$2063,5,0)</f>
        <v>50.4</v>
      </c>
      <c r="AC360" s="217">
        <f t="shared" si="35"/>
        <v>0</v>
      </c>
    </row>
    <row r="361" spans="1:29" x14ac:dyDescent="0.3">
      <c r="A361" s="133" t="s">
        <v>1131</v>
      </c>
      <c r="B361" s="134" t="s">
        <v>1132</v>
      </c>
      <c r="C361" s="134" t="s">
        <v>1133</v>
      </c>
      <c r="D361" s="96">
        <v>1</v>
      </c>
      <c r="E361" s="141">
        <v>31.1</v>
      </c>
      <c r="F361" s="142">
        <v>31.1</v>
      </c>
      <c r="G361" s="143">
        <v>3.81</v>
      </c>
      <c r="H361" s="143">
        <v>3.81</v>
      </c>
      <c r="I361" s="144" t="s">
        <v>170</v>
      </c>
      <c r="J361" s="67"/>
      <c r="K361" s="148">
        <v>1</v>
      </c>
      <c r="L361" s="96"/>
      <c r="M361" s="67"/>
      <c r="N361" s="67"/>
      <c r="O361" s="67"/>
      <c r="P361" s="77"/>
      <c r="Q361" s="96"/>
      <c r="R361" s="67">
        <f t="shared" si="30"/>
        <v>0</v>
      </c>
      <c r="S361" s="146"/>
      <c r="T361" s="291" t="str">
        <f>IFERROR(VLOOKUP(B361,'Найдено на объекте'!$A$2:$I$83,9,0),"-")</f>
        <v>-</v>
      </c>
      <c r="U361" s="196" t="str">
        <f t="shared" si="31"/>
        <v>-</v>
      </c>
      <c r="V361" s="291" t="str">
        <f>IFERROR(VLOOKUP(B361,[1]Отгрузки!$B$208:$C$281,2,0),"-")</f>
        <v>-</v>
      </c>
      <c r="W361" s="196" t="str">
        <f t="shared" si="32"/>
        <v>-</v>
      </c>
      <c r="X361" s="291">
        <f t="shared" si="33"/>
        <v>1</v>
      </c>
      <c r="Y361" s="196">
        <f t="shared" si="34"/>
        <v>3.1100000000000003E-2</v>
      </c>
      <c r="Z361" s="319"/>
      <c r="AA361" s="291"/>
      <c r="AB361" s="68">
        <f>VLOOKUP(B361,'[2]ВОМ КГ-3 СОЭКС'!$C$3:$G$2063,5,0)</f>
        <v>31.1</v>
      </c>
      <c r="AC361" s="217">
        <f t="shared" si="35"/>
        <v>0</v>
      </c>
    </row>
    <row r="362" spans="1:29" x14ac:dyDescent="0.3">
      <c r="A362" s="133" t="s">
        <v>1134</v>
      </c>
      <c r="B362" s="134" t="s">
        <v>1135</v>
      </c>
      <c r="C362" s="134" t="s">
        <v>1136</v>
      </c>
      <c r="D362" s="96">
        <v>1</v>
      </c>
      <c r="E362" s="141">
        <v>17.399999999999999</v>
      </c>
      <c r="F362" s="142">
        <v>17.399999999999999</v>
      </c>
      <c r="G362" s="143">
        <v>2.14</v>
      </c>
      <c r="H362" s="143">
        <v>2.14</v>
      </c>
      <c r="I362" s="144" t="s">
        <v>170</v>
      </c>
      <c r="J362" s="67"/>
      <c r="K362" s="148">
        <v>1</v>
      </c>
      <c r="L362" s="96"/>
      <c r="M362" s="67"/>
      <c r="N362" s="67"/>
      <c r="O362" s="67"/>
      <c r="P362" s="77"/>
      <c r="Q362" s="96"/>
      <c r="R362" s="67">
        <f t="shared" si="30"/>
        <v>0</v>
      </c>
      <c r="S362" s="146"/>
      <c r="T362" s="291" t="str">
        <f>IFERROR(VLOOKUP(B362,'Найдено на объекте'!$A$2:$I$83,9,0),"-")</f>
        <v>-</v>
      </c>
      <c r="U362" s="196" t="str">
        <f t="shared" si="31"/>
        <v>-</v>
      </c>
      <c r="V362" s="291" t="str">
        <f>IFERROR(VLOOKUP(B362,[1]Отгрузки!$B$208:$C$281,2,0),"-")</f>
        <v>-</v>
      </c>
      <c r="W362" s="196" t="str">
        <f t="shared" si="32"/>
        <v>-</v>
      </c>
      <c r="X362" s="291">
        <f t="shared" si="33"/>
        <v>1</v>
      </c>
      <c r="Y362" s="196">
        <f t="shared" si="34"/>
        <v>1.7399999999999999E-2</v>
      </c>
      <c r="Z362" s="319"/>
      <c r="AA362" s="291"/>
      <c r="AB362" s="68">
        <f>VLOOKUP(B362,'[2]ВОМ КГ-3 СОЭКС'!$C$3:$G$2063,5,0)</f>
        <v>17.399999999999999</v>
      </c>
      <c r="AC362" s="217">
        <f t="shared" si="35"/>
        <v>0</v>
      </c>
    </row>
    <row r="363" spans="1:29" x14ac:dyDescent="0.3">
      <c r="A363" s="133" t="s">
        <v>1137</v>
      </c>
      <c r="B363" s="134" t="s">
        <v>1138</v>
      </c>
      <c r="C363" s="134" t="s">
        <v>1139</v>
      </c>
      <c r="D363" s="96">
        <v>1</v>
      </c>
      <c r="E363" s="141">
        <v>23</v>
      </c>
      <c r="F363" s="142">
        <v>23</v>
      </c>
      <c r="G363" s="143">
        <v>2.82</v>
      </c>
      <c r="H363" s="143">
        <v>2.82</v>
      </c>
      <c r="I363" s="144" t="s">
        <v>170</v>
      </c>
      <c r="J363" s="67"/>
      <c r="K363" s="148">
        <v>1</v>
      </c>
      <c r="L363" s="96"/>
      <c r="M363" s="67"/>
      <c r="N363" s="67"/>
      <c r="O363" s="67"/>
      <c r="P363" s="77"/>
      <c r="Q363" s="96"/>
      <c r="R363" s="67">
        <f t="shared" si="30"/>
        <v>0</v>
      </c>
      <c r="S363" s="146"/>
      <c r="T363" s="291" t="str">
        <f>IFERROR(VLOOKUP(B363,'Найдено на объекте'!$A$2:$I$83,9,0),"-")</f>
        <v>-</v>
      </c>
      <c r="U363" s="196" t="str">
        <f t="shared" si="31"/>
        <v>-</v>
      </c>
      <c r="V363" s="291" t="str">
        <f>IFERROR(VLOOKUP(B363,[1]Отгрузки!$B$208:$C$281,2,0),"-")</f>
        <v>-</v>
      </c>
      <c r="W363" s="196" t="str">
        <f t="shared" si="32"/>
        <v>-</v>
      </c>
      <c r="X363" s="291">
        <f t="shared" si="33"/>
        <v>1</v>
      </c>
      <c r="Y363" s="196">
        <f t="shared" si="34"/>
        <v>2.3E-2</v>
      </c>
      <c r="Z363" s="319"/>
      <c r="AA363" s="291"/>
      <c r="AB363" s="68">
        <f>VLOOKUP(B363,'[2]ВОМ КГ-3 СОЭКС'!$C$3:$G$2063,5,0)</f>
        <v>23</v>
      </c>
      <c r="AC363" s="217">
        <f t="shared" si="35"/>
        <v>0</v>
      </c>
    </row>
    <row r="364" spans="1:29" x14ac:dyDescent="0.3">
      <c r="A364" s="133" t="s">
        <v>1140</v>
      </c>
      <c r="B364" s="134" t="s">
        <v>1141</v>
      </c>
      <c r="C364" s="134" t="s">
        <v>1142</v>
      </c>
      <c r="D364" s="96">
        <v>1</v>
      </c>
      <c r="E364" s="141">
        <v>8.9</v>
      </c>
      <c r="F364" s="142">
        <v>8.9</v>
      </c>
      <c r="G364" s="143">
        <v>1.1200000000000001</v>
      </c>
      <c r="H364" s="143">
        <v>1.1200000000000001</v>
      </c>
      <c r="I364" s="144" t="s">
        <v>170</v>
      </c>
      <c r="J364" s="67"/>
      <c r="K364" s="148">
        <v>1</v>
      </c>
      <c r="L364" s="96"/>
      <c r="M364" s="67"/>
      <c r="N364" s="67"/>
      <c r="O364" s="67"/>
      <c r="P364" s="77"/>
      <c r="Q364" s="96"/>
      <c r="R364" s="67">
        <f t="shared" si="30"/>
        <v>0</v>
      </c>
      <c r="S364" s="146"/>
      <c r="T364" s="291" t="str">
        <f>IFERROR(VLOOKUP(B364,'Найдено на объекте'!$A$2:$I$83,9,0),"-")</f>
        <v>-</v>
      </c>
      <c r="U364" s="196" t="str">
        <f t="shared" si="31"/>
        <v>-</v>
      </c>
      <c r="V364" s="291" t="str">
        <f>IFERROR(VLOOKUP(B364,[1]Отгрузки!$B$208:$C$281,2,0),"-")</f>
        <v>-</v>
      </c>
      <c r="W364" s="196" t="str">
        <f t="shared" si="32"/>
        <v>-</v>
      </c>
      <c r="X364" s="291">
        <f t="shared" si="33"/>
        <v>1</v>
      </c>
      <c r="Y364" s="196">
        <f t="shared" si="34"/>
        <v>8.8999999999999999E-3</v>
      </c>
      <c r="Z364" s="319"/>
      <c r="AA364" s="291"/>
      <c r="AB364" s="68">
        <f>VLOOKUP(B364,'[2]ВОМ КГ-3 СОЭКС'!$C$3:$G$2063,5,0)</f>
        <v>8.9</v>
      </c>
      <c r="AC364" s="217">
        <f t="shared" si="35"/>
        <v>0</v>
      </c>
    </row>
    <row r="365" spans="1:29" x14ac:dyDescent="0.3">
      <c r="A365" s="133" t="s">
        <v>1143</v>
      </c>
      <c r="B365" s="134" t="s">
        <v>1144</v>
      </c>
      <c r="C365" s="134" t="s">
        <v>1145</v>
      </c>
      <c r="D365" s="96">
        <v>1</v>
      </c>
      <c r="E365" s="141">
        <v>16.3</v>
      </c>
      <c r="F365" s="142">
        <v>16.3</v>
      </c>
      <c r="G365" s="143">
        <v>2.02</v>
      </c>
      <c r="H365" s="143">
        <v>2.02</v>
      </c>
      <c r="I365" s="144" t="s">
        <v>170</v>
      </c>
      <c r="J365" s="67"/>
      <c r="K365" s="148">
        <v>1</v>
      </c>
      <c r="L365" s="96"/>
      <c r="M365" s="67"/>
      <c r="N365" s="67"/>
      <c r="O365" s="67"/>
      <c r="P365" s="77"/>
      <c r="Q365" s="96"/>
      <c r="R365" s="67">
        <f t="shared" si="30"/>
        <v>0</v>
      </c>
      <c r="S365" s="146"/>
      <c r="T365" s="291" t="str">
        <f>IFERROR(VLOOKUP(B365,'Найдено на объекте'!$A$2:$I$83,9,0),"-")</f>
        <v>-</v>
      </c>
      <c r="U365" s="196" t="str">
        <f t="shared" si="31"/>
        <v>-</v>
      </c>
      <c r="V365" s="291" t="str">
        <f>IFERROR(VLOOKUP(B365,[1]Отгрузки!$B$208:$C$281,2,0),"-")</f>
        <v>-</v>
      </c>
      <c r="W365" s="196" t="str">
        <f t="shared" si="32"/>
        <v>-</v>
      </c>
      <c r="X365" s="291">
        <f t="shared" si="33"/>
        <v>1</v>
      </c>
      <c r="Y365" s="196">
        <f t="shared" si="34"/>
        <v>1.6300000000000002E-2</v>
      </c>
      <c r="Z365" s="319"/>
      <c r="AA365" s="291"/>
      <c r="AB365" s="68">
        <f>VLOOKUP(B365,'[2]ВОМ КГ-3 СОЭКС'!$C$3:$G$2063,5,0)</f>
        <v>16.3</v>
      </c>
      <c r="AC365" s="217">
        <f t="shared" si="35"/>
        <v>0</v>
      </c>
    </row>
    <row r="366" spans="1:29" x14ac:dyDescent="0.3">
      <c r="A366" s="133" t="s">
        <v>1146</v>
      </c>
      <c r="B366" s="134" t="s">
        <v>1147</v>
      </c>
      <c r="C366" s="134" t="s">
        <v>1148</v>
      </c>
      <c r="D366" s="96">
        <v>2</v>
      </c>
      <c r="E366" s="141">
        <v>18.3</v>
      </c>
      <c r="F366" s="142">
        <v>36.6</v>
      </c>
      <c r="G366" s="143">
        <v>2.13</v>
      </c>
      <c r="H366" s="143">
        <v>4.26</v>
      </c>
      <c r="I366" s="144" t="s">
        <v>170</v>
      </c>
      <c r="J366" s="67"/>
      <c r="K366" s="148">
        <v>2</v>
      </c>
      <c r="L366" s="96"/>
      <c r="M366" s="67"/>
      <c r="N366" s="67"/>
      <c r="O366" s="67"/>
      <c r="P366" s="77"/>
      <c r="Q366" s="96"/>
      <c r="R366" s="67">
        <f t="shared" si="30"/>
        <v>0</v>
      </c>
      <c r="S366" s="146"/>
      <c r="T366" s="291" t="str">
        <f>IFERROR(VLOOKUP(B366,'Найдено на объекте'!$A$2:$I$83,9,0),"-")</f>
        <v>-</v>
      </c>
      <c r="U366" s="196" t="str">
        <f t="shared" si="31"/>
        <v>-</v>
      </c>
      <c r="V366" s="291" t="str">
        <f>IFERROR(VLOOKUP(B366,[1]Отгрузки!$B$208:$C$281,2,0),"-")</f>
        <v>-</v>
      </c>
      <c r="W366" s="196" t="str">
        <f t="shared" si="32"/>
        <v>-</v>
      </c>
      <c r="X366" s="291">
        <f t="shared" si="33"/>
        <v>2</v>
      </c>
      <c r="Y366" s="196">
        <f t="shared" si="34"/>
        <v>3.6600000000000001E-2</v>
      </c>
      <c r="Z366" s="319"/>
      <c r="AA366" s="291"/>
      <c r="AB366" s="68">
        <f>VLOOKUP(B366,'[2]ВОМ КГ-3 СОЭКС'!$C$3:$G$2063,5,0)</f>
        <v>36.6</v>
      </c>
      <c r="AC366" s="217">
        <f t="shared" si="35"/>
        <v>0</v>
      </c>
    </row>
    <row r="367" spans="1:29" x14ac:dyDescent="0.3">
      <c r="A367" s="133" t="s">
        <v>1149</v>
      </c>
      <c r="B367" s="134" t="s">
        <v>1150</v>
      </c>
      <c r="C367" s="134" t="s">
        <v>1151</v>
      </c>
      <c r="D367" s="96">
        <v>1</v>
      </c>
      <c r="E367" s="141">
        <v>16.3</v>
      </c>
      <c r="F367" s="142">
        <v>16.3</v>
      </c>
      <c r="G367" s="143">
        <v>2.0299999999999998</v>
      </c>
      <c r="H367" s="143">
        <v>2.0299999999999998</v>
      </c>
      <c r="I367" s="144" t="s">
        <v>170</v>
      </c>
      <c r="J367" s="67"/>
      <c r="K367" s="148">
        <v>1</v>
      </c>
      <c r="L367" s="96"/>
      <c r="M367" s="67"/>
      <c r="N367" s="67"/>
      <c r="O367" s="67"/>
      <c r="P367" s="77"/>
      <c r="Q367" s="96"/>
      <c r="R367" s="67">
        <f t="shared" si="30"/>
        <v>0</v>
      </c>
      <c r="S367" s="146"/>
      <c r="T367" s="291" t="str">
        <f>IFERROR(VLOOKUP(B367,'Найдено на объекте'!$A$2:$I$83,9,0),"-")</f>
        <v>-</v>
      </c>
      <c r="U367" s="196" t="str">
        <f t="shared" si="31"/>
        <v>-</v>
      </c>
      <c r="V367" s="291" t="str">
        <f>IFERROR(VLOOKUP(B367,[1]Отгрузки!$B$208:$C$281,2,0),"-")</f>
        <v>-</v>
      </c>
      <c r="W367" s="196" t="str">
        <f t="shared" si="32"/>
        <v>-</v>
      </c>
      <c r="X367" s="291">
        <f t="shared" si="33"/>
        <v>1</v>
      </c>
      <c r="Y367" s="196">
        <f t="shared" si="34"/>
        <v>1.6300000000000002E-2</v>
      </c>
      <c r="Z367" s="319"/>
      <c r="AA367" s="291"/>
      <c r="AB367" s="68">
        <f>VLOOKUP(B367,'[2]ВОМ КГ-3 СОЭКС'!$C$3:$G$2063,5,0)</f>
        <v>16.3</v>
      </c>
      <c r="AC367" s="217">
        <f t="shared" si="35"/>
        <v>0</v>
      </c>
    </row>
    <row r="368" spans="1:29" x14ac:dyDescent="0.3">
      <c r="A368" s="133" t="s">
        <v>1152</v>
      </c>
      <c r="B368" s="134" t="s">
        <v>1153</v>
      </c>
      <c r="C368" s="134" t="s">
        <v>1154</v>
      </c>
      <c r="D368" s="96">
        <v>1</v>
      </c>
      <c r="E368" s="141">
        <v>1.9</v>
      </c>
      <c r="F368" s="142">
        <v>1.9</v>
      </c>
      <c r="G368" s="143">
        <v>0.26</v>
      </c>
      <c r="H368" s="143">
        <v>0.26</v>
      </c>
      <c r="I368" s="144" t="s">
        <v>170</v>
      </c>
      <c r="J368" s="67"/>
      <c r="K368" s="148">
        <v>1</v>
      </c>
      <c r="L368" s="96"/>
      <c r="M368" s="67"/>
      <c r="N368" s="67"/>
      <c r="O368" s="67"/>
      <c r="P368" s="77"/>
      <c r="Q368" s="96"/>
      <c r="R368" s="67">
        <f t="shared" si="30"/>
        <v>0</v>
      </c>
      <c r="S368" s="146"/>
      <c r="T368" s="291" t="str">
        <f>IFERROR(VLOOKUP(B368,'Найдено на объекте'!$A$2:$I$83,9,0),"-")</f>
        <v>-</v>
      </c>
      <c r="U368" s="196" t="str">
        <f t="shared" si="31"/>
        <v>-</v>
      </c>
      <c r="V368" s="291" t="str">
        <f>IFERROR(VLOOKUP(B368,[1]Отгрузки!$B$208:$C$281,2,0),"-")</f>
        <v>-</v>
      </c>
      <c r="W368" s="196" t="str">
        <f t="shared" si="32"/>
        <v>-</v>
      </c>
      <c r="X368" s="291">
        <f t="shared" si="33"/>
        <v>1</v>
      </c>
      <c r="Y368" s="196">
        <f t="shared" si="34"/>
        <v>1.9E-3</v>
      </c>
      <c r="Z368" s="319"/>
      <c r="AA368" s="291"/>
      <c r="AB368" s="68">
        <f>VLOOKUP(B368,'[2]ВОМ КГ-3 СОЭКС'!$C$3:$G$2063,5,0)</f>
        <v>1.9</v>
      </c>
      <c r="AC368" s="217">
        <f t="shared" si="35"/>
        <v>0</v>
      </c>
    </row>
    <row r="369" spans="1:29" x14ac:dyDescent="0.3">
      <c r="A369" s="133" t="s">
        <v>1155</v>
      </c>
      <c r="B369" s="134" t="s">
        <v>1156</v>
      </c>
      <c r="C369" s="134" t="s">
        <v>1157</v>
      </c>
      <c r="D369" s="96">
        <v>1</v>
      </c>
      <c r="E369" s="141">
        <v>35.299999999999997</v>
      </c>
      <c r="F369" s="142">
        <v>35.299999999999997</v>
      </c>
      <c r="G369" s="143">
        <v>1.71</v>
      </c>
      <c r="H369" s="143">
        <v>1.71</v>
      </c>
      <c r="I369" s="144" t="s">
        <v>170</v>
      </c>
      <c r="J369" s="67"/>
      <c r="K369" s="96"/>
      <c r="L369" s="147">
        <v>1</v>
      </c>
      <c r="M369" s="67"/>
      <c r="N369" s="67"/>
      <c r="O369" s="67"/>
      <c r="P369" s="77"/>
      <c r="Q369" s="96"/>
      <c r="R369" s="67">
        <f t="shared" si="30"/>
        <v>0</v>
      </c>
      <c r="S369" s="146"/>
      <c r="T369" s="291" t="str">
        <f>IFERROR(VLOOKUP(B369,'Найдено на объекте'!$A$2:$I$83,9,0),"-")</f>
        <v>-</v>
      </c>
      <c r="U369" s="196" t="str">
        <f t="shared" si="31"/>
        <v>-</v>
      </c>
      <c r="V369" s="291" t="str">
        <f>IFERROR(VLOOKUP(B369,[1]Отгрузки!$B$208:$C$281,2,0),"-")</f>
        <v>-</v>
      </c>
      <c r="W369" s="196" t="str">
        <f t="shared" si="32"/>
        <v>-</v>
      </c>
      <c r="X369" s="291">
        <f t="shared" si="33"/>
        <v>1</v>
      </c>
      <c r="Y369" s="196">
        <f t="shared" si="34"/>
        <v>3.5299999999999998E-2</v>
      </c>
      <c r="Z369" s="319"/>
      <c r="AA369" s="291"/>
      <c r="AB369" s="68">
        <f>VLOOKUP(B369,'[2]ВОМ КГ-3 СОЭКС'!$C$3:$G$2063,5,0)</f>
        <v>35.299999999999997</v>
      </c>
      <c r="AC369" s="217">
        <f t="shared" si="35"/>
        <v>0</v>
      </c>
    </row>
    <row r="370" spans="1:29" x14ac:dyDescent="0.3">
      <c r="A370" s="133" t="s">
        <v>1158</v>
      </c>
      <c r="B370" s="134" t="s">
        <v>1159</v>
      </c>
      <c r="C370" s="134" t="s">
        <v>1160</v>
      </c>
      <c r="D370" s="96">
        <v>1</v>
      </c>
      <c r="E370" s="141">
        <v>32.4</v>
      </c>
      <c r="F370" s="142">
        <v>32.4</v>
      </c>
      <c r="G370" s="143">
        <v>3.97</v>
      </c>
      <c r="H370" s="143">
        <v>3.97</v>
      </c>
      <c r="I370" s="144" t="s">
        <v>170</v>
      </c>
      <c r="J370" s="67"/>
      <c r="K370" s="96"/>
      <c r="L370" s="147">
        <v>1</v>
      </c>
      <c r="M370" s="67"/>
      <c r="N370" s="67"/>
      <c r="O370" s="67"/>
      <c r="P370" s="77"/>
      <c r="Q370" s="96"/>
      <c r="R370" s="67">
        <f t="shared" si="30"/>
        <v>0</v>
      </c>
      <c r="S370" s="146"/>
      <c r="T370" s="291" t="str">
        <f>IFERROR(VLOOKUP(B370,'Найдено на объекте'!$A$2:$I$83,9,0),"-")</f>
        <v>-</v>
      </c>
      <c r="U370" s="196" t="str">
        <f t="shared" si="31"/>
        <v>-</v>
      </c>
      <c r="V370" s="291" t="str">
        <f>IFERROR(VLOOKUP(B370,[1]Отгрузки!$B$208:$C$281,2,0),"-")</f>
        <v>-</v>
      </c>
      <c r="W370" s="196" t="str">
        <f t="shared" si="32"/>
        <v>-</v>
      </c>
      <c r="X370" s="291">
        <f t="shared" si="33"/>
        <v>1</v>
      </c>
      <c r="Y370" s="196">
        <f t="shared" si="34"/>
        <v>3.2399999999999998E-2</v>
      </c>
      <c r="Z370" s="319"/>
      <c r="AA370" s="291"/>
      <c r="AB370" s="68">
        <f>VLOOKUP(B370,'[2]ВОМ КГ-3 СОЭКС'!$C$3:$G$2063,5,0)</f>
        <v>32.4</v>
      </c>
      <c r="AC370" s="217">
        <f t="shared" si="35"/>
        <v>0</v>
      </c>
    </row>
    <row r="371" spans="1:29" x14ac:dyDescent="0.3">
      <c r="A371" s="133" t="s">
        <v>1161</v>
      </c>
      <c r="B371" s="134" t="s">
        <v>1162</v>
      </c>
      <c r="C371" s="134" t="s">
        <v>1163</v>
      </c>
      <c r="D371" s="96">
        <v>1</v>
      </c>
      <c r="E371" s="141">
        <v>25.6</v>
      </c>
      <c r="F371" s="142">
        <v>25.6</v>
      </c>
      <c r="G371" s="143">
        <v>3.13</v>
      </c>
      <c r="H371" s="143">
        <v>3.13</v>
      </c>
      <c r="I371" s="144" t="s">
        <v>170</v>
      </c>
      <c r="J371" s="67"/>
      <c r="K371" s="96"/>
      <c r="L371" s="147">
        <v>1</v>
      </c>
      <c r="M371" s="67"/>
      <c r="N371" s="67"/>
      <c r="O371" s="67"/>
      <c r="P371" s="77"/>
      <c r="Q371" s="96"/>
      <c r="R371" s="67">
        <f t="shared" si="30"/>
        <v>0</v>
      </c>
      <c r="S371" s="146"/>
      <c r="T371" s="291" t="str">
        <f>IFERROR(VLOOKUP(B371,'Найдено на объекте'!$A$2:$I$83,9,0),"-")</f>
        <v>-</v>
      </c>
      <c r="U371" s="196" t="str">
        <f t="shared" si="31"/>
        <v>-</v>
      </c>
      <c r="V371" s="291" t="str">
        <f>IFERROR(VLOOKUP(B371,[1]Отгрузки!$B$208:$C$281,2,0),"-")</f>
        <v>-</v>
      </c>
      <c r="W371" s="196" t="str">
        <f t="shared" si="32"/>
        <v>-</v>
      </c>
      <c r="X371" s="291">
        <f t="shared" si="33"/>
        <v>1</v>
      </c>
      <c r="Y371" s="196">
        <f t="shared" si="34"/>
        <v>2.5600000000000001E-2</v>
      </c>
      <c r="Z371" s="319"/>
      <c r="AA371" s="291"/>
      <c r="AB371" s="68">
        <f>VLOOKUP(B371,'[2]ВОМ КГ-3 СОЭКС'!$C$3:$G$2063,5,0)</f>
        <v>25.6</v>
      </c>
      <c r="AC371" s="217">
        <f t="shared" si="35"/>
        <v>0</v>
      </c>
    </row>
    <row r="372" spans="1:29" x14ac:dyDescent="0.3">
      <c r="A372" s="133" t="s">
        <v>1164</v>
      </c>
      <c r="B372" s="134" t="s">
        <v>1165</v>
      </c>
      <c r="C372" s="134" t="s">
        <v>1166</v>
      </c>
      <c r="D372" s="96">
        <v>1</v>
      </c>
      <c r="E372" s="141">
        <v>24.8</v>
      </c>
      <c r="F372" s="142">
        <v>24.8</v>
      </c>
      <c r="G372" s="143">
        <v>3.03</v>
      </c>
      <c r="H372" s="143">
        <v>3.03</v>
      </c>
      <c r="I372" s="144" t="s">
        <v>170</v>
      </c>
      <c r="J372" s="67"/>
      <c r="K372" s="96"/>
      <c r="L372" s="147">
        <v>1</v>
      </c>
      <c r="M372" s="67"/>
      <c r="N372" s="67"/>
      <c r="O372" s="67"/>
      <c r="P372" s="77"/>
      <c r="Q372" s="96"/>
      <c r="R372" s="67">
        <f t="shared" si="30"/>
        <v>0</v>
      </c>
      <c r="S372" s="146"/>
      <c r="T372" s="291" t="str">
        <f>IFERROR(VLOOKUP(B372,'Найдено на объекте'!$A$2:$I$83,9,0),"-")</f>
        <v>-</v>
      </c>
      <c r="U372" s="196" t="str">
        <f t="shared" si="31"/>
        <v>-</v>
      </c>
      <c r="V372" s="291" t="str">
        <f>IFERROR(VLOOKUP(B372,[1]Отгрузки!$B$208:$C$281,2,0),"-")</f>
        <v>-</v>
      </c>
      <c r="W372" s="196" t="str">
        <f t="shared" si="32"/>
        <v>-</v>
      </c>
      <c r="X372" s="291">
        <f t="shared" si="33"/>
        <v>1</v>
      </c>
      <c r="Y372" s="196">
        <f t="shared" si="34"/>
        <v>2.4799999999999999E-2</v>
      </c>
      <c r="Z372" s="319"/>
      <c r="AA372" s="291"/>
      <c r="AB372" s="68">
        <f>VLOOKUP(B372,'[2]ВОМ КГ-3 СОЭКС'!$C$3:$G$2063,5,0)</f>
        <v>24.8</v>
      </c>
      <c r="AC372" s="217">
        <f t="shared" si="35"/>
        <v>0</v>
      </c>
    </row>
    <row r="373" spans="1:29" x14ac:dyDescent="0.3">
      <c r="A373" s="133" t="s">
        <v>1167</v>
      </c>
      <c r="B373" s="134" t="s">
        <v>1168</v>
      </c>
      <c r="C373" s="134" t="s">
        <v>1169</v>
      </c>
      <c r="D373" s="96">
        <v>1</v>
      </c>
      <c r="E373" s="141">
        <v>17.7</v>
      </c>
      <c r="F373" s="142">
        <v>17.7</v>
      </c>
      <c r="G373" s="143">
        <v>2.1800000000000002</v>
      </c>
      <c r="H373" s="143">
        <v>2.1800000000000002</v>
      </c>
      <c r="I373" s="144" t="s">
        <v>170</v>
      </c>
      <c r="J373" s="67"/>
      <c r="K373" s="96"/>
      <c r="L373" s="147">
        <v>1</v>
      </c>
      <c r="M373" s="67"/>
      <c r="N373" s="67"/>
      <c r="O373" s="67"/>
      <c r="P373" s="77"/>
      <c r="Q373" s="96"/>
      <c r="R373" s="67">
        <f t="shared" si="30"/>
        <v>0</v>
      </c>
      <c r="S373" s="146"/>
      <c r="T373" s="291" t="str">
        <f>IFERROR(VLOOKUP(B373,'Найдено на объекте'!$A$2:$I$83,9,0),"-")</f>
        <v>-</v>
      </c>
      <c r="U373" s="196" t="str">
        <f t="shared" si="31"/>
        <v>-</v>
      </c>
      <c r="V373" s="291" t="str">
        <f>IFERROR(VLOOKUP(B373,[1]Отгрузки!$B$208:$C$281,2,0),"-")</f>
        <v>-</v>
      </c>
      <c r="W373" s="196" t="str">
        <f t="shared" si="32"/>
        <v>-</v>
      </c>
      <c r="X373" s="291">
        <f t="shared" si="33"/>
        <v>1</v>
      </c>
      <c r="Y373" s="196">
        <f t="shared" si="34"/>
        <v>1.77E-2</v>
      </c>
      <c r="Z373" s="319"/>
      <c r="AA373" s="291"/>
      <c r="AB373" s="68">
        <f>VLOOKUP(B373,'[2]ВОМ КГ-3 СОЭКС'!$C$3:$G$2063,5,0)</f>
        <v>17.7</v>
      </c>
      <c r="AC373" s="217">
        <f t="shared" si="35"/>
        <v>0</v>
      </c>
    </row>
    <row r="374" spans="1:29" x14ac:dyDescent="0.3">
      <c r="A374" s="133" t="s">
        <v>1170</v>
      </c>
      <c r="B374" s="134" t="s">
        <v>1171</v>
      </c>
      <c r="C374" s="134" t="s">
        <v>1172</v>
      </c>
      <c r="D374" s="96">
        <v>2</v>
      </c>
      <c r="E374" s="141">
        <v>8.1</v>
      </c>
      <c r="F374" s="142">
        <v>16.2</v>
      </c>
      <c r="G374" s="143">
        <v>1.02</v>
      </c>
      <c r="H374" s="143">
        <v>2.04</v>
      </c>
      <c r="I374" s="144" t="s">
        <v>170</v>
      </c>
      <c r="J374" s="67"/>
      <c r="K374" s="96"/>
      <c r="L374" s="147">
        <v>2</v>
      </c>
      <c r="M374" s="67"/>
      <c r="N374" s="67"/>
      <c r="O374" s="67"/>
      <c r="P374" s="77"/>
      <c r="Q374" s="96"/>
      <c r="R374" s="67">
        <f t="shared" si="30"/>
        <v>0</v>
      </c>
      <c r="S374" s="146"/>
      <c r="T374" s="291" t="str">
        <f>IFERROR(VLOOKUP(B374,'Найдено на объекте'!$A$2:$I$83,9,0),"-")</f>
        <v>-</v>
      </c>
      <c r="U374" s="196" t="str">
        <f t="shared" si="31"/>
        <v>-</v>
      </c>
      <c r="V374" s="291" t="str">
        <f>IFERROR(VLOOKUP(B374,[1]Отгрузки!$B$208:$C$281,2,0),"-")</f>
        <v>-</v>
      </c>
      <c r="W374" s="196" t="str">
        <f t="shared" si="32"/>
        <v>-</v>
      </c>
      <c r="X374" s="291">
        <f t="shared" si="33"/>
        <v>2</v>
      </c>
      <c r="Y374" s="196">
        <f t="shared" si="34"/>
        <v>1.6199999999999999E-2</v>
      </c>
      <c r="Z374" s="319"/>
      <c r="AA374" s="291"/>
      <c r="AB374" s="68">
        <f>VLOOKUP(B374,'[2]ВОМ КГ-3 СОЭКС'!$C$3:$G$2063,5,0)</f>
        <v>16.2</v>
      </c>
      <c r="AC374" s="217">
        <f t="shared" si="35"/>
        <v>0</v>
      </c>
    </row>
    <row r="375" spans="1:29" x14ac:dyDescent="0.3">
      <c r="A375" s="133" t="s">
        <v>1173</v>
      </c>
      <c r="B375" s="134" t="s">
        <v>1174</v>
      </c>
      <c r="C375" s="134" t="s">
        <v>1175</v>
      </c>
      <c r="D375" s="96">
        <v>3</v>
      </c>
      <c r="E375" s="141">
        <v>20.3</v>
      </c>
      <c r="F375" s="142">
        <v>60.9</v>
      </c>
      <c r="G375" s="143">
        <v>2.5</v>
      </c>
      <c r="H375" s="143">
        <v>7.5</v>
      </c>
      <c r="I375" s="144" t="s">
        <v>170</v>
      </c>
      <c r="J375" s="67"/>
      <c r="K375" s="96"/>
      <c r="L375" s="147">
        <v>3</v>
      </c>
      <c r="M375" s="67"/>
      <c r="N375" s="67"/>
      <c r="O375" s="67"/>
      <c r="P375" s="77"/>
      <c r="Q375" s="96"/>
      <c r="R375" s="67">
        <f t="shared" si="30"/>
        <v>0</v>
      </c>
      <c r="S375" s="146"/>
      <c r="T375" s="291" t="str">
        <f>IFERROR(VLOOKUP(B375,'Найдено на объекте'!$A$2:$I$83,9,0),"-")</f>
        <v>-</v>
      </c>
      <c r="U375" s="196" t="str">
        <f t="shared" si="31"/>
        <v>-</v>
      </c>
      <c r="V375" s="291" t="str">
        <f>IFERROR(VLOOKUP(B375,[1]Отгрузки!$B$208:$C$281,2,0),"-")</f>
        <v>-</v>
      </c>
      <c r="W375" s="196" t="str">
        <f t="shared" si="32"/>
        <v>-</v>
      </c>
      <c r="X375" s="291">
        <f t="shared" si="33"/>
        <v>3</v>
      </c>
      <c r="Y375" s="196">
        <f t="shared" si="34"/>
        <v>6.0900000000000003E-2</v>
      </c>
      <c r="Z375" s="319"/>
      <c r="AA375" s="291"/>
      <c r="AB375" s="68">
        <f>VLOOKUP(B375,'[2]ВОМ КГ-3 СОЭКС'!$C$3:$G$2063,5,0)</f>
        <v>60.9</v>
      </c>
      <c r="AC375" s="217">
        <f t="shared" si="35"/>
        <v>0</v>
      </c>
    </row>
    <row r="376" spans="1:29" x14ac:dyDescent="0.3">
      <c r="A376" s="133" t="s">
        <v>1176</v>
      </c>
      <c r="B376" s="134" t="s">
        <v>1177</v>
      </c>
      <c r="C376" s="134" t="s">
        <v>1178</v>
      </c>
      <c r="D376" s="96">
        <v>3</v>
      </c>
      <c r="E376" s="141">
        <v>24</v>
      </c>
      <c r="F376" s="142">
        <v>72</v>
      </c>
      <c r="G376" s="143">
        <v>2.95</v>
      </c>
      <c r="H376" s="143">
        <v>8.85</v>
      </c>
      <c r="I376" s="144" t="s">
        <v>170</v>
      </c>
      <c r="J376" s="67"/>
      <c r="K376" s="96"/>
      <c r="L376" s="147">
        <v>3</v>
      </c>
      <c r="M376" s="67"/>
      <c r="N376" s="67"/>
      <c r="O376" s="67"/>
      <c r="P376" s="77"/>
      <c r="Q376" s="96"/>
      <c r="R376" s="67">
        <f t="shared" si="30"/>
        <v>0</v>
      </c>
      <c r="S376" s="146"/>
      <c r="T376" s="291" t="str">
        <f>IFERROR(VLOOKUP(B376,'Найдено на объекте'!$A$2:$I$83,9,0),"-")</f>
        <v>-</v>
      </c>
      <c r="U376" s="196" t="str">
        <f t="shared" si="31"/>
        <v>-</v>
      </c>
      <c r="V376" s="291" t="str">
        <f>IFERROR(VLOOKUP(B376,[1]Отгрузки!$B$208:$C$281,2,0),"-")</f>
        <v>-</v>
      </c>
      <c r="W376" s="196" t="str">
        <f t="shared" si="32"/>
        <v>-</v>
      </c>
      <c r="X376" s="291">
        <f t="shared" si="33"/>
        <v>3</v>
      </c>
      <c r="Y376" s="196">
        <f t="shared" si="34"/>
        <v>7.1999999999999995E-2</v>
      </c>
      <c r="Z376" s="319"/>
      <c r="AA376" s="291"/>
      <c r="AB376" s="68">
        <f>VLOOKUP(B376,'[2]ВОМ КГ-3 СОЭКС'!$C$3:$G$2063,5,0)</f>
        <v>72</v>
      </c>
      <c r="AC376" s="217">
        <f t="shared" si="35"/>
        <v>0</v>
      </c>
    </row>
    <row r="377" spans="1:29" x14ac:dyDescent="0.3">
      <c r="A377" s="133" t="s">
        <v>1179</v>
      </c>
      <c r="B377" s="134" t="s">
        <v>1180</v>
      </c>
      <c r="C377" s="134" t="s">
        <v>1181</v>
      </c>
      <c r="D377" s="96">
        <v>1</v>
      </c>
      <c r="E377" s="141">
        <v>7.6</v>
      </c>
      <c r="F377" s="142">
        <v>7.6</v>
      </c>
      <c r="G377" s="143">
        <v>0.95</v>
      </c>
      <c r="H377" s="143">
        <v>0.95</v>
      </c>
      <c r="I377" s="144" t="s">
        <v>170</v>
      </c>
      <c r="J377" s="67"/>
      <c r="K377" s="96"/>
      <c r="L377" s="147">
        <v>1</v>
      </c>
      <c r="M377" s="67"/>
      <c r="N377" s="67"/>
      <c r="O377" s="67"/>
      <c r="P377" s="77"/>
      <c r="Q377" s="96"/>
      <c r="R377" s="67">
        <f t="shared" si="30"/>
        <v>0</v>
      </c>
      <c r="S377" s="146"/>
      <c r="T377" s="291" t="str">
        <f>IFERROR(VLOOKUP(B377,'Найдено на объекте'!$A$2:$I$83,9,0),"-")</f>
        <v>-</v>
      </c>
      <c r="U377" s="196" t="str">
        <f t="shared" si="31"/>
        <v>-</v>
      </c>
      <c r="V377" s="291" t="str">
        <f>IFERROR(VLOOKUP(B377,[1]Отгрузки!$B$208:$C$281,2,0),"-")</f>
        <v>-</v>
      </c>
      <c r="W377" s="196" t="str">
        <f t="shared" si="32"/>
        <v>-</v>
      </c>
      <c r="X377" s="291">
        <f t="shared" si="33"/>
        <v>1</v>
      </c>
      <c r="Y377" s="196">
        <f t="shared" si="34"/>
        <v>7.6E-3</v>
      </c>
      <c r="Z377" s="319"/>
      <c r="AA377" s="291"/>
      <c r="AB377" s="68">
        <f>VLOOKUP(B377,'[2]ВОМ КГ-3 СОЭКС'!$C$3:$G$2063,5,0)</f>
        <v>7.6</v>
      </c>
      <c r="AC377" s="217">
        <f t="shared" si="35"/>
        <v>0</v>
      </c>
    </row>
    <row r="378" spans="1:29" x14ac:dyDescent="0.3">
      <c r="A378" s="133" t="s">
        <v>1182</v>
      </c>
      <c r="B378" s="134" t="s">
        <v>1183</v>
      </c>
      <c r="C378" s="134" t="s">
        <v>1184</v>
      </c>
      <c r="D378" s="96">
        <v>1</v>
      </c>
      <c r="E378" s="141">
        <v>18.7</v>
      </c>
      <c r="F378" s="142">
        <v>18.7</v>
      </c>
      <c r="G378" s="143">
        <v>1.02</v>
      </c>
      <c r="H378" s="143">
        <v>1.02</v>
      </c>
      <c r="I378" s="144" t="s">
        <v>170</v>
      </c>
      <c r="J378" s="67"/>
      <c r="K378" s="96"/>
      <c r="L378" s="96"/>
      <c r="M378" s="67"/>
      <c r="N378" s="67"/>
      <c r="O378" s="67"/>
      <c r="P378" s="77"/>
      <c r="Q378" s="96"/>
      <c r="R378" s="67">
        <f t="shared" si="30"/>
        <v>1</v>
      </c>
      <c r="S378" s="146" t="s">
        <v>1772</v>
      </c>
      <c r="T378" s="291" t="str">
        <f>IFERROR(VLOOKUP(B378,'Найдено на объекте'!$A$2:$I$83,9,0),"-")</f>
        <v>-</v>
      </c>
      <c r="U378" s="196" t="str">
        <f t="shared" si="31"/>
        <v>-</v>
      </c>
      <c r="V378" s="291" t="str">
        <f>IFERROR(VLOOKUP(B378,[1]Отгрузки!$B$208:$C$281,2,0),"-")</f>
        <v>-</v>
      </c>
      <c r="W378" s="196" t="str">
        <f t="shared" si="32"/>
        <v>-</v>
      </c>
      <c r="X378" s="291">
        <f t="shared" si="33"/>
        <v>1</v>
      </c>
      <c r="Y378" s="196">
        <f t="shared" si="34"/>
        <v>1.8699999999999998E-2</v>
      </c>
      <c r="Z378" s="319"/>
      <c r="AA378" s="291"/>
      <c r="AB378" s="68">
        <f>VLOOKUP(B378,'[2]ВОМ КГ-3 СОЭКС'!$C$3:$G$2063,5,0)</f>
        <v>18.7</v>
      </c>
      <c r="AC378" s="217">
        <f t="shared" si="35"/>
        <v>0</v>
      </c>
    </row>
    <row r="379" spans="1:29" x14ac:dyDescent="0.3">
      <c r="A379" s="133" t="s">
        <v>1185</v>
      </c>
      <c r="B379" s="134" t="s">
        <v>1186</v>
      </c>
      <c r="C379" s="134" t="s">
        <v>1187</v>
      </c>
      <c r="D379" s="96">
        <v>1</v>
      </c>
      <c r="E379" s="141">
        <v>72.400000000000006</v>
      </c>
      <c r="F379" s="142">
        <v>72.400000000000006</v>
      </c>
      <c r="G379" s="143">
        <v>3.99</v>
      </c>
      <c r="H379" s="143">
        <v>3.99</v>
      </c>
      <c r="I379" s="144" t="s">
        <v>170</v>
      </c>
      <c r="J379" s="67"/>
      <c r="K379" s="148">
        <v>1</v>
      </c>
      <c r="L379" s="96"/>
      <c r="M379" s="67"/>
      <c r="N379" s="67"/>
      <c r="O379" s="67"/>
      <c r="P379" s="77"/>
      <c r="Q379" s="96"/>
      <c r="R379" s="67">
        <f t="shared" si="30"/>
        <v>0</v>
      </c>
      <c r="S379" s="146"/>
      <c r="T379" s="291" t="str">
        <f>IFERROR(VLOOKUP(B379,'Найдено на объекте'!$A$2:$I$83,9,0),"-")</f>
        <v>-</v>
      </c>
      <c r="U379" s="196" t="str">
        <f t="shared" si="31"/>
        <v>-</v>
      </c>
      <c r="V379" s="291" t="str">
        <f>IFERROR(VLOOKUP(B379,[1]Отгрузки!$B$208:$C$281,2,0),"-")</f>
        <v>-</v>
      </c>
      <c r="W379" s="196" t="str">
        <f t="shared" si="32"/>
        <v>-</v>
      </c>
      <c r="X379" s="291">
        <f t="shared" si="33"/>
        <v>1</v>
      </c>
      <c r="Y379" s="196">
        <f t="shared" si="34"/>
        <v>7.2400000000000006E-2</v>
      </c>
      <c r="Z379" s="319"/>
      <c r="AA379" s="291"/>
      <c r="AB379" s="68">
        <f>VLOOKUP(B379,'[2]ВОМ КГ-3 СОЭКС'!$C$3:$G$2063,5,0)</f>
        <v>72.400000000000006</v>
      </c>
      <c r="AC379" s="217">
        <f t="shared" si="35"/>
        <v>0</v>
      </c>
    </row>
    <row r="380" spans="1:29" x14ac:dyDescent="0.3">
      <c r="A380" s="133" t="s">
        <v>1188</v>
      </c>
      <c r="B380" s="134" t="s">
        <v>1189</v>
      </c>
      <c r="C380" s="134" t="s">
        <v>1190</v>
      </c>
      <c r="D380" s="96">
        <v>2</v>
      </c>
      <c r="E380" s="141">
        <v>43</v>
      </c>
      <c r="F380" s="142">
        <v>86</v>
      </c>
      <c r="G380" s="143">
        <v>2.36</v>
      </c>
      <c r="H380" s="143">
        <v>4.72</v>
      </c>
      <c r="I380" s="144" t="s">
        <v>170</v>
      </c>
      <c r="J380" s="67"/>
      <c r="K380" s="148">
        <v>1</v>
      </c>
      <c r="L380" s="147">
        <v>1</v>
      </c>
      <c r="M380" s="67"/>
      <c r="N380" s="67"/>
      <c r="O380" s="67"/>
      <c r="P380" s="77"/>
      <c r="Q380" s="96"/>
      <c r="R380" s="67">
        <f t="shared" si="30"/>
        <v>0</v>
      </c>
      <c r="S380" s="146"/>
      <c r="T380" s="291" t="str">
        <f>IFERROR(VLOOKUP(B380,'Найдено на объекте'!$A$2:$I$83,9,0),"-")</f>
        <v>-</v>
      </c>
      <c r="U380" s="196" t="str">
        <f t="shared" si="31"/>
        <v>-</v>
      </c>
      <c r="V380" s="291" t="str">
        <f>IFERROR(VLOOKUP(B380,[1]Отгрузки!$B$208:$C$281,2,0),"-")</f>
        <v>-</v>
      </c>
      <c r="W380" s="196" t="str">
        <f t="shared" si="32"/>
        <v>-</v>
      </c>
      <c r="X380" s="291">
        <f t="shared" si="33"/>
        <v>2</v>
      </c>
      <c r="Y380" s="196">
        <f t="shared" si="34"/>
        <v>8.5999999999999993E-2</v>
      </c>
      <c r="Z380" s="319"/>
      <c r="AA380" s="291"/>
      <c r="AB380" s="68">
        <f>VLOOKUP(B380,'[2]ВОМ КГ-3 СОЭКС'!$C$3:$G$2063,5,0)</f>
        <v>86</v>
      </c>
      <c r="AC380" s="217">
        <f t="shared" si="35"/>
        <v>0</v>
      </c>
    </row>
    <row r="381" spans="1:29" x14ac:dyDescent="0.3">
      <c r="A381" s="133" t="s">
        <v>1191</v>
      </c>
      <c r="B381" s="134" t="s">
        <v>1192</v>
      </c>
      <c r="C381" s="134" t="s">
        <v>1193</v>
      </c>
      <c r="D381" s="96">
        <v>1</v>
      </c>
      <c r="E381" s="141">
        <v>16.2</v>
      </c>
      <c r="F381" s="142">
        <v>16.2</v>
      </c>
      <c r="G381" s="143">
        <v>0.88</v>
      </c>
      <c r="H381" s="143">
        <v>0.88</v>
      </c>
      <c r="I381" s="144" t="s">
        <v>170</v>
      </c>
      <c r="J381" s="67"/>
      <c r="K381" s="148">
        <v>1</v>
      </c>
      <c r="L381" s="96"/>
      <c r="M381" s="67"/>
      <c r="N381" s="67"/>
      <c r="O381" s="67"/>
      <c r="P381" s="77"/>
      <c r="Q381" s="96"/>
      <c r="R381" s="67">
        <f t="shared" si="30"/>
        <v>0</v>
      </c>
      <c r="S381" s="146"/>
      <c r="T381" s="291" t="str">
        <f>IFERROR(VLOOKUP(B381,'Найдено на объекте'!$A$2:$I$83,9,0),"-")</f>
        <v>-</v>
      </c>
      <c r="U381" s="196" t="str">
        <f t="shared" si="31"/>
        <v>-</v>
      </c>
      <c r="V381" s="291" t="str">
        <f>IFERROR(VLOOKUP(B381,[1]Отгрузки!$B$208:$C$281,2,0),"-")</f>
        <v>-</v>
      </c>
      <c r="W381" s="196" t="str">
        <f t="shared" si="32"/>
        <v>-</v>
      </c>
      <c r="X381" s="291">
        <f t="shared" si="33"/>
        <v>1</v>
      </c>
      <c r="Y381" s="196">
        <f t="shared" si="34"/>
        <v>1.6199999999999999E-2</v>
      </c>
      <c r="Z381" s="319"/>
      <c r="AA381" s="291"/>
      <c r="AB381" s="68">
        <f>VLOOKUP(B381,'[2]ВОМ КГ-3 СОЭКС'!$C$3:$G$2063,5,0)</f>
        <v>16.2</v>
      </c>
      <c r="AC381" s="217">
        <f t="shared" si="35"/>
        <v>0</v>
      </c>
    </row>
    <row r="382" spans="1:29" x14ac:dyDescent="0.3">
      <c r="A382" s="133" t="s">
        <v>1194</v>
      </c>
      <c r="B382" s="134" t="s">
        <v>1195</v>
      </c>
      <c r="C382" s="134" t="s">
        <v>1196</v>
      </c>
      <c r="D382" s="96">
        <v>1</v>
      </c>
      <c r="E382" s="141">
        <v>19.600000000000001</v>
      </c>
      <c r="F382" s="142">
        <v>19.600000000000001</v>
      </c>
      <c r="G382" s="143">
        <v>1.07</v>
      </c>
      <c r="H382" s="143">
        <v>1.07</v>
      </c>
      <c r="I382" s="144" t="s">
        <v>170</v>
      </c>
      <c r="J382" s="67"/>
      <c r="K382" s="148">
        <v>1</v>
      </c>
      <c r="L382" s="96"/>
      <c r="M382" s="67"/>
      <c r="N382" s="96"/>
      <c r="O382" s="96"/>
      <c r="P382" s="96"/>
      <c r="Q382" s="96"/>
      <c r="R382" s="67">
        <f t="shared" si="30"/>
        <v>0</v>
      </c>
      <c r="S382" s="146"/>
      <c r="T382" s="291" t="str">
        <f>IFERROR(VLOOKUP(B382,'Найдено на объекте'!$A$2:$I$83,9,0),"-")</f>
        <v>-</v>
      </c>
      <c r="U382" s="196" t="str">
        <f t="shared" si="31"/>
        <v>-</v>
      </c>
      <c r="V382" s="291" t="str">
        <f>IFERROR(VLOOKUP(B382,[1]Отгрузки!$B$208:$C$281,2,0),"-")</f>
        <v>-</v>
      </c>
      <c r="W382" s="196" t="str">
        <f t="shared" si="32"/>
        <v>-</v>
      </c>
      <c r="X382" s="291">
        <f t="shared" si="33"/>
        <v>1</v>
      </c>
      <c r="Y382" s="196">
        <f t="shared" si="34"/>
        <v>1.9600000000000003E-2</v>
      </c>
      <c r="Z382" s="319"/>
      <c r="AA382" s="291"/>
      <c r="AB382" s="68">
        <f>VLOOKUP(B382,'[2]ВОМ КГ-3 СОЭКС'!$C$3:$G$2063,5,0)</f>
        <v>19.600000000000001</v>
      </c>
      <c r="AC382" s="217">
        <f t="shared" si="35"/>
        <v>0</v>
      </c>
    </row>
    <row r="383" spans="1:29" x14ac:dyDescent="0.3">
      <c r="A383" s="133" t="s">
        <v>1197</v>
      </c>
      <c r="B383" s="134" t="s">
        <v>1198</v>
      </c>
      <c r="C383" s="134" t="s">
        <v>1199</v>
      </c>
      <c r="D383" s="96">
        <v>1</v>
      </c>
      <c r="E383" s="141">
        <v>19.600000000000001</v>
      </c>
      <c r="F383" s="142">
        <v>19.600000000000001</v>
      </c>
      <c r="G383" s="143">
        <v>1.07</v>
      </c>
      <c r="H383" s="143">
        <v>1.07</v>
      </c>
      <c r="I383" s="144" t="s">
        <v>170</v>
      </c>
      <c r="J383" s="67"/>
      <c r="K383" s="148">
        <v>1</v>
      </c>
      <c r="L383" s="96"/>
      <c r="M383" s="67"/>
      <c r="N383" s="67"/>
      <c r="O383" s="67"/>
      <c r="P383" s="77"/>
      <c r="Q383" s="96"/>
      <c r="R383" s="67">
        <f t="shared" si="30"/>
        <v>0</v>
      </c>
      <c r="S383" s="146"/>
      <c r="T383" s="291" t="str">
        <f>IFERROR(VLOOKUP(B383,'Найдено на объекте'!$A$2:$I$83,9,0),"-")</f>
        <v>-</v>
      </c>
      <c r="U383" s="196" t="str">
        <f t="shared" si="31"/>
        <v>-</v>
      </c>
      <c r="V383" s="291" t="str">
        <f>IFERROR(VLOOKUP(B383,[1]Отгрузки!$B$208:$C$281,2,0),"-")</f>
        <v>-</v>
      </c>
      <c r="W383" s="196" t="str">
        <f t="shared" si="32"/>
        <v>-</v>
      </c>
      <c r="X383" s="291">
        <f t="shared" si="33"/>
        <v>1</v>
      </c>
      <c r="Y383" s="196">
        <f t="shared" si="34"/>
        <v>1.9600000000000003E-2</v>
      </c>
      <c r="Z383" s="319"/>
      <c r="AA383" s="291"/>
      <c r="AB383" s="68">
        <f>VLOOKUP(B383,'[2]ВОМ КГ-3 СОЭКС'!$C$3:$G$2063,5,0)</f>
        <v>19.600000000000001</v>
      </c>
      <c r="AC383" s="217">
        <f t="shared" si="35"/>
        <v>0</v>
      </c>
    </row>
    <row r="384" spans="1:29" x14ac:dyDescent="0.3">
      <c r="A384" s="133" t="s">
        <v>1200</v>
      </c>
      <c r="B384" s="134" t="s">
        <v>1201</v>
      </c>
      <c r="C384" s="134" t="s">
        <v>1202</v>
      </c>
      <c r="D384" s="96">
        <v>1</v>
      </c>
      <c r="E384" s="141">
        <v>6</v>
      </c>
      <c r="F384" s="142">
        <v>6</v>
      </c>
      <c r="G384" s="143">
        <v>0.32</v>
      </c>
      <c r="H384" s="143">
        <v>0.32</v>
      </c>
      <c r="I384" s="144" t="s">
        <v>170</v>
      </c>
      <c r="J384" s="67"/>
      <c r="K384" s="148">
        <v>1</v>
      </c>
      <c r="L384" s="96"/>
      <c r="M384" s="67"/>
      <c r="N384" s="67"/>
      <c r="O384" s="67"/>
      <c r="P384" s="77"/>
      <c r="Q384" s="96"/>
      <c r="R384" s="67">
        <f t="shared" si="30"/>
        <v>0</v>
      </c>
      <c r="S384" s="146"/>
      <c r="T384" s="291" t="str">
        <f>IFERROR(VLOOKUP(B384,'Найдено на объекте'!$A$2:$I$83,9,0),"-")</f>
        <v>-</v>
      </c>
      <c r="U384" s="196" t="str">
        <f t="shared" si="31"/>
        <v>-</v>
      </c>
      <c r="V384" s="291" t="str">
        <f>IFERROR(VLOOKUP(B384,[1]Отгрузки!$B$208:$C$281,2,0),"-")</f>
        <v>-</v>
      </c>
      <c r="W384" s="196" t="str">
        <f t="shared" si="32"/>
        <v>-</v>
      </c>
      <c r="X384" s="291">
        <f t="shared" si="33"/>
        <v>1</v>
      </c>
      <c r="Y384" s="196">
        <f t="shared" si="34"/>
        <v>6.0000000000000001E-3</v>
      </c>
      <c r="Z384" s="319"/>
      <c r="AA384" s="291"/>
      <c r="AB384" s="68">
        <f>VLOOKUP(B384,'[2]ВОМ КГ-3 СОЭКС'!$C$3:$G$2063,5,0)</f>
        <v>6</v>
      </c>
      <c r="AC384" s="217">
        <f t="shared" si="35"/>
        <v>0</v>
      </c>
    </row>
    <row r="385" spans="1:29" x14ac:dyDescent="0.3">
      <c r="A385" s="133" t="s">
        <v>1203</v>
      </c>
      <c r="B385" s="134" t="s">
        <v>1204</v>
      </c>
      <c r="C385" s="134" t="s">
        <v>1205</v>
      </c>
      <c r="D385" s="96">
        <v>1</v>
      </c>
      <c r="E385" s="141">
        <v>16.399999999999999</v>
      </c>
      <c r="F385" s="142">
        <v>16.399999999999999</v>
      </c>
      <c r="G385" s="143">
        <v>0.88</v>
      </c>
      <c r="H385" s="143">
        <v>0.88</v>
      </c>
      <c r="I385" s="144" t="s">
        <v>170</v>
      </c>
      <c r="J385" s="67"/>
      <c r="K385" s="96"/>
      <c r="L385" s="147">
        <v>1</v>
      </c>
      <c r="M385" s="67"/>
      <c r="N385" s="96"/>
      <c r="O385" s="96"/>
      <c r="P385" s="96"/>
      <c r="Q385" s="96"/>
      <c r="R385" s="67">
        <f t="shared" si="30"/>
        <v>0</v>
      </c>
      <c r="S385" s="146"/>
      <c r="T385" s="291" t="str">
        <f>IFERROR(VLOOKUP(B385,'Найдено на объекте'!$A$2:$I$83,9,0),"-")</f>
        <v>-</v>
      </c>
      <c r="U385" s="196" t="str">
        <f t="shared" si="31"/>
        <v>-</v>
      </c>
      <c r="V385" s="291" t="str">
        <f>IFERROR(VLOOKUP(B385,[1]Отгрузки!$B$208:$C$281,2,0),"-")</f>
        <v>-</v>
      </c>
      <c r="W385" s="196" t="str">
        <f t="shared" si="32"/>
        <v>-</v>
      </c>
      <c r="X385" s="291">
        <f t="shared" si="33"/>
        <v>1</v>
      </c>
      <c r="Y385" s="196">
        <f t="shared" si="34"/>
        <v>1.6399999999999998E-2</v>
      </c>
      <c r="Z385" s="319"/>
      <c r="AA385" s="291"/>
      <c r="AB385" s="68">
        <f>VLOOKUP(B385,'[2]ВОМ КГ-3 СОЭКС'!$C$3:$G$2063,5,0)</f>
        <v>16.399999999999999</v>
      </c>
      <c r="AC385" s="217">
        <f t="shared" si="35"/>
        <v>0</v>
      </c>
    </row>
    <row r="386" spans="1:29" x14ac:dyDescent="0.3">
      <c r="A386" s="133" t="s">
        <v>1206</v>
      </c>
      <c r="B386" s="134" t="s">
        <v>1207</v>
      </c>
      <c r="C386" s="134" t="s">
        <v>1208</v>
      </c>
      <c r="D386" s="96">
        <v>1</v>
      </c>
      <c r="E386" s="141">
        <v>16.2</v>
      </c>
      <c r="F386" s="142">
        <v>16.2</v>
      </c>
      <c r="G386" s="143">
        <v>0.88</v>
      </c>
      <c r="H386" s="143">
        <v>0.88</v>
      </c>
      <c r="I386" s="144" t="s">
        <v>170</v>
      </c>
      <c r="J386" s="67"/>
      <c r="K386" s="96"/>
      <c r="L386" s="147">
        <v>1</v>
      </c>
      <c r="M386" s="67"/>
      <c r="N386" s="67"/>
      <c r="O386" s="67"/>
      <c r="P386" s="77"/>
      <c r="Q386" s="96"/>
      <c r="R386" s="67">
        <f t="shared" ref="R386:R449" si="36">D386-J386-K386-L386-M386-N386-O386-P386-Q386</f>
        <v>0</v>
      </c>
      <c r="S386" s="146"/>
      <c r="T386" s="291" t="str">
        <f>IFERROR(VLOOKUP(B386,'Найдено на объекте'!$A$2:$I$83,9,0),"-")</f>
        <v>-</v>
      </c>
      <c r="U386" s="196" t="str">
        <f t="shared" si="31"/>
        <v>-</v>
      </c>
      <c r="V386" s="291" t="str">
        <f>IFERROR(VLOOKUP(B386,[1]Отгрузки!$B$208:$C$281,2,0),"-")</f>
        <v>-</v>
      </c>
      <c r="W386" s="196" t="str">
        <f t="shared" si="32"/>
        <v>-</v>
      </c>
      <c r="X386" s="291">
        <f t="shared" si="33"/>
        <v>1</v>
      </c>
      <c r="Y386" s="196">
        <f t="shared" si="34"/>
        <v>1.6199999999999999E-2</v>
      </c>
      <c r="Z386" s="319"/>
      <c r="AA386" s="291"/>
      <c r="AB386" s="68">
        <f>VLOOKUP(B386,'[2]ВОМ КГ-3 СОЭКС'!$C$3:$G$2063,5,0)</f>
        <v>16.2</v>
      </c>
      <c r="AC386" s="217">
        <f t="shared" si="35"/>
        <v>0</v>
      </c>
    </row>
    <row r="387" spans="1:29" x14ac:dyDescent="0.3">
      <c r="A387" s="133" t="s">
        <v>1209</v>
      </c>
      <c r="B387" s="134" t="s">
        <v>1210</v>
      </c>
      <c r="C387" s="134" t="s">
        <v>1211</v>
      </c>
      <c r="D387" s="96">
        <v>1</v>
      </c>
      <c r="E387" s="141">
        <v>18</v>
      </c>
      <c r="F387" s="142">
        <v>18</v>
      </c>
      <c r="G387" s="143">
        <v>0.98</v>
      </c>
      <c r="H387" s="143">
        <v>0.98</v>
      </c>
      <c r="I387" s="144" t="s">
        <v>170</v>
      </c>
      <c r="J387" s="67"/>
      <c r="K387" s="96"/>
      <c r="L387" s="147">
        <v>1</v>
      </c>
      <c r="M387" s="67"/>
      <c r="N387" s="67"/>
      <c r="O387" s="67"/>
      <c r="P387" s="77"/>
      <c r="Q387" s="96"/>
      <c r="R387" s="67">
        <f t="shared" si="36"/>
        <v>0</v>
      </c>
      <c r="S387" s="146"/>
      <c r="T387" s="291" t="str">
        <f>IFERROR(VLOOKUP(B387,'Найдено на объекте'!$A$2:$I$83,9,0),"-")</f>
        <v>-</v>
      </c>
      <c r="U387" s="196" t="str">
        <f t="shared" ref="U387:U450" si="37">IFERROR(T387*E387/1000, "-")</f>
        <v>-</v>
      </c>
      <c r="V387" s="291" t="str">
        <f>IFERROR(VLOOKUP(B387,[1]Отгрузки!$B$208:$C$281,2,0),"-")</f>
        <v>-</v>
      </c>
      <c r="W387" s="196" t="str">
        <f t="shared" ref="W387:W450" si="38">IFERROR(V387*E387/1000, "-")</f>
        <v>-</v>
      </c>
      <c r="X387" s="291">
        <f t="shared" ref="X387:X450" si="39">IFERROR((D387-V387),D387)</f>
        <v>1</v>
      </c>
      <c r="Y387" s="196">
        <f t="shared" ref="Y387:Y450" si="40">IFERROR(X387*E387/1000,"-")</f>
        <v>1.7999999999999999E-2</v>
      </c>
      <c r="Z387" s="319"/>
      <c r="AA387" s="291"/>
      <c r="AB387" s="68">
        <f>VLOOKUP(B387,'[2]ВОМ КГ-3 СОЭКС'!$C$3:$G$2063,5,0)</f>
        <v>18</v>
      </c>
      <c r="AC387" s="217">
        <f t="shared" ref="AC387:AC450" si="41">F387-AB387</f>
        <v>0</v>
      </c>
    </row>
    <row r="388" spans="1:29" x14ac:dyDescent="0.3">
      <c r="A388" s="133" t="s">
        <v>1212</v>
      </c>
      <c r="B388" s="134" t="s">
        <v>1213</v>
      </c>
      <c r="C388" s="134" t="s">
        <v>1214</v>
      </c>
      <c r="D388" s="96">
        <v>1</v>
      </c>
      <c r="E388" s="141">
        <v>15.3</v>
      </c>
      <c r="F388" s="142">
        <v>15.3</v>
      </c>
      <c r="G388" s="143">
        <v>0.82</v>
      </c>
      <c r="H388" s="143">
        <v>0.82</v>
      </c>
      <c r="I388" s="144" t="s">
        <v>170</v>
      </c>
      <c r="J388" s="67"/>
      <c r="K388" s="96"/>
      <c r="L388" s="147">
        <v>1</v>
      </c>
      <c r="M388" s="67"/>
      <c r="N388" s="67"/>
      <c r="O388" s="67"/>
      <c r="P388" s="77"/>
      <c r="Q388" s="96"/>
      <c r="R388" s="67">
        <f t="shared" si="36"/>
        <v>0</v>
      </c>
      <c r="S388" s="146"/>
      <c r="T388" s="291" t="str">
        <f>IFERROR(VLOOKUP(B388,'Найдено на объекте'!$A$2:$I$83,9,0),"-")</f>
        <v>-</v>
      </c>
      <c r="U388" s="196" t="str">
        <f t="shared" si="37"/>
        <v>-</v>
      </c>
      <c r="V388" s="291" t="str">
        <f>IFERROR(VLOOKUP(B388,[1]Отгрузки!$B$208:$C$281,2,0),"-")</f>
        <v>-</v>
      </c>
      <c r="W388" s="196" t="str">
        <f t="shared" si="38"/>
        <v>-</v>
      </c>
      <c r="X388" s="291">
        <f t="shared" si="39"/>
        <v>1</v>
      </c>
      <c r="Y388" s="196">
        <f t="shared" si="40"/>
        <v>1.5300000000000001E-2</v>
      </c>
      <c r="Z388" s="319"/>
      <c r="AA388" s="291"/>
      <c r="AB388" s="68">
        <f>VLOOKUP(B388,'[2]ВОМ КГ-3 СОЭКС'!$C$3:$G$2063,5,0)</f>
        <v>15.3</v>
      </c>
      <c r="AC388" s="217">
        <f t="shared" si="41"/>
        <v>0</v>
      </c>
    </row>
    <row r="389" spans="1:29" x14ac:dyDescent="0.3">
      <c r="A389" s="133" t="s">
        <v>1215</v>
      </c>
      <c r="B389" s="134" t="s">
        <v>1216</v>
      </c>
      <c r="C389" s="134" t="s">
        <v>1217</v>
      </c>
      <c r="D389" s="96">
        <v>1</v>
      </c>
      <c r="E389" s="141">
        <v>21.3</v>
      </c>
      <c r="F389" s="142">
        <v>21.3</v>
      </c>
      <c r="G389" s="143">
        <v>1.18</v>
      </c>
      <c r="H389" s="143">
        <v>1.18</v>
      </c>
      <c r="I389" s="144" t="s">
        <v>170</v>
      </c>
      <c r="J389" s="67"/>
      <c r="K389" s="96"/>
      <c r="L389" s="147">
        <v>1</v>
      </c>
      <c r="M389" s="67"/>
      <c r="N389" s="67"/>
      <c r="O389" s="67"/>
      <c r="P389" s="77"/>
      <c r="Q389" s="96"/>
      <c r="R389" s="67">
        <f t="shared" si="36"/>
        <v>0</v>
      </c>
      <c r="S389" s="146"/>
      <c r="T389" s="291" t="str">
        <f>IFERROR(VLOOKUP(B389,'Найдено на объекте'!$A$2:$I$83,9,0),"-")</f>
        <v>-</v>
      </c>
      <c r="U389" s="196" t="str">
        <f t="shared" si="37"/>
        <v>-</v>
      </c>
      <c r="V389" s="291" t="str">
        <f>IFERROR(VLOOKUP(B389,[1]Отгрузки!$B$208:$C$281,2,0),"-")</f>
        <v>-</v>
      </c>
      <c r="W389" s="196" t="str">
        <f t="shared" si="38"/>
        <v>-</v>
      </c>
      <c r="X389" s="291">
        <f t="shared" si="39"/>
        <v>1</v>
      </c>
      <c r="Y389" s="196">
        <f t="shared" si="40"/>
        <v>2.1299999999999999E-2</v>
      </c>
      <c r="Z389" s="319"/>
      <c r="AA389" s="291"/>
      <c r="AB389" s="68">
        <f>VLOOKUP(B389,'[2]ВОМ КГ-3 СОЭКС'!$C$3:$G$2063,5,0)</f>
        <v>21.3</v>
      </c>
      <c r="AC389" s="217">
        <f t="shared" si="41"/>
        <v>0</v>
      </c>
    </row>
    <row r="390" spans="1:29" x14ac:dyDescent="0.3">
      <c r="A390" s="133" t="s">
        <v>1218</v>
      </c>
      <c r="B390" s="134" t="s">
        <v>1219</v>
      </c>
      <c r="C390" s="134" t="s">
        <v>1220</v>
      </c>
      <c r="D390" s="96">
        <v>1</v>
      </c>
      <c r="E390" s="141">
        <v>6</v>
      </c>
      <c r="F390" s="142">
        <v>6</v>
      </c>
      <c r="G390" s="143">
        <v>0.32</v>
      </c>
      <c r="H390" s="143">
        <v>0.32</v>
      </c>
      <c r="I390" s="144" t="s">
        <v>170</v>
      </c>
      <c r="J390" s="67"/>
      <c r="K390" s="96"/>
      <c r="L390" s="147">
        <v>1</v>
      </c>
      <c r="M390" s="67"/>
      <c r="N390" s="67"/>
      <c r="O390" s="67"/>
      <c r="P390" s="77"/>
      <c r="Q390" s="96"/>
      <c r="R390" s="67">
        <f t="shared" si="36"/>
        <v>0</v>
      </c>
      <c r="S390" s="146"/>
      <c r="T390" s="291" t="str">
        <f>IFERROR(VLOOKUP(B390,'Найдено на объекте'!$A$2:$I$83,9,0),"-")</f>
        <v>-</v>
      </c>
      <c r="U390" s="196" t="str">
        <f t="shared" si="37"/>
        <v>-</v>
      </c>
      <c r="V390" s="291" t="str">
        <f>IFERROR(VLOOKUP(B390,[1]Отгрузки!$B$208:$C$281,2,0),"-")</f>
        <v>-</v>
      </c>
      <c r="W390" s="196" t="str">
        <f t="shared" si="38"/>
        <v>-</v>
      </c>
      <c r="X390" s="291">
        <f t="shared" si="39"/>
        <v>1</v>
      </c>
      <c r="Y390" s="196">
        <f t="shared" si="40"/>
        <v>6.0000000000000001E-3</v>
      </c>
      <c r="Z390" s="319"/>
      <c r="AA390" s="291"/>
      <c r="AB390" s="68">
        <f>VLOOKUP(B390,'[2]ВОМ КГ-3 СОЭКС'!$C$3:$G$2063,5,0)</f>
        <v>6</v>
      </c>
      <c r="AC390" s="217">
        <f t="shared" si="41"/>
        <v>0</v>
      </c>
    </row>
    <row r="391" spans="1:29" x14ac:dyDescent="0.3">
      <c r="A391" s="133" t="s">
        <v>1221</v>
      </c>
      <c r="B391" s="134" t="s">
        <v>1222</v>
      </c>
      <c r="C391" s="134" t="s">
        <v>1223</v>
      </c>
      <c r="D391" s="96">
        <v>1</v>
      </c>
      <c r="E391" s="141">
        <v>13.6</v>
      </c>
      <c r="F391" s="142">
        <v>13.6</v>
      </c>
      <c r="G391" s="143">
        <v>0.73</v>
      </c>
      <c r="H391" s="143">
        <v>0.73</v>
      </c>
      <c r="I391" s="144" t="s">
        <v>170</v>
      </c>
      <c r="J391" s="67"/>
      <c r="K391" s="96"/>
      <c r="L391" s="147">
        <v>1</v>
      </c>
      <c r="M391" s="67"/>
      <c r="N391" s="67"/>
      <c r="O391" s="67"/>
      <c r="P391" s="77"/>
      <c r="Q391" s="96"/>
      <c r="R391" s="67">
        <f t="shared" si="36"/>
        <v>0</v>
      </c>
      <c r="S391" s="146"/>
      <c r="T391" s="291" t="str">
        <f>IFERROR(VLOOKUP(B391,'Найдено на объекте'!$A$2:$I$83,9,0),"-")</f>
        <v>-</v>
      </c>
      <c r="U391" s="196" t="str">
        <f t="shared" si="37"/>
        <v>-</v>
      </c>
      <c r="V391" s="291" t="str">
        <f>IFERROR(VLOOKUP(B391,[1]Отгрузки!$B$208:$C$281,2,0),"-")</f>
        <v>-</v>
      </c>
      <c r="W391" s="196" t="str">
        <f t="shared" si="38"/>
        <v>-</v>
      </c>
      <c r="X391" s="291">
        <f t="shared" si="39"/>
        <v>1</v>
      </c>
      <c r="Y391" s="196">
        <f t="shared" si="40"/>
        <v>1.3599999999999999E-2</v>
      </c>
      <c r="Z391" s="319"/>
      <c r="AA391" s="291"/>
      <c r="AB391" s="68">
        <f>VLOOKUP(B391,'[2]ВОМ КГ-3 СОЭКС'!$C$3:$G$2063,5,0)</f>
        <v>13.6</v>
      </c>
      <c r="AC391" s="217">
        <f t="shared" si="41"/>
        <v>0</v>
      </c>
    </row>
    <row r="392" spans="1:29" x14ac:dyDescent="0.3">
      <c r="A392" s="133" t="s">
        <v>1224</v>
      </c>
      <c r="B392" s="134" t="s">
        <v>1225</v>
      </c>
      <c r="C392" s="134" t="s">
        <v>1226</v>
      </c>
      <c r="D392" s="96">
        <v>1</v>
      </c>
      <c r="E392" s="141">
        <v>35.6</v>
      </c>
      <c r="F392" s="142">
        <v>35.6</v>
      </c>
      <c r="G392" s="143">
        <v>1.96</v>
      </c>
      <c r="H392" s="143">
        <v>1.96</v>
      </c>
      <c r="I392" s="144" t="s">
        <v>170</v>
      </c>
      <c r="J392" s="67"/>
      <c r="K392" s="96"/>
      <c r="L392" s="147">
        <v>1</v>
      </c>
      <c r="M392" s="67"/>
      <c r="N392" s="67"/>
      <c r="O392" s="67"/>
      <c r="P392" s="77"/>
      <c r="Q392" s="96"/>
      <c r="R392" s="67">
        <f t="shared" si="36"/>
        <v>0</v>
      </c>
      <c r="S392" s="146"/>
      <c r="T392" s="291" t="str">
        <f>IFERROR(VLOOKUP(B392,'Найдено на объекте'!$A$2:$I$83,9,0),"-")</f>
        <v>-</v>
      </c>
      <c r="U392" s="196" t="str">
        <f t="shared" si="37"/>
        <v>-</v>
      </c>
      <c r="V392" s="291" t="str">
        <f>IFERROR(VLOOKUP(B392,[1]Отгрузки!$B$208:$C$281,2,0),"-")</f>
        <v>-</v>
      </c>
      <c r="W392" s="196" t="str">
        <f t="shared" si="38"/>
        <v>-</v>
      </c>
      <c r="X392" s="291">
        <f t="shared" si="39"/>
        <v>1</v>
      </c>
      <c r="Y392" s="196">
        <f t="shared" si="40"/>
        <v>3.56E-2</v>
      </c>
      <c r="Z392" s="319"/>
      <c r="AA392" s="291"/>
      <c r="AB392" s="68">
        <f>VLOOKUP(B392,'[2]ВОМ КГ-3 СОЭКС'!$C$3:$G$2063,5,0)</f>
        <v>35.6</v>
      </c>
      <c r="AC392" s="217">
        <f t="shared" si="41"/>
        <v>0</v>
      </c>
    </row>
    <row r="393" spans="1:29" x14ac:dyDescent="0.3">
      <c r="A393" s="133" t="s">
        <v>1227</v>
      </c>
      <c r="B393" s="134" t="s">
        <v>1228</v>
      </c>
      <c r="C393" s="134" t="s">
        <v>1229</v>
      </c>
      <c r="D393" s="96">
        <v>1</v>
      </c>
      <c r="E393" s="141">
        <v>35.6</v>
      </c>
      <c r="F393" s="142">
        <v>35.6</v>
      </c>
      <c r="G393" s="143">
        <v>1.96</v>
      </c>
      <c r="H393" s="143">
        <v>1.96</v>
      </c>
      <c r="I393" s="144" t="s">
        <v>170</v>
      </c>
      <c r="J393" s="67"/>
      <c r="K393" s="96"/>
      <c r="L393" s="147">
        <v>1</v>
      </c>
      <c r="M393" s="67"/>
      <c r="N393" s="67"/>
      <c r="O393" s="67"/>
      <c r="P393" s="77"/>
      <c r="Q393" s="96"/>
      <c r="R393" s="67">
        <f t="shared" si="36"/>
        <v>0</v>
      </c>
      <c r="S393" s="146"/>
      <c r="T393" s="291" t="str">
        <f>IFERROR(VLOOKUP(B393,'Найдено на объекте'!$A$2:$I$83,9,0),"-")</f>
        <v>-</v>
      </c>
      <c r="U393" s="196" t="str">
        <f t="shared" si="37"/>
        <v>-</v>
      </c>
      <c r="V393" s="291" t="str">
        <f>IFERROR(VLOOKUP(B393,[1]Отгрузки!$B$208:$C$281,2,0),"-")</f>
        <v>-</v>
      </c>
      <c r="W393" s="196" t="str">
        <f t="shared" si="38"/>
        <v>-</v>
      </c>
      <c r="X393" s="291">
        <f t="shared" si="39"/>
        <v>1</v>
      </c>
      <c r="Y393" s="196">
        <f t="shared" si="40"/>
        <v>3.56E-2</v>
      </c>
      <c r="Z393" s="319"/>
      <c r="AA393" s="291"/>
      <c r="AB393" s="68">
        <f>VLOOKUP(B393,'[2]ВОМ КГ-3 СОЭКС'!$C$3:$G$2063,5,0)</f>
        <v>35.6</v>
      </c>
      <c r="AC393" s="217">
        <f t="shared" si="41"/>
        <v>0</v>
      </c>
    </row>
    <row r="394" spans="1:29" x14ac:dyDescent="0.3">
      <c r="A394" s="133" t="s">
        <v>1230</v>
      </c>
      <c r="B394" s="134" t="s">
        <v>1231</v>
      </c>
      <c r="C394" s="134" t="s">
        <v>1232</v>
      </c>
      <c r="D394" s="96">
        <v>3</v>
      </c>
      <c r="E394" s="141">
        <v>31.3</v>
      </c>
      <c r="F394" s="142">
        <v>93.9</v>
      </c>
      <c r="G394" s="143">
        <v>1.71</v>
      </c>
      <c r="H394" s="143">
        <v>5.13</v>
      </c>
      <c r="I394" s="144" t="s">
        <v>170</v>
      </c>
      <c r="J394" s="67"/>
      <c r="K394" s="96"/>
      <c r="L394" s="147">
        <v>3</v>
      </c>
      <c r="M394" s="67"/>
      <c r="N394" s="67"/>
      <c r="O394" s="67"/>
      <c r="P394" s="77"/>
      <c r="Q394" s="96"/>
      <c r="R394" s="67">
        <f t="shared" si="36"/>
        <v>0</v>
      </c>
      <c r="S394" s="146"/>
      <c r="T394" s="291" t="str">
        <f>IFERROR(VLOOKUP(B394,'Найдено на объекте'!$A$2:$I$83,9,0),"-")</f>
        <v>-</v>
      </c>
      <c r="U394" s="196" t="str">
        <f t="shared" si="37"/>
        <v>-</v>
      </c>
      <c r="V394" s="291" t="str">
        <f>IFERROR(VLOOKUP(B394,[1]Отгрузки!$B$208:$C$281,2,0),"-")</f>
        <v>-</v>
      </c>
      <c r="W394" s="196" t="str">
        <f t="shared" si="38"/>
        <v>-</v>
      </c>
      <c r="X394" s="291">
        <f t="shared" si="39"/>
        <v>3</v>
      </c>
      <c r="Y394" s="196">
        <f t="shared" si="40"/>
        <v>9.3900000000000011E-2</v>
      </c>
      <c r="Z394" s="319"/>
      <c r="AA394" s="291"/>
      <c r="AB394" s="68">
        <f>VLOOKUP(B394,'[2]ВОМ КГ-3 СОЭКС'!$C$3:$G$2063,5,0)</f>
        <v>93.9</v>
      </c>
      <c r="AC394" s="217">
        <f t="shared" si="41"/>
        <v>0</v>
      </c>
    </row>
    <row r="395" spans="1:29" x14ac:dyDescent="0.3">
      <c r="A395" s="133" t="s">
        <v>1233</v>
      </c>
      <c r="B395" s="134" t="s">
        <v>1234</v>
      </c>
      <c r="C395" s="134" t="s">
        <v>1235</v>
      </c>
      <c r="D395" s="96">
        <v>2</v>
      </c>
      <c r="E395" s="141">
        <v>29.9</v>
      </c>
      <c r="F395" s="142">
        <v>59.8</v>
      </c>
      <c r="G395" s="143">
        <v>1.64</v>
      </c>
      <c r="H395" s="143">
        <v>3.28</v>
      </c>
      <c r="I395" s="144" t="s">
        <v>170</v>
      </c>
      <c r="J395" s="67"/>
      <c r="K395" s="96"/>
      <c r="L395" s="147">
        <v>2</v>
      </c>
      <c r="M395" s="67"/>
      <c r="N395" s="67"/>
      <c r="O395" s="67"/>
      <c r="P395" s="77"/>
      <c r="Q395" s="96"/>
      <c r="R395" s="67">
        <f t="shared" si="36"/>
        <v>0</v>
      </c>
      <c r="S395" s="146"/>
      <c r="T395" s="291" t="str">
        <f>IFERROR(VLOOKUP(B395,'Найдено на объекте'!$A$2:$I$83,9,0),"-")</f>
        <v>-</v>
      </c>
      <c r="U395" s="196" t="str">
        <f t="shared" si="37"/>
        <v>-</v>
      </c>
      <c r="V395" s="291" t="str">
        <f>IFERROR(VLOOKUP(B395,[1]Отгрузки!$B$208:$C$281,2,0),"-")</f>
        <v>-</v>
      </c>
      <c r="W395" s="196" t="str">
        <f t="shared" si="38"/>
        <v>-</v>
      </c>
      <c r="X395" s="291">
        <f t="shared" si="39"/>
        <v>2</v>
      </c>
      <c r="Y395" s="196">
        <f t="shared" si="40"/>
        <v>5.9799999999999999E-2</v>
      </c>
      <c r="Z395" s="319"/>
      <c r="AA395" s="291"/>
      <c r="AB395" s="68">
        <f>VLOOKUP(B395,'[2]ВОМ КГ-3 СОЭКС'!$C$3:$G$2063,5,0)</f>
        <v>59.8</v>
      </c>
      <c r="AC395" s="217">
        <f t="shared" si="41"/>
        <v>0</v>
      </c>
    </row>
    <row r="396" spans="1:29" x14ac:dyDescent="0.3">
      <c r="A396" s="133" t="s">
        <v>1236</v>
      </c>
      <c r="B396" s="134" t="s">
        <v>1237</v>
      </c>
      <c r="C396" s="134" t="s">
        <v>1238</v>
      </c>
      <c r="D396" s="96">
        <v>3</v>
      </c>
      <c r="E396" s="141">
        <v>18.100000000000001</v>
      </c>
      <c r="F396" s="142">
        <v>54.3</v>
      </c>
      <c r="G396" s="143">
        <v>0.99</v>
      </c>
      <c r="H396" s="143">
        <v>2.97</v>
      </c>
      <c r="I396" s="144" t="s">
        <v>170</v>
      </c>
      <c r="J396" s="67"/>
      <c r="K396" s="96"/>
      <c r="L396" s="147">
        <v>3</v>
      </c>
      <c r="M396" s="67"/>
      <c r="N396" s="67"/>
      <c r="O396" s="67"/>
      <c r="P396" s="77"/>
      <c r="Q396" s="96"/>
      <c r="R396" s="67">
        <f t="shared" si="36"/>
        <v>0</v>
      </c>
      <c r="S396" s="146"/>
      <c r="T396" s="291" t="str">
        <f>IFERROR(VLOOKUP(B396,'Найдено на объекте'!$A$2:$I$83,9,0),"-")</f>
        <v>-</v>
      </c>
      <c r="U396" s="196" t="str">
        <f t="shared" si="37"/>
        <v>-</v>
      </c>
      <c r="V396" s="291" t="str">
        <f>IFERROR(VLOOKUP(B396,[1]Отгрузки!$B$208:$C$281,2,0),"-")</f>
        <v>-</v>
      </c>
      <c r="W396" s="196" t="str">
        <f t="shared" si="38"/>
        <v>-</v>
      </c>
      <c r="X396" s="291">
        <f t="shared" si="39"/>
        <v>3</v>
      </c>
      <c r="Y396" s="196">
        <f t="shared" si="40"/>
        <v>5.4300000000000001E-2</v>
      </c>
      <c r="Z396" s="319"/>
      <c r="AA396" s="291"/>
      <c r="AB396" s="68">
        <f>VLOOKUP(B396,'[2]ВОМ КГ-3 СОЭКС'!$C$3:$G$2063,5,0)</f>
        <v>54.3</v>
      </c>
      <c r="AC396" s="217">
        <f t="shared" si="41"/>
        <v>0</v>
      </c>
    </row>
    <row r="397" spans="1:29" x14ac:dyDescent="0.3">
      <c r="A397" s="133" t="s">
        <v>1239</v>
      </c>
      <c r="B397" s="134" t="s">
        <v>1240</v>
      </c>
      <c r="C397" s="134" t="s">
        <v>1241</v>
      </c>
      <c r="D397" s="96">
        <v>3</v>
      </c>
      <c r="E397" s="141">
        <v>18.2</v>
      </c>
      <c r="F397" s="142">
        <v>54.6</v>
      </c>
      <c r="G397" s="143">
        <v>0.99</v>
      </c>
      <c r="H397" s="143">
        <v>2.97</v>
      </c>
      <c r="I397" s="144" t="s">
        <v>170</v>
      </c>
      <c r="J397" s="67"/>
      <c r="K397" s="96"/>
      <c r="L397" s="147">
        <v>3</v>
      </c>
      <c r="M397" s="67"/>
      <c r="N397" s="67"/>
      <c r="O397" s="67"/>
      <c r="P397" s="77"/>
      <c r="Q397" s="96"/>
      <c r="R397" s="67">
        <f t="shared" si="36"/>
        <v>0</v>
      </c>
      <c r="S397" s="146"/>
      <c r="T397" s="291" t="str">
        <f>IFERROR(VLOOKUP(B397,'Найдено на объекте'!$A$2:$I$83,9,0),"-")</f>
        <v>-</v>
      </c>
      <c r="U397" s="196" t="str">
        <f t="shared" si="37"/>
        <v>-</v>
      </c>
      <c r="V397" s="291" t="str">
        <f>IFERROR(VLOOKUP(B397,[1]Отгрузки!$B$208:$C$281,2,0),"-")</f>
        <v>-</v>
      </c>
      <c r="W397" s="196" t="str">
        <f t="shared" si="38"/>
        <v>-</v>
      </c>
      <c r="X397" s="291">
        <f t="shared" si="39"/>
        <v>3</v>
      </c>
      <c r="Y397" s="196">
        <f t="shared" si="40"/>
        <v>5.4599999999999996E-2</v>
      </c>
      <c r="Z397" s="319"/>
      <c r="AA397" s="291"/>
      <c r="AB397" s="68">
        <f>VLOOKUP(B397,'[2]ВОМ КГ-3 СОЭКС'!$C$3:$G$2063,5,0)</f>
        <v>54.6</v>
      </c>
      <c r="AC397" s="217">
        <f t="shared" si="41"/>
        <v>0</v>
      </c>
    </row>
    <row r="398" spans="1:29" x14ac:dyDescent="0.3">
      <c r="A398" s="133" t="s">
        <v>1242</v>
      </c>
      <c r="B398" s="134" t="s">
        <v>1243</v>
      </c>
      <c r="C398" s="134" t="s">
        <v>1244</v>
      </c>
      <c r="D398" s="96">
        <v>2</v>
      </c>
      <c r="E398" s="141">
        <v>5.0999999999999996</v>
      </c>
      <c r="F398" s="142">
        <v>10.199999999999999</v>
      </c>
      <c r="G398" s="143">
        <v>0.26</v>
      </c>
      <c r="H398" s="143">
        <v>0.52</v>
      </c>
      <c r="I398" s="144" t="s">
        <v>170</v>
      </c>
      <c r="J398" s="67"/>
      <c r="K398" s="96"/>
      <c r="L398" s="147">
        <v>2</v>
      </c>
      <c r="M398" s="67"/>
      <c r="N398" s="67"/>
      <c r="O398" s="67"/>
      <c r="P398" s="77"/>
      <c r="Q398" s="96"/>
      <c r="R398" s="67">
        <f t="shared" si="36"/>
        <v>0</v>
      </c>
      <c r="S398" s="146"/>
      <c r="T398" s="291" t="str">
        <f>IFERROR(VLOOKUP(B398,'Найдено на объекте'!$A$2:$I$83,9,0),"-")</f>
        <v>-</v>
      </c>
      <c r="U398" s="196" t="str">
        <f t="shared" si="37"/>
        <v>-</v>
      </c>
      <c r="V398" s="291" t="str">
        <f>IFERROR(VLOOKUP(B398,[1]Отгрузки!$B$208:$C$281,2,0),"-")</f>
        <v>-</v>
      </c>
      <c r="W398" s="196" t="str">
        <f t="shared" si="38"/>
        <v>-</v>
      </c>
      <c r="X398" s="291">
        <f t="shared" si="39"/>
        <v>2</v>
      </c>
      <c r="Y398" s="196">
        <f t="shared" si="40"/>
        <v>1.0199999999999999E-2</v>
      </c>
      <c r="Z398" s="319"/>
      <c r="AA398" s="291"/>
      <c r="AB398" s="68">
        <f>VLOOKUP(B398,'[2]ВОМ КГ-3 СОЭКС'!$C$3:$G$2063,5,0)</f>
        <v>10.199999999999999</v>
      </c>
      <c r="AC398" s="217">
        <f t="shared" si="41"/>
        <v>0</v>
      </c>
    </row>
    <row r="399" spans="1:29" x14ac:dyDescent="0.3">
      <c r="A399" s="133" t="s">
        <v>1245</v>
      </c>
      <c r="B399" s="134" t="s">
        <v>1246</v>
      </c>
      <c r="C399" s="134" t="s">
        <v>1247</v>
      </c>
      <c r="D399" s="96">
        <v>4</v>
      </c>
      <c r="E399" s="141">
        <v>23.7</v>
      </c>
      <c r="F399" s="142">
        <v>94.8</v>
      </c>
      <c r="G399" s="143">
        <v>1.18</v>
      </c>
      <c r="H399" s="143">
        <v>4.72</v>
      </c>
      <c r="I399" s="144" t="s">
        <v>170</v>
      </c>
      <c r="J399" s="67"/>
      <c r="K399" s="148">
        <v>2</v>
      </c>
      <c r="L399" s="147">
        <v>2</v>
      </c>
      <c r="M399" s="67"/>
      <c r="N399" s="96"/>
      <c r="O399" s="96"/>
      <c r="P399" s="96"/>
      <c r="Q399" s="96"/>
      <c r="R399" s="67">
        <f t="shared" si="36"/>
        <v>0</v>
      </c>
      <c r="S399" s="146"/>
      <c r="T399" s="291" t="str">
        <f>IFERROR(VLOOKUP(B399,'Найдено на объекте'!$A$2:$I$83,9,0),"-")</f>
        <v>-</v>
      </c>
      <c r="U399" s="196" t="str">
        <f t="shared" si="37"/>
        <v>-</v>
      </c>
      <c r="V399" s="291" t="str">
        <f>IFERROR(VLOOKUP(B399,[1]Отгрузки!$B$208:$C$281,2,0),"-")</f>
        <v>-</v>
      </c>
      <c r="W399" s="196" t="str">
        <f t="shared" si="38"/>
        <v>-</v>
      </c>
      <c r="X399" s="291">
        <f t="shared" si="39"/>
        <v>4</v>
      </c>
      <c r="Y399" s="196">
        <f t="shared" si="40"/>
        <v>9.4799999999999995E-2</v>
      </c>
      <c r="Z399" s="319"/>
      <c r="AA399" s="291"/>
      <c r="AB399" s="68">
        <f>VLOOKUP(B399,'[2]ВОМ КГ-3 СОЭКС'!$C$3:$G$2063,5,0)</f>
        <v>94.8</v>
      </c>
      <c r="AC399" s="217">
        <f t="shared" si="41"/>
        <v>0</v>
      </c>
    </row>
    <row r="400" spans="1:29" x14ac:dyDescent="0.3">
      <c r="A400" s="133" t="s">
        <v>1248</v>
      </c>
      <c r="B400" s="134" t="s">
        <v>1249</v>
      </c>
      <c r="C400" s="134" t="s">
        <v>1250</v>
      </c>
      <c r="D400" s="96">
        <v>4</v>
      </c>
      <c r="E400" s="141">
        <v>23.7</v>
      </c>
      <c r="F400" s="142">
        <v>94.8</v>
      </c>
      <c r="G400" s="143">
        <v>1.18</v>
      </c>
      <c r="H400" s="143">
        <v>4.72</v>
      </c>
      <c r="I400" s="144" t="s">
        <v>170</v>
      </c>
      <c r="J400" s="67"/>
      <c r="K400" s="148">
        <v>2</v>
      </c>
      <c r="L400" s="147">
        <v>2</v>
      </c>
      <c r="M400" s="67"/>
      <c r="N400" s="96"/>
      <c r="O400" s="96"/>
      <c r="P400" s="96"/>
      <c r="Q400" s="96"/>
      <c r="R400" s="67">
        <f t="shared" si="36"/>
        <v>0</v>
      </c>
      <c r="S400" s="146"/>
      <c r="T400" s="291" t="str">
        <f>IFERROR(VLOOKUP(B400,'Найдено на объекте'!$A$2:$I$83,9,0),"-")</f>
        <v>-</v>
      </c>
      <c r="U400" s="196" t="str">
        <f t="shared" si="37"/>
        <v>-</v>
      </c>
      <c r="V400" s="291" t="str">
        <f>IFERROR(VLOOKUP(B400,[1]Отгрузки!$B$208:$C$281,2,0),"-")</f>
        <v>-</v>
      </c>
      <c r="W400" s="196" t="str">
        <f t="shared" si="38"/>
        <v>-</v>
      </c>
      <c r="X400" s="291">
        <f t="shared" si="39"/>
        <v>4</v>
      </c>
      <c r="Y400" s="196">
        <f t="shared" si="40"/>
        <v>9.4799999999999995E-2</v>
      </c>
      <c r="Z400" s="319"/>
      <c r="AA400" s="291"/>
      <c r="AB400" s="68">
        <f>VLOOKUP(B400,'[2]ВОМ КГ-3 СОЭКС'!$C$3:$G$2063,5,0)</f>
        <v>94.8</v>
      </c>
      <c r="AC400" s="217">
        <f t="shared" si="41"/>
        <v>0</v>
      </c>
    </row>
    <row r="401" spans="1:29" x14ac:dyDescent="0.3">
      <c r="A401" s="133" t="s">
        <v>1251</v>
      </c>
      <c r="B401" s="134" t="s">
        <v>1252</v>
      </c>
      <c r="C401" s="134" t="s">
        <v>1253</v>
      </c>
      <c r="D401" s="96">
        <v>1</v>
      </c>
      <c r="E401" s="141">
        <v>29.3</v>
      </c>
      <c r="F401" s="142">
        <v>29.3</v>
      </c>
      <c r="G401" s="143">
        <v>1.43</v>
      </c>
      <c r="H401" s="143">
        <v>1.43</v>
      </c>
      <c r="I401" s="144" t="s">
        <v>170</v>
      </c>
      <c r="J401" s="67"/>
      <c r="K401" s="96"/>
      <c r="L401" s="147">
        <v>1</v>
      </c>
      <c r="M401" s="67"/>
      <c r="N401" s="67"/>
      <c r="O401" s="67"/>
      <c r="P401" s="77"/>
      <c r="Q401" s="96"/>
      <c r="R401" s="67">
        <f t="shared" si="36"/>
        <v>0</v>
      </c>
      <c r="S401" s="146"/>
      <c r="T401" s="291" t="str">
        <f>IFERROR(VLOOKUP(B401,'Найдено на объекте'!$A$2:$I$83,9,0),"-")</f>
        <v>-</v>
      </c>
      <c r="U401" s="196" t="str">
        <f t="shared" si="37"/>
        <v>-</v>
      </c>
      <c r="V401" s="291" t="str">
        <f>IFERROR(VLOOKUP(B401,[1]Отгрузки!$B$208:$C$281,2,0),"-")</f>
        <v>-</v>
      </c>
      <c r="W401" s="196" t="str">
        <f t="shared" si="38"/>
        <v>-</v>
      </c>
      <c r="X401" s="291">
        <f t="shared" si="39"/>
        <v>1</v>
      </c>
      <c r="Y401" s="196">
        <f t="shared" si="40"/>
        <v>2.93E-2</v>
      </c>
      <c r="Z401" s="319"/>
      <c r="AA401" s="291"/>
      <c r="AB401" s="68">
        <f>VLOOKUP(B401,'[2]ВОМ КГ-3 СОЭКС'!$C$3:$G$2063,5,0)</f>
        <v>29.3</v>
      </c>
      <c r="AC401" s="217">
        <f t="shared" si="41"/>
        <v>0</v>
      </c>
    </row>
    <row r="402" spans="1:29" x14ac:dyDescent="0.3">
      <c r="A402" s="133" t="s">
        <v>1254</v>
      </c>
      <c r="B402" s="134" t="s">
        <v>1255</v>
      </c>
      <c r="C402" s="134" t="s">
        <v>1256</v>
      </c>
      <c r="D402" s="96">
        <v>1</v>
      </c>
      <c r="E402" s="141">
        <v>29.3</v>
      </c>
      <c r="F402" s="142">
        <v>29.3</v>
      </c>
      <c r="G402" s="143">
        <v>1.43</v>
      </c>
      <c r="H402" s="143">
        <v>1.43</v>
      </c>
      <c r="I402" s="144" t="s">
        <v>170</v>
      </c>
      <c r="J402" s="67"/>
      <c r="K402" s="96"/>
      <c r="L402" s="147">
        <v>1</v>
      </c>
      <c r="M402" s="67"/>
      <c r="N402" s="67"/>
      <c r="O402" s="67"/>
      <c r="P402" s="77"/>
      <c r="Q402" s="96"/>
      <c r="R402" s="67">
        <f t="shared" si="36"/>
        <v>0</v>
      </c>
      <c r="S402" s="146"/>
      <c r="T402" s="291" t="str">
        <f>IFERROR(VLOOKUP(B402,'Найдено на объекте'!$A$2:$I$83,9,0),"-")</f>
        <v>-</v>
      </c>
      <c r="U402" s="196" t="str">
        <f t="shared" si="37"/>
        <v>-</v>
      </c>
      <c r="V402" s="291" t="str">
        <f>IFERROR(VLOOKUP(B402,[1]Отгрузки!$B$208:$C$281,2,0),"-")</f>
        <v>-</v>
      </c>
      <c r="W402" s="196" t="str">
        <f t="shared" si="38"/>
        <v>-</v>
      </c>
      <c r="X402" s="291">
        <f t="shared" si="39"/>
        <v>1</v>
      </c>
      <c r="Y402" s="196">
        <f t="shared" si="40"/>
        <v>2.93E-2</v>
      </c>
      <c r="Z402" s="319"/>
      <c r="AA402" s="291"/>
      <c r="AB402" s="68">
        <f>VLOOKUP(B402,'[2]ВОМ КГ-3 СОЭКС'!$C$3:$G$2063,5,0)</f>
        <v>29.3</v>
      </c>
      <c r="AC402" s="217">
        <f t="shared" si="41"/>
        <v>0</v>
      </c>
    </row>
    <row r="403" spans="1:29" x14ac:dyDescent="0.3">
      <c r="A403" s="133" t="s">
        <v>1257</v>
      </c>
      <c r="B403" s="134" t="s">
        <v>1258</v>
      </c>
      <c r="C403" s="134" t="s">
        <v>1259</v>
      </c>
      <c r="D403" s="96">
        <v>3</v>
      </c>
      <c r="E403" s="141">
        <v>31.2</v>
      </c>
      <c r="F403" s="142">
        <v>93.6</v>
      </c>
      <c r="G403" s="143">
        <v>1.54</v>
      </c>
      <c r="H403" s="143">
        <v>4.62</v>
      </c>
      <c r="I403" s="144" t="s">
        <v>170</v>
      </c>
      <c r="J403" s="67"/>
      <c r="K403" s="96"/>
      <c r="L403" s="147">
        <v>3</v>
      </c>
      <c r="M403" s="67"/>
      <c r="N403" s="67"/>
      <c r="O403" s="67"/>
      <c r="P403" s="77"/>
      <c r="Q403" s="96"/>
      <c r="R403" s="67">
        <f t="shared" si="36"/>
        <v>0</v>
      </c>
      <c r="S403" s="146"/>
      <c r="T403" s="291" t="str">
        <f>IFERROR(VLOOKUP(B403,'Найдено на объекте'!$A$2:$I$83,9,0),"-")</f>
        <v>-</v>
      </c>
      <c r="U403" s="196" t="str">
        <f t="shared" si="37"/>
        <v>-</v>
      </c>
      <c r="V403" s="291" t="str">
        <f>IFERROR(VLOOKUP(B403,[1]Отгрузки!$B$208:$C$281,2,0),"-")</f>
        <v>-</v>
      </c>
      <c r="W403" s="196" t="str">
        <f t="shared" si="38"/>
        <v>-</v>
      </c>
      <c r="X403" s="291">
        <f t="shared" si="39"/>
        <v>3</v>
      </c>
      <c r="Y403" s="196">
        <f t="shared" si="40"/>
        <v>9.3599999999999989E-2</v>
      </c>
      <c r="Z403" s="319"/>
      <c r="AA403" s="291"/>
      <c r="AB403" s="68">
        <f>VLOOKUP(B403,'[2]ВОМ КГ-3 СОЭКС'!$C$3:$G$2063,5,0)</f>
        <v>93.6</v>
      </c>
      <c r="AC403" s="217">
        <f t="shared" si="41"/>
        <v>0</v>
      </c>
    </row>
    <row r="404" spans="1:29" x14ac:dyDescent="0.3">
      <c r="A404" s="133" t="s">
        <v>1260</v>
      </c>
      <c r="B404" s="134" t="s">
        <v>1261</v>
      </c>
      <c r="C404" s="134" t="s">
        <v>1262</v>
      </c>
      <c r="D404" s="96">
        <v>3</v>
      </c>
      <c r="E404" s="141">
        <v>31.2</v>
      </c>
      <c r="F404" s="142">
        <v>93.6</v>
      </c>
      <c r="G404" s="143">
        <v>1.54</v>
      </c>
      <c r="H404" s="143">
        <v>4.62</v>
      </c>
      <c r="I404" s="144" t="s">
        <v>170</v>
      </c>
      <c r="J404" s="67"/>
      <c r="K404" s="96"/>
      <c r="L404" s="147">
        <v>3</v>
      </c>
      <c r="M404" s="67"/>
      <c r="N404" s="67"/>
      <c r="O404" s="67"/>
      <c r="P404" s="77"/>
      <c r="Q404" s="96"/>
      <c r="R404" s="67">
        <f t="shared" si="36"/>
        <v>0</v>
      </c>
      <c r="S404" s="146"/>
      <c r="T404" s="291" t="str">
        <f>IFERROR(VLOOKUP(B404,'Найдено на объекте'!$A$2:$I$83,9,0),"-")</f>
        <v>-</v>
      </c>
      <c r="U404" s="196" t="str">
        <f t="shared" si="37"/>
        <v>-</v>
      </c>
      <c r="V404" s="291" t="str">
        <f>IFERROR(VLOOKUP(B404,[1]Отгрузки!$B$208:$C$281,2,0),"-")</f>
        <v>-</v>
      </c>
      <c r="W404" s="196" t="str">
        <f t="shared" si="38"/>
        <v>-</v>
      </c>
      <c r="X404" s="291">
        <f t="shared" si="39"/>
        <v>3</v>
      </c>
      <c r="Y404" s="196">
        <f t="shared" si="40"/>
        <v>9.3599999999999989E-2</v>
      </c>
      <c r="Z404" s="319"/>
      <c r="AA404" s="291"/>
      <c r="AB404" s="68">
        <f>VLOOKUP(B404,'[2]ВОМ КГ-3 СОЭКС'!$C$3:$G$2063,5,0)</f>
        <v>93.6</v>
      </c>
      <c r="AC404" s="217">
        <f t="shared" si="41"/>
        <v>0</v>
      </c>
    </row>
    <row r="405" spans="1:29" x14ac:dyDescent="0.3">
      <c r="A405" s="133" t="s">
        <v>1263</v>
      </c>
      <c r="B405" s="134" t="s">
        <v>1264</v>
      </c>
      <c r="C405" s="134" t="s">
        <v>1265</v>
      </c>
      <c r="D405" s="96">
        <v>1</v>
      </c>
      <c r="E405" s="141">
        <v>18</v>
      </c>
      <c r="F405" s="142">
        <v>18</v>
      </c>
      <c r="G405" s="143">
        <v>0.89</v>
      </c>
      <c r="H405" s="143">
        <v>0.89</v>
      </c>
      <c r="I405" s="144" t="s">
        <v>170</v>
      </c>
      <c r="J405" s="67"/>
      <c r="K405" s="96"/>
      <c r="L405" s="147">
        <v>1</v>
      </c>
      <c r="M405" s="67"/>
      <c r="N405" s="67"/>
      <c r="O405" s="67"/>
      <c r="P405" s="77"/>
      <c r="Q405" s="96"/>
      <c r="R405" s="67">
        <f t="shared" si="36"/>
        <v>0</v>
      </c>
      <c r="S405" s="146"/>
      <c r="T405" s="291" t="str">
        <f>IFERROR(VLOOKUP(B405,'Найдено на объекте'!$A$2:$I$83,9,0),"-")</f>
        <v>-</v>
      </c>
      <c r="U405" s="196" t="str">
        <f t="shared" si="37"/>
        <v>-</v>
      </c>
      <c r="V405" s="291" t="str">
        <f>IFERROR(VLOOKUP(B405,[1]Отгрузки!$B$208:$C$281,2,0),"-")</f>
        <v>-</v>
      </c>
      <c r="W405" s="196" t="str">
        <f t="shared" si="38"/>
        <v>-</v>
      </c>
      <c r="X405" s="291">
        <f t="shared" si="39"/>
        <v>1</v>
      </c>
      <c r="Y405" s="196">
        <f t="shared" si="40"/>
        <v>1.7999999999999999E-2</v>
      </c>
      <c r="Z405" s="319"/>
      <c r="AA405" s="291"/>
      <c r="AB405" s="68">
        <f>VLOOKUP(B405,'[2]ВОМ КГ-3 СОЭКС'!$C$3:$G$2063,5,0)</f>
        <v>18</v>
      </c>
      <c r="AC405" s="217">
        <f t="shared" si="41"/>
        <v>0</v>
      </c>
    </row>
    <row r="406" spans="1:29" x14ac:dyDescent="0.3">
      <c r="A406" s="133" t="s">
        <v>1266</v>
      </c>
      <c r="B406" s="134" t="s">
        <v>1267</v>
      </c>
      <c r="C406" s="134" t="s">
        <v>1268</v>
      </c>
      <c r="D406" s="96">
        <v>1</v>
      </c>
      <c r="E406" s="141">
        <v>18</v>
      </c>
      <c r="F406" s="142">
        <v>18</v>
      </c>
      <c r="G406" s="143">
        <v>0.89</v>
      </c>
      <c r="H406" s="143">
        <v>0.89</v>
      </c>
      <c r="I406" s="144" t="s">
        <v>170</v>
      </c>
      <c r="J406" s="67"/>
      <c r="K406" s="96"/>
      <c r="L406" s="147">
        <v>1</v>
      </c>
      <c r="M406" s="67"/>
      <c r="N406" s="67"/>
      <c r="O406" s="67"/>
      <c r="P406" s="77"/>
      <c r="Q406" s="96"/>
      <c r="R406" s="67">
        <f t="shared" si="36"/>
        <v>0</v>
      </c>
      <c r="S406" s="146"/>
      <c r="T406" s="291" t="str">
        <f>IFERROR(VLOOKUP(B406,'Найдено на объекте'!$A$2:$I$83,9,0),"-")</f>
        <v>-</v>
      </c>
      <c r="U406" s="196" t="str">
        <f t="shared" si="37"/>
        <v>-</v>
      </c>
      <c r="V406" s="291" t="str">
        <f>IFERROR(VLOOKUP(B406,[1]Отгрузки!$B$208:$C$281,2,0),"-")</f>
        <v>-</v>
      </c>
      <c r="W406" s="196" t="str">
        <f t="shared" si="38"/>
        <v>-</v>
      </c>
      <c r="X406" s="291">
        <f t="shared" si="39"/>
        <v>1</v>
      </c>
      <c r="Y406" s="196">
        <f t="shared" si="40"/>
        <v>1.7999999999999999E-2</v>
      </c>
      <c r="Z406" s="319"/>
      <c r="AA406" s="291"/>
      <c r="AB406" s="68">
        <f>VLOOKUP(B406,'[2]ВОМ КГ-3 СОЭКС'!$C$3:$G$2063,5,0)</f>
        <v>18</v>
      </c>
      <c r="AC406" s="217">
        <f t="shared" si="41"/>
        <v>0</v>
      </c>
    </row>
    <row r="407" spans="1:29" x14ac:dyDescent="0.3">
      <c r="A407" s="133" t="s">
        <v>1269</v>
      </c>
      <c r="B407" s="134" t="s">
        <v>1270</v>
      </c>
      <c r="C407" s="134" t="s">
        <v>1271</v>
      </c>
      <c r="D407" s="96">
        <v>56</v>
      </c>
      <c r="E407" s="141">
        <v>24.3</v>
      </c>
      <c r="F407" s="142">
        <v>1360.8</v>
      </c>
      <c r="G407" s="143">
        <v>0.94</v>
      </c>
      <c r="H407" s="143">
        <v>52.64</v>
      </c>
      <c r="I407" s="144" t="s">
        <v>170</v>
      </c>
      <c r="J407" s="67">
        <v>5</v>
      </c>
      <c r="K407" s="148">
        <v>4</v>
      </c>
      <c r="L407" s="147">
        <v>6</v>
      </c>
      <c r="M407" s="149">
        <v>8</v>
      </c>
      <c r="N407" s="149">
        <v>8</v>
      </c>
      <c r="O407" s="67">
        <v>8</v>
      </c>
      <c r="P407" s="145">
        <v>8</v>
      </c>
      <c r="Q407" s="144">
        <v>9</v>
      </c>
      <c r="R407" s="67">
        <f t="shared" si="36"/>
        <v>0</v>
      </c>
      <c r="S407" s="146"/>
      <c r="T407" s="291" t="str">
        <f>IFERROR(VLOOKUP(B407,'Найдено на объекте'!$A$2:$I$83,9,0),"-")</f>
        <v>-</v>
      </c>
      <c r="U407" s="196" t="str">
        <f t="shared" si="37"/>
        <v>-</v>
      </c>
      <c r="V407" s="291" t="str">
        <f>IFERROR(VLOOKUP(B407,[1]Отгрузки!$B$208:$C$281,2,0),"-")</f>
        <v>-</v>
      </c>
      <c r="W407" s="196" t="str">
        <f t="shared" si="38"/>
        <v>-</v>
      </c>
      <c r="X407" s="291">
        <f t="shared" si="39"/>
        <v>56</v>
      </c>
      <c r="Y407" s="196">
        <f t="shared" si="40"/>
        <v>1.3608</v>
      </c>
      <c r="Z407" s="319"/>
      <c r="AA407" s="291"/>
      <c r="AB407" s="68">
        <f>VLOOKUP(B407,'[2]ВОМ КГ-3 СОЭКС'!$C$3:$G$2063,5,0)</f>
        <v>1360.8</v>
      </c>
      <c r="AC407" s="217">
        <f t="shared" si="41"/>
        <v>0</v>
      </c>
    </row>
    <row r="408" spans="1:29" x14ac:dyDescent="0.3">
      <c r="A408" s="133" t="s">
        <v>1272</v>
      </c>
      <c r="B408" s="134" t="s">
        <v>1273</v>
      </c>
      <c r="C408" s="134" t="s">
        <v>1274</v>
      </c>
      <c r="D408" s="96">
        <v>1</v>
      </c>
      <c r="E408" s="141">
        <v>164.1</v>
      </c>
      <c r="F408" s="142">
        <v>164.1</v>
      </c>
      <c r="G408" s="143">
        <v>5.78</v>
      </c>
      <c r="H408" s="143">
        <v>5.78</v>
      </c>
      <c r="I408" s="144" t="s">
        <v>170</v>
      </c>
      <c r="J408" s="67">
        <v>1</v>
      </c>
      <c r="K408" s="96"/>
      <c r="L408" s="96"/>
      <c r="M408" s="67"/>
      <c r="N408" s="67"/>
      <c r="O408" s="67"/>
      <c r="P408" s="77"/>
      <c r="Q408" s="96"/>
      <c r="R408" s="67">
        <f t="shared" si="36"/>
        <v>0</v>
      </c>
      <c r="S408" s="146"/>
      <c r="T408" s="291" t="str">
        <f>IFERROR(VLOOKUP(B408,'Найдено на объекте'!$A$2:$I$83,9,0),"-")</f>
        <v>-</v>
      </c>
      <c r="U408" s="196" t="str">
        <f t="shared" si="37"/>
        <v>-</v>
      </c>
      <c r="V408" s="291" t="str">
        <f>IFERROR(VLOOKUP(B408,[1]Отгрузки!$B$208:$C$281,2,0),"-")</f>
        <v>-</v>
      </c>
      <c r="W408" s="196" t="str">
        <f t="shared" si="38"/>
        <v>-</v>
      </c>
      <c r="X408" s="291">
        <f t="shared" si="39"/>
        <v>1</v>
      </c>
      <c r="Y408" s="196">
        <f t="shared" si="40"/>
        <v>0.1641</v>
      </c>
      <c r="Z408" s="319" t="s">
        <v>4914</v>
      </c>
      <c r="AA408" s="291">
        <v>1</v>
      </c>
      <c r="AB408" s="68">
        <f>VLOOKUP(B408,'[2]ВОМ КГ-3 СОЭКС'!$C$3:$G$2063,5,0)</f>
        <v>164.1</v>
      </c>
      <c r="AC408" s="217">
        <f t="shared" si="41"/>
        <v>0</v>
      </c>
    </row>
    <row r="409" spans="1:29" x14ac:dyDescent="0.3">
      <c r="A409" s="133" t="s">
        <v>1275</v>
      </c>
      <c r="B409" s="134" t="s">
        <v>1276</v>
      </c>
      <c r="C409" s="134" t="s">
        <v>1277</v>
      </c>
      <c r="D409" s="96">
        <v>1</v>
      </c>
      <c r="E409" s="141">
        <v>165.7</v>
      </c>
      <c r="F409" s="142">
        <v>165.7</v>
      </c>
      <c r="G409" s="143">
        <v>5.83</v>
      </c>
      <c r="H409" s="143">
        <v>5.83</v>
      </c>
      <c r="I409" s="144" t="s">
        <v>170</v>
      </c>
      <c r="J409" s="67">
        <v>1</v>
      </c>
      <c r="K409" s="96"/>
      <c r="L409" s="96"/>
      <c r="M409" s="67"/>
      <c r="N409" s="67"/>
      <c r="O409" s="67"/>
      <c r="P409" s="77"/>
      <c r="Q409" s="96"/>
      <c r="R409" s="67">
        <f t="shared" si="36"/>
        <v>0</v>
      </c>
      <c r="S409" s="146"/>
      <c r="T409" s="291" t="str">
        <f>IFERROR(VLOOKUP(B409,'Найдено на объекте'!$A$2:$I$83,9,0),"-")</f>
        <v>-</v>
      </c>
      <c r="U409" s="196" t="str">
        <f t="shared" si="37"/>
        <v>-</v>
      </c>
      <c r="V409" s="291" t="str">
        <f>IFERROR(VLOOKUP(B409,[1]Отгрузки!$B$208:$C$281,2,0),"-")</f>
        <v>-</v>
      </c>
      <c r="W409" s="196" t="str">
        <f t="shared" si="38"/>
        <v>-</v>
      </c>
      <c r="X409" s="291">
        <f t="shared" si="39"/>
        <v>1</v>
      </c>
      <c r="Y409" s="196">
        <f t="shared" si="40"/>
        <v>0.16569999999999999</v>
      </c>
      <c r="Z409" s="319" t="s">
        <v>4914</v>
      </c>
      <c r="AA409" s="291">
        <v>1</v>
      </c>
      <c r="AB409" s="68">
        <f>VLOOKUP(B409,'[2]ВОМ КГ-3 СОЭКС'!$C$3:$G$2063,5,0)</f>
        <v>165.7</v>
      </c>
      <c r="AC409" s="217">
        <f t="shared" si="41"/>
        <v>0</v>
      </c>
    </row>
    <row r="410" spans="1:29" x14ac:dyDescent="0.3">
      <c r="A410" s="133" t="s">
        <v>1278</v>
      </c>
      <c r="B410" s="134" t="s">
        <v>1279</v>
      </c>
      <c r="C410" s="134" t="s">
        <v>1280</v>
      </c>
      <c r="D410" s="96">
        <v>1</v>
      </c>
      <c r="E410" s="141">
        <v>164.1</v>
      </c>
      <c r="F410" s="142">
        <v>164.1</v>
      </c>
      <c r="G410" s="143">
        <v>5.78</v>
      </c>
      <c r="H410" s="143">
        <v>5.78</v>
      </c>
      <c r="I410" s="144" t="s">
        <v>170</v>
      </c>
      <c r="J410" s="67">
        <v>1</v>
      </c>
      <c r="K410" s="96"/>
      <c r="L410" s="96"/>
      <c r="M410" s="67"/>
      <c r="N410" s="67"/>
      <c r="O410" s="67"/>
      <c r="P410" s="77"/>
      <c r="Q410" s="96"/>
      <c r="R410" s="67">
        <f t="shared" si="36"/>
        <v>0</v>
      </c>
      <c r="S410" s="146"/>
      <c r="T410" s="291" t="str">
        <f>IFERROR(VLOOKUP(B410,'Найдено на объекте'!$A$2:$I$83,9,0),"-")</f>
        <v>-</v>
      </c>
      <c r="U410" s="196" t="str">
        <f t="shared" si="37"/>
        <v>-</v>
      </c>
      <c r="V410" s="291" t="str">
        <f>IFERROR(VLOOKUP(B410,[1]Отгрузки!$B$208:$C$281,2,0),"-")</f>
        <v>-</v>
      </c>
      <c r="W410" s="196" t="str">
        <f t="shared" si="38"/>
        <v>-</v>
      </c>
      <c r="X410" s="291">
        <f t="shared" si="39"/>
        <v>1</v>
      </c>
      <c r="Y410" s="196">
        <f t="shared" si="40"/>
        <v>0.1641</v>
      </c>
      <c r="Z410" s="319" t="s">
        <v>4914</v>
      </c>
      <c r="AA410" s="291">
        <v>1</v>
      </c>
      <c r="AB410" s="68">
        <f>VLOOKUP(B410,'[2]ВОМ КГ-3 СОЭКС'!$C$3:$G$2063,5,0)</f>
        <v>164.1</v>
      </c>
      <c r="AC410" s="217">
        <f t="shared" si="41"/>
        <v>0</v>
      </c>
    </row>
    <row r="411" spans="1:29" x14ac:dyDescent="0.3">
      <c r="A411" s="133" t="s">
        <v>1281</v>
      </c>
      <c r="B411" s="134" t="s">
        <v>1282</v>
      </c>
      <c r="C411" s="134" t="s">
        <v>1283</v>
      </c>
      <c r="D411" s="96">
        <v>6</v>
      </c>
      <c r="E411" s="141">
        <v>168.2</v>
      </c>
      <c r="F411" s="142">
        <v>1009.2</v>
      </c>
      <c r="G411" s="143">
        <v>5.9</v>
      </c>
      <c r="H411" s="143">
        <v>35.4</v>
      </c>
      <c r="I411" s="144" t="s">
        <v>170</v>
      </c>
      <c r="J411" s="67">
        <v>6</v>
      </c>
      <c r="K411" s="96"/>
      <c r="L411" s="96"/>
      <c r="M411" s="67"/>
      <c r="N411" s="67"/>
      <c r="O411" s="67"/>
      <c r="P411" s="77"/>
      <c r="Q411" s="96"/>
      <c r="R411" s="67">
        <f t="shared" si="36"/>
        <v>0</v>
      </c>
      <c r="S411" s="146"/>
      <c r="T411" s="291" t="str">
        <f>IFERROR(VLOOKUP(B411,'Найдено на объекте'!$A$2:$I$83,9,0),"-")</f>
        <v>-</v>
      </c>
      <c r="U411" s="196" t="str">
        <f t="shared" si="37"/>
        <v>-</v>
      </c>
      <c r="V411" s="291" t="str">
        <f>IFERROR(VLOOKUP(B411,[1]Отгрузки!$B$208:$C$281,2,0),"-")</f>
        <v>-</v>
      </c>
      <c r="W411" s="196" t="str">
        <f t="shared" si="38"/>
        <v>-</v>
      </c>
      <c r="X411" s="291">
        <f t="shared" si="39"/>
        <v>6</v>
      </c>
      <c r="Y411" s="196">
        <f t="shared" si="40"/>
        <v>1.0091999999999999</v>
      </c>
      <c r="Z411" s="319" t="s">
        <v>4914</v>
      </c>
      <c r="AA411" s="291">
        <v>6</v>
      </c>
      <c r="AB411" s="68">
        <f>VLOOKUP(B411,'[2]ВОМ КГ-3 СОЭКС'!$C$3:$G$2063,5,0)</f>
        <v>1009.2</v>
      </c>
      <c r="AC411" s="217">
        <f t="shared" si="41"/>
        <v>0</v>
      </c>
    </row>
    <row r="412" spans="1:29" x14ac:dyDescent="0.3">
      <c r="A412" s="133" t="s">
        <v>1284</v>
      </c>
      <c r="B412" s="134" t="s">
        <v>1285</v>
      </c>
      <c r="C412" s="134" t="s">
        <v>1286</v>
      </c>
      <c r="D412" s="96">
        <v>4</v>
      </c>
      <c r="E412" s="141">
        <v>90.1</v>
      </c>
      <c r="F412" s="142">
        <v>360.4</v>
      </c>
      <c r="G412" s="143">
        <v>3.41</v>
      </c>
      <c r="H412" s="143">
        <v>13.64</v>
      </c>
      <c r="I412" s="144" t="s">
        <v>170</v>
      </c>
      <c r="J412" s="67"/>
      <c r="K412" s="148">
        <v>4</v>
      </c>
      <c r="L412" s="96"/>
      <c r="M412" s="67"/>
      <c r="N412" s="67"/>
      <c r="O412" s="67"/>
      <c r="P412" s="77"/>
      <c r="Q412" s="96"/>
      <c r="R412" s="67">
        <f t="shared" si="36"/>
        <v>0</v>
      </c>
      <c r="S412" s="146"/>
      <c r="T412" s="291" t="str">
        <f>IFERROR(VLOOKUP(B412,'Найдено на объекте'!$A$2:$I$83,9,0),"-")</f>
        <v>-</v>
      </c>
      <c r="U412" s="196" t="str">
        <f t="shared" si="37"/>
        <v>-</v>
      </c>
      <c r="V412" s="291" t="str">
        <f>IFERROR(VLOOKUP(B412,[1]Отгрузки!$B$208:$C$281,2,0),"-")</f>
        <v>-</v>
      </c>
      <c r="W412" s="196" t="str">
        <f t="shared" si="38"/>
        <v>-</v>
      </c>
      <c r="X412" s="291">
        <f t="shared" si="39"/>
        <v>4</v>
      </c>
      <c r="Y412" s="196">
        <f t="shared" si="40"/>
        <v>0.3604</v>
      </c>
      <c r="Z412" s="319" t="s">
        <v>4914</v>
      </c>
      <c r="AA412" s="291">
        <v>4</v>
      </c>
      <c r="AB412" s="68">
        <f>VLOOKUP(B412,'[2]ВОМ КГ-3 СОЭКС'!$C$3:$G$2063,5,0)</f>
        <v>360.4</v>
      </c>
      <c r="AC412" s="217">
        <f t="shared" si="41"/>
        <v>0</v>
      </c>
    </row>
    <row r="413" spans="1:29" x14ac:dyDescent="0.3">
      <c r="A413" s="133" t="s">
        <v>1287</v>
      </c>
      <c r="B413" s="134" t="s">
        <v>1288</v>
      </c>
      <c r="C413" s="134" t="s">
        <v>1289</v>
      </c>
      <c r="D413" s="96">
        <v>3</v>
      </c>
      <c r="E413" s="141">
        <v>88</v>
      </c>
      <c r="F413" s="142">
        <v>264</v>
      </c>
      <c r="G413" s="143">
        <v>3.33</v>
      </c>
      <c r="H413" s="143">
        <v>9.99</v>
      </c>
      <c r="I413" s="144" t="s">
        <v>170</v>
      </c>
      <c r="J413" s="67"/>
      <c r="K413" s="148">
        <v>3</v>
      </c>
      <c r="L413" s="96"/>
      <c r="M413" s="67"/>
      <c r="N413" s="67"/>
      <c r="O413" s="67"/>
      <c r="P413" s="77"/>
      <c r="Q413" s="96"/>
      <c r="R413" s="67">
        <f t="shared" si="36"/>
        <v>0</v>
      </c>
      <c r="S413" s="146"/>
      <c r="T413" s="291" t="str">
        <f>IFERROR(VLOOKUP(B413,'Найдено на объекте'!$A$2:$I$83,9,0),"-")</f>
        <v>-</v>
      </c>
      <c r="U413" s="196" t="str">
        <f t="shared" si="37"/>
        <v>-</v>
      </c>
      <c r="V413" s="291" t="str">
        <f>IFERROR(VLOOKUP(B413,[1]Отгрузки!$B$208:$C$281,2,0),"-")</f>
        <v>-</v>
      </c>
      <c r="W413" s="196" t="str">
        <f t="shared" si="38"/>
        <v>-</v>
      </c>
      <c r="X413" s="291">
        <f t="shared" si="39"/>
        <v>3</v>
      </c>
      <c r="Y413" s="196">
        <f t="shared" si="40"/>
        <v>0.26400000000000001</v>
      </c>
      <c r="Z413" s="319" t="s">
        <v>4914</v>
      </c>
      <c r="AA413" s="291">
        <v>2</v>
      </c>
      <c r="AB413" s="68">
        <f>VLOOKUP(B413,'[2]ВОМ КГ-3 СОЭКС'!$C$3:$G$2063,5,0)</f>
        <v>264</v>
      </c>
      <c r="AC413" s="217">
        <f t="shared" si="41"/>
        <v>0</v>
      </c>
    </row>
    <row r="414" spans="1:29" x14ac:dyDescent="0.3">
      <c r="A414" s="133" t="s">
        <v>1290</v>
      </c>
      <c r="B414" s="134" t="s">
        <v>1291</v>
      </c>
      <c r="C414" s="134" t="s">
        <v>1292</v>
      </c>
      <c r="D414" s="96">
        <v>14</v>
      </c>
      <c r="E414" s="141">
        <v>93.5</v>
      </c>
      <c r="F414" s="142">
        <v>1309</v>
      </c>
      <c r="G414" s="143">
        <v>3.54</v>
      </c>
      <c r="H414" s="143">
        <v>49.56</v>
      </c>
      <c r="I414" s="144" t="s">
        <v>170</v>
      </c>
      <c r="J414" s="67"/>
      <c r="K414" s="96"/>
      <c r="L414" s="147">
        <v>14</v>
      </c>
      <c r="M414" s="67"/>
      <c r="N414" s="67"/>
      <c r="O414" s="67"/>
      <c r="P414" s="77"/>
      <c r="Q414" s="96"/>
      <c r="R414" s="67">
        <f t="shared" si="36"/>
        <v>0</v>
      </c>
      <c r="S414" s="146"/>
      <c r="T414" s="291" t="str">
        <f>IFERROR(VLOOKUP(B414,'Найдено на объекте'!$A$2:$I$83,9,0),"-")</f>
        <v>-</v>
      </c>
      <c r="U414" s="196" t="str">
        <f t="shared" si="37"/>
        <v>-</v>
      </c>
      <c r="V414" s="291" t="str">
        <f>IFERROR(VLOOKUP(B414,[1]Отгрузки!$B$208:$C$281,2,0),"-")</f>
        <v>-</v>
      </c>
      <c r="W414" s="196" t="str">
        <f t="shared" si="38"/>
        <v>-</v>
      </c>
      <c r="X414" s="291">
        <f t="shared" si="39"/>
        <v>14</v>
      </c>
      <c r="Y414" s="196">
        <f t="shared" si="40"/>
        <v>1.3089999999999999</v>
      </c>
      <c r="Z414" s="319" t="s">
        <v>4914</v>
      </c>
      <c r="AA414" s="291">
        <v>14</v>
      </c>
      <c r="AB414" s="68">
        <f>VLOOKUP(B414,'[2]ВОМ КГ-3 СОЭКС'!$C$3:$G$2063,5,0)</f>
        <v>1309</v>
      </c>
      <c r="AC414" s="217">
        <f t="shared" si="41"/>
        <v>0</v>
      </c>
    </row>
    <row r="415" spans="1:29" x14ac:dyDescent="0.3">
      <c r="A415" s="133" t="s">
        <v>1293</v>
      </c>
      <c r="B415" s="134" t="s">
        <v>1294</v>
      </c>
      <c r="C415" s="134" t="s">
        <v>1295</v>
      </c>
      <c r="D415" s="96">
        <v>1</v>
      </c>
      <c r="E415" s="141">
        <v>109.8</v>
      </c>
      <c r="F415" s="142">
        <v>109.8</v>
      </c>
      <c r="G415" s="143">
        <v>4.0999999999999996</v>
      </c>
      <c r="H415" s="143">
        <v>4.0999999999999996</v>
      </c>
      <c r="I415" s="144" t="s">
        <v>170</v>
      </c>
      <c r="J415" s="67"/>
      <c r="K415" s="96"/>
      <c r="L415" s="96"/>
      <c r="M415" s="67">
        <v>1</v>
      </c>
      <c r="N415" s="67"/>
      <c r="O415" s="67"/>
      <c r="P415" s="77"/>
      <c r="Q415" s="96"/>
      <c r="R415" s="67">
        <f t="shared" si="36"/>
        <v>0</v>
      </c>
      <c r="S415" s="146"/>
      <c r="T415" s="291" t="str">
        <f>IFERROR(VLOOKUP(B415,'Найдено на объекте'!$A$2:$I$83,9,0),"-")</f>
        <v>-</v>
      </c>
      <c r="U415" s="196" t="str">
        <f t="shared" si="37"/>
        <v>-</v>
      </c>
      <c r="V415" s="291" t="str">
        <f>IFERROR(VLOOKUP(B415,[1]Отгрузки!$B$208:$C$281,2,0),"-")</f>
        <v>-</v>
      </c>
      <c r="W415" s="196" t="str">
        <f t="shared" si="38"/>
        <v>-</v>
      </c>
      <c r="X415" s="291">
        <f t="shared" si="39"/>
        <v>1</v>
      </c>
      <c r="Y415" s="196">
        <f t="shared" si="40"/>
        <v>0.10979999999999999</v>
      </c>
      <c r="Z415" s="319" t="s">
        <v>4912</v>
      </c>
      <c r="AA415" s="291">
        <v>1</v>
      </c>
      <c r="AB415" s="68">
        <f>VLOOKUP(B415,'[2]ВОМ КГ-3 СОЭКС'!$C$3:$G$2063,5,0)</f>
        <v>109.8</v>
      </c>
      <c r="AC415" s="217">
        <f t="shared" si="41"/>
        <v>0</v>
      </c>
    </row>
    <row r="416" spans="1:29" x14ac:dyDescent="0.3">
      <c r="A416" s="133" t="s">
        <v>1296</v>
      </c>
      <c r="B416" s="134" t="s">
        <v>1297</v>
      </c>
      <c r="C416" s="134" t="s">
        <v>1298</v>
      </c>
      <c r="D416" s="96">
        <v>5</v>
      </c>
      <c r="E416" s="141">
        <v>109.8</v>
      </c>
      <c r="F416" s="142">
        <v>549</v>
      </c>
      <c r="G416" s="143">
        <v>4.0999999999999996</v>
      </c>
      <c r="H416" s="143">
        <v>20.5</v>
      </c>
      <c r="I416" s="144" t="s">
        <v>170</v>
      </c>
      <c r="J416" s="67"/>
      <c r="K416" s="96"/>
      <c r="L416" s="96"/>
      <c r="M416" s="67">
        <v>5</v>
      </c>
      <c r="N416" s="67"/>
      <c r="O416" s="67"/>
      <c r="P416" s="77"/>
      <c r="Q416" s="96"/>
      <c r="R416" s="67">
        <f t="shared" si="36"/>
        <v>0</v>
      </c>
      <c r="S416" s="146"/>
      <c r="T416" s="291" t="str">
        <f>IFERROR(VLOOKUP(B416,'Найдено на объекте'!$A$2:$I$83,9,0),"-")</f>
        <v>-</v>
      </c>
      <c r="U416" s="196" t="str">
        <f t="shared" si="37"/>
        <v>-</v>
      </c>
      <c r="V416" s="291" t="str">
        <f>IFERROR(VLOOKUP(B416,[1]Отгрузки!$B$208:$C$281,2,0),"-")</f>
        <v>-</v>
      </c>
      <c r="W416" s="196" t="str">
        <f t="shared" si="38"/>
        <v>-</v>
      </c>
      <c r="X416" s="291">
        <f t="shared" si="39"/>
        <v>5</v>
      </c>
      <c r="Y416" s="196">
        <f t="shared" si="40"/>
        <v>0.54900000000000004</v>
      </c>
      <c r="Z416" s="319" t="s">
        <v>4912</v>
      </c>
      <c r="AA416" s="291">
        <v>5</v>
      </c>
      <c r="AB416" s="68">
        <f>VLOOKUP(B416,'[2]ВОМ КГ-3 СОЭКС'!$C$3:$G$2063,5,0)</f>
        <v>549</v>
      </c>
      <c r="AC416" s="217">
        <f t="shared" si="41"/>
        <v>0</v>
      </c>
    </row>
    <row r="417" spans="1:29" x14ac:dyDescent="0.3">
      <c r="A417" s="133" t="s">
        <v>1299</v>
      </c>
      <c r="B417" s="134" t="s">
        <v>1300</v>
      </c>
      <c r="C417" s="134" t="s">
        <v>1301</v>
      </c>
      <c r="D417" s="96">
        <v>1</v>
      </c>
      <c r="E417" s="141">
        <v>110.2</v>
      </c>
      <c r="F417" s="142">
        <v>110.2</v>
      </c>
      <c r="G417" s="143">
        <v>4.12</v>
      </c>
      <c r="H417" s="143">
        <v>4.12</v>
      </c>
      <c r="I417" s="144" t="s">
        <v>170</v>
      </c>
      <c r="J417" s="67"/>
      <c r="K417" s="96"/>
      <c r="L417" s="96"/>
      <c r="M417" s="67">
        <v>1</v>
      </c>
      <c r="N417" s="67"/>
      <c r="O417" s="67"/>
      <c r="P417" s="77"/>
      <c r="Q417" s="96"/>
      <c r="R417" s="67">
        <f t="shared" si="36"/>
        <v>0</v>
      </c>
      <c r="S417" s="146"/>
      <c r="T417" s="291" t="str">
        <f>IFERROR(VLOOKUP(B417,'Найдено на объекте'!$A$2:$I$83,9,0),"-")</f>
        <v>-</v>
      </c>
      <c r="U417" s="196" t="str">
        <f t="shared" si="37"/>
        <v>-</v>
      </c>
      <c r="V417" s="291" t="str">
        <f>IFERROR(VLOOKUP(B417,[1]Отгрузки!$B$208:$C$281,2,0),"-")</f>
        <v>-</v>
      </c>
      <c r="W417" s="196" t="str">
        <f t="shared" si="38"/>
        <v>-</v>
      </c>
      <c r="X417" s="291">
        <f t="shared" si="39"/>
        <v>1</v>
      </c>
      <c r="Y417" s="196">
        <f t="shared" si="40"/>
        <v>0.11020000000000001</v>
      </c>
      <c r="Z417" s="319" t="s">
        <v>4912</v>
      </c>
      <c r="AA417" s="291">
        <v>1</v>
      </c>
      <c r="AB417" s="68">
        <f>VLOOKUP(B417,'[2]ВОМ КГ-3 СОЭКС'!$C$3:$G$2063,5,0)</f>
        <v>110.2</v>
      </c>
      <c r="AC417" s="217">
        <f t="shared" si="41"/>
        <v>0</v>
      </c>
    </row>
    <row r="418" spans="1:29" ht="31.2" x14ac:dyDescent="0.3">
      <c r="A418" s="133" t="s">
        <v>1302</v>
      </c>
      <c r="B418" s="134" t="s">
        <v>1303</v>
      </c>
      <c r="C418" s="134" t="s">
        <v>1304</v>
      </c>
      <c r="D418" s="96">
        <v>36</v>
      </c>
      <c r="E418" s="141">
        <v>108.6</v>
      </c>
      <c r="F418" s="142">
        <v>3909.6</v>
      </c>
      <c r="G418" s="143">
        <v>4.05</v>
      </c>
      <c r="H418" s="143">
        <v>145.80000000000001</v>
      </c>
      <c r="I418" s="144" t="s">
        <v>170</v>
      </c>
      <c r="J418" s="67"/>
      <c r="K418" s="96"/>
      <c r="L418" s="96"/>
      <c r="M418" s="67">
        <v>6</v>
      </c>
      <c r="N418" s="67"/>
      <c r="O418" s="67">
        <v>12</v>
      </c>
      <c r="P418" s="145">
        <v>12</v>
      </c>
      <c r="Q418" s="144">
        <v>6</v>
      </c>
      <c r="R418" s="67">
        <f t="shared" si="36"/>
        <v>0</v>
      </c>
      <c r="S418" s="146"/>
      <c r="T418" s="291" t="str">
        <f>IFERROR(VLOOKUP(B418,'Найдено на объекте'!$A$2:$I$83,9,0),"-")</f>
        <v>-</v>
      </c>
      <c r="U418" s="196" t="str">
        <f t="shared" si="37"/>
        <v>-</v>
      </c>
      <c r="V418" s="291" t="str">
        <f>IFERROR(VLOOKUP(B418,[1]Отгрузки!$B$208:$C$281,2,0),"-")</f>
        <v>-</v>
      </c>
      <c r="W418" s="196" t="str">
        <f t="shared" si="38"/>
        <v>-</v>
      </c>
      <c r="X418" s="291">
        <f t="shared" si="39"/>
        <v>36</v>
      </c>
      <c r="Y418" s="196">
        <f t="shared" si="40"/>
        <v>3.9095999999999997</v>
      </c>
      <c r="Z418" s="319" t="s">
        <v>4917</v>
      </c>
      <c r="AA418" s="291">
        <f>35+1</f>
        <v>36</v>
      </c>
      <c r="AB418" s="68">
        <f>VLOOKUP(B418,'[2]ВОМ КГ-3 СОЭКС'!$C$3:$G$2063,5,0)</f>
        <v>3909.6</v>
      </c>
      <c r="AC418" s="217">
        <f t="shared" si="41"/>
        <v>0</v>
      </c>
    </row>
    <row r="419" spans="1:29" x14ac:dyDescent="0.3">
      <c r="A419" s="133" t="s">
        <v>1305</v>
      </c>
      <c r="B419" s="134" t="s">
        <v>1306</v>
      </c>
      <c r="C419" s="134" t="s">
        <v>1307</v>
      </c>
      <c r="D419" s="96">
        <v>7</v>
      </c>
      <c r="E419" s="141">
        <v>109.3</v>
      </c>
      <c r="F419" s="142">
        <v>765.1</v>
      </c>
      <c r="G419" s="143">
        <v>4.07</v>
      </c>
      <c r="H419" s="143">
        <v>28.49</v>
      </c>
      <c r="I419" s="144" t="s">
        <v>170</v>
      </c>
      <c r="J419" s="67"/>
      <c r="K419" s="96"/>
      <c r="L419" s="96"/>
      <c r="M419" s="67">
        <v>1</v>
      </c>
      <c r="N419" s="67"/>
      <c r="O419" s="67">
        <v>2</v>
      </c>
      <c r="P419" s="145">
        <v>2</v>
      </c>
      <c r="Q419" s="144">
        <v>2</v>
      </c>
      <c r="R419" s="67">
        <f t="shared" si="36"/>
        <v>0</v>
      </c>
      <c r="S419" s="146"/>
      <c r="T419" s="291" t="str">
        <f>IFERROR(VLOOKUP(B419,'Найдено на объекте'!$A$2:$I$83,9,0),"-")</f>
        <v>-</v>
      </c>
      <c r="U419" s="196" t="str">
        <f t="shared" si="37"/>
        <v>-</v>
      </c>
      <c r="V419" s="291" t="str">
        <f>IFERROR(VLOOKUP(B419,[1]Отгрузки!$B$208:$C$281,2,0),"-")</f>
        <v>-</v>
      </c>
      <c r="W419" s="196" t="str">
        <f t="shared" si="38"/>
        <v>-</v>
      </c>
      <c r="X419" s="291">
        <f t="shared" si="39"/>
        <v>7</v>
      </c>
      <c r="Y419" s="196">
        <f t="shared" si="40"/>
        <v>0.7651</v>
      </c>
      <c r="Z419" s="319" t="s">
        <v>4912</v>
      </c>
      <c r="AA419" s="291">
        <v>7</v>
      </c>
      <c r="AB419" s="68">
        <f>VLOOKUP(B419,'[2]ВОМ КГ-3 СОЭКС'!$C$3:$G$2063,5,0)</f>
        <v>765.1</v>
      </c>
      <c r="AC419" s="217">
        <f t="shared" si="41"/>
        <v>0</v>
      </c>
    </row>
    <row r="420" spans="1:29" x14ac:dyDescent="0.3">
      <c r="A420" s="133" t="s">
        <v>1308</v>
      </c>
      <c r="B420" s="134" t="s">
        <v>1309</v>
      </c>
      <c r="C420" s="134" t="s">
        <v>1310</v>
      </c>
      <c r="D420" s="96">
        <v>12</v>
      </c>
      <c r="E420" s="141">
        <v>102.9</v>
      </c>
      <c r="F420" s="142">
        <v>1234.8</v>
      </c>
      <c r="G420" s="143">
        <v>3.84</v>
      </c>
      <c r="H420" s="143">
        <v>46.08</v>
      </c>
      <c r="I420" s="144" t="s">
        <v>170</v>
      </c>
      <c r="J420" s="67"/>
      <c r="K420" s="96"/>
      <c r="L420" s="96"/>
      <c r="M420" s="67"/>
      <c r="N420" s="67">
        <v>12</v>
      </c>
      <c r="O420" s="67"/>
      <c r="P420" s="77"/>
      <c r="Q420" s="96"/>
      <c r="R420" s="67">
        <f t="shared" si="36"/>
        <v>0</v>
      </c>
      <c r="S420" s="146"/>
      <c r="T420" s="291" t="str">
        <f>IFERROR(VLOOKUP(B420,'Найдено на объекте'!$A$2:$I$83,9,0),"-")</f>
        <v>-</v>
      </c>
      <c r="U420" s="196" t="str">
        <f t="shared" si="37"/>
        <v>-</v>
      </c>
      <c r="V420" s="291" t="str">
        <f>IFERROR(VLOOKUP(B420,[1]Отгрузки!$B$208:$C$281,2,0),"-")</f>
        <v>-</v>
      </c>
      <c r="W420" s="196" t="str">
        <f t="shared" si="38"/>
        <v>-</v>
      </c>
      <c r="X420" s="291">
        <f t="shared" si="39"/>
        <v>12</v>
      </c>
      <c r="Y420" s="196">
        <f t="shared" si="40"/>
        <v>1.2348000000000001</v>
      </c>
      <c r="Z420" s="319" t="s">
        <v>4912</v>
      </c>
      <c r="AA420" s="291">
        <v>12</v>
      </c>
      <c r="AB420" s="68">
        <f>VLOOKUP(B420,'[2]ВОМ КГ-3 СОЭКС'!$C$3:$G$2063,5,0)</f>
        <v>1234.8</v>
      </c>
      <c r="AC420" s="217">
        <f t="shared" si="41"/>
        <v>0</v>
      </c>
    </row>
    <row r="421" spans="1:29" x14ac:dyDescent="0.3">
      <c r="A421" s="133" t="s">
        <v>1311</v>
      </c>
      <c r="B421" s="134" t="s">
        <v>1312</v>
      </c>
      <c r="C421" s="134" t="s">
        <v>1313</v>
      </c>
      <c r="D421" s="96">
        <v>2</v>
      </c>
      <c r="E421" s="141">
        <v>103.7</v>
      </c>
      <c r="F421" s="142">
        <v>207.4</v>
      </c>
      <c r="G421" s="143">
        <v>3.87</v>
      </c>
      <c r="H421" s="143">
        <v>7.74</v>
      </c>
      <c r="I421" s="144" t="s">
        <v>170</v>
      </c>
      <c r="J421" s="67"/>
      <c r="K421" s="96"/>
      <c r="L421" s="96"/>
      <c r="M421" s="67"/>
      <c r="N421" s="67">
        <v>2</v>
      </c>
      <c r="O421" s="67"/>
      <c r="P421" s="77"/>
      <c r="Q421" s="96"/>
      <c r="R421" s="67">
        <f t="shared" si="36"/>
        <v>0</v>
      </c>
      <c r="S421" s="146"/>
      <c r="T421" s="291" t="str">
        <f>IFERROR(VLOOKUP(B421,'Найдено на объекте'!$A$2:$I$83,9,0),"-")</f>
        <v>-</v>
      </c>
      <c r="U421" s="196" t="str">
        <f t="shared" si="37"/>
        <v>-</v>
      </c>
      <c r="V421" s="291" t="str">
        <f>IFERROR(VLOOKUP(B421,[1]Отгрузки!$B$208:$C$281,2,0),"-")</f>
        <v>-</v>
      </c>
      <c r="W421" s="196" t="str">
        <f t="shared" si="38"/>
        <v>-</v>
      </c>
      <c r="X421" s="291">
        <f t="shared" si="39"/>
        <v>2</v>
      </c>
      <c r="Y421" s="196">
        <f t="shared" si="40"/>
        <v>0.2074</v>
      </c>
      <c r="Z421" s="319" t="s">
        <v>4912</v>
      </c>
      <c r="AA421" s="291">
        <v>2</v>
      </c>
      <c r="AB421" s="68">
        <f>VLOOKUP(B421,'[2]ВОМ КГ-3 СОЭКС'!$C$3:$G$2063,5,0)</f>
        <v>207.4</v>
      </c>
      <c r="AC421" s="217">
        <f t="shared" si="41"/>
        <v>0</v>
      </c>
    </row>
    <row r="422" spans="1:29" x14ac:dyDescent="0.3">
      <c r="A422" s="133" t="s">
        <v>1314</v>
      </c>
      <c r="B422" s="134" t="s">
        <v>1315</v>
      </c>
      <c r="C422" s="134" t="s">
        <v>1316</v>
      </c>
      <c r="D422" s="96">
        <v>1</v>
      </c>
      <c r="E422" s="141">
        <v>109</v>
      </c>
      <c r="F422" s="142">
        <v>109</v>
      </c>
      <c r="G422" s="143">
        <v>4.05</v>
      </c>
      <c r="H422" s="143">
        <v>4.05</v>
      </c>
      <c r="I422" s="144" t="s">
        <v>170</v>
      </c>
      <c r="J422" s="67"/>
      <c r="K422" s="96"/>
      <c r="L422" s="96"/>
      <c r="M422" s="67"/>
      <c r="N422" s="67"/>
      <c r="O422" s="67"/>
      <c r="P422" s="77"/>
      <c r="Q422" s="144">
        <v>1</v>
      </c>
      <c r="R422" s="67">
        <f t="shared" si="36"/>
        <v>0</v>
      </c>
      <c r="S422" s="146"/>
      <c r="T422" s="291" t="str">
        <f>IFERROR(VLOOKUP(B422,'Найдено на объекте'!$A$2:$I$83,9,0),"-")</f>
        <v>-</v>
      </c>
      <c r="U422" s="196" t="str">
        <f t="shared" si="37"/>
        <v>-</v>
      </c>
      <c r="V422" s="291" t="str">
        <f>IFERROR(VLOOKUP(B422,[1]Отгрузки!$B$208:$C$281,2,0),"-")</f>
        <v>-</v>
      </c>
      <c r="W422" s="196" t="str">
        <f t="shared" si="38"/>
        <v>-</v>
      </c>
      <c r="X422" s="291">
        <f t="shared" si="39"/>
        <v>1</v>
      </c>
      <c r="Y422" s="196">
        <f t="shared" si="40"/>
        <v>0.109</v>
      </c>
      <c r="Z422" s="319" t="s">
        <v>4912</v>
      </c>
      <c r="AA422" s="291">
        <v>1</v>
      </c>
      <c r="AB422" s="68">
        <f>VLOOKUP(B422,'[2]ВОМ КГ-3 СОЭКС'!$C$3:$G$2063,5,0)</f>
        <v>109</v>
      </c>
      <c r="AC422" s="217">
        <f t="shared" si="41"/>
        <v>0</v>
      </c>
    </row>
    <row r="423" spans="1:29" x14ac:dyDescent="0.3">
      <c r="A423" s="133" t="s">
        <v>1317</v>
      </c>
      <c r="B423" s="134" t="s">
        <v>1318</v>
      </c>
      <c r="C423" s="134" t="s">
        <v>1319</v>
      </c>
      <c r="D423" s="96">
        <v>5</v>
      </c>
      <c r="E423" s="141">
        <v>109</v>
      </c>
      <c r="F423" s="142">
        <v>545</v>
      </c>
      <c r="G423" s="143">
        <v>4.05</v>
      </c>
      <c r="H423" s="143">
        <v>20.25</v>
      </c>
      <c r="I423" s="144" t="s">
        <v>170</v>
      </c>
      <c r="J423" s="67"/>
      <c r="K423" s="96"/>
      <c r="L423" s="96"/>
      <c r="M423" s="67"/>
      <c r="N423" s="67"/>
      <c r="O423" s="67"/>
      <c r="P423" s="77"/>
      <c r="Q423" s="144">
        <v>5</v>
      </c>
      <c r="R423" s="67">
        <f t="shared" si="36"/>
        <v>0</v>
      </c>
      <c r="S423" s="146"/>
      <c r="T423" s="291" t="str">
        <f>IFERROR(VLOOKUP(B423,'Найдено на объекте'!$A$2:$I$83,9,0),"-")</f>
        <v>-</v>
      </c>
      <c r="U423" s="196" t="str">
        <f t="shared" si="37"/>
        <v>-</v>
      </c>
      <c r="V423" s="291" t="str">
        <f>IFERROR(VLOOKUP(B423,[1]Отгрузки!$B$208:$C$281,2,0),"-")</f>
        <v>-</v>
      </c>
      <c r="W423" s="196" t="str">
        <f t="shared" si="38"/>
        <v>-</v>
      </c>
      <c r="X423" s="291">
        <f t="shared" si="39"/>
        <v>5</v>
      </c>
      <c r="Y423" s="196">
        <f t="shared" si="40"/>
        <v>0.54500000000000004</v>
      </c>
      <c r="Z423" s="319" t="s">
        <v>4912</v>
      </c>
      <c r="AA423" s="291">
        <v>4</v>
      </c>
      <c r="AB423" s="68">
        <f>VLOOKUP(B423,'[2]ВОМ КГ-3 СОЭКС'!$C$3:$G$2063,5,0)</f>
        <v>545</v>
      </c>
      <c r="AC423" s="217">
        <f t="shared" si="41"/>
        <v>0</v>
      </c>
    </row>
    <row r="424" spans="1:29" x14ac:dyDescent="0.3">
      <c r="A424" s="133" t="s">
        <v>1320</v>
      </c>
      <c r="B424" s="134" t="s">
        <v>1321</v>
      </c>
      <c r="C424" s="134" t="s">
        <v>1322</v>
      </c>
      <c r="D424" s="96">
        <v>1</v>
      </c>
      <c r="E424" s="141">
        <v>20.9</v>
      </c>
      <c r="F424" s="142">
        <v>20.9</v>
      </c>
      <c r="G424" s="143">
        <v>0.78</v>
      </c>
      <c r="H424" s="143">
        <v>0.78</v>
      </c>
      <c r="I424" s="144" t="s">
        <v>170</v>
      </c>
      <c r="J424" s="67"/>
      <c r="K424" s="96"/>
      <c r="L424" s="96"/>
      <c r="M424" s="67"/>
      <c r="N424" s="67"/>
      <c r="O424" s="67"/>
      <c r="P424" s="77"/>
      <c r="Q424" s="144">
        <v>1</v>
      </c>
      <c r="R424" s="67">
        <f t="shared" si="36"/>
        <v>0</v>
      </c>
      <c r="S424" s="146" t="s">
        <v>1773</v>
      </c>
      <c r="T424" s="291" t="str">
        <f>IFERROR(VLOOKUP(B424,'Найдено на объекте'!$A$2:$I$83,9,0),"-")</f>
        <v>-</v>
      </c>
      <c r="U424" s="196" t="str">
        <f t="shared" si="37"/>
        <v>-</v>
      </c>
      <c r="V424" s="291" t="str">
        <f>IFERROR(VLOOKUP(B424,[1]Отгрузки!$B$208:$C$281,2,0),"-")</f>
        <v>-</v>
      </c>
      <c r="W424" s="196" t="str">
        <f t="shared" si="38"/>
        <v>-</v>
      </c>
      <c r="X424" s="291">
        <f t="shared" si="39"/>
        <v>1</v>
      </c>
      <c r="Y424" s="196">
        <f t="shared" si="40"/>
        <v>2.0899999999999998E-2</v>
      </c>
      <c r="Z424" s="319" t="s">
        <v>4914</v>
      </c>
      <c r="AA424" s="291">
        <v>1</v>
      </c>
      <c r="AB424" s="68">
        <f>VLOOKUP(B424,'[2]ВОМ КГ-3 СОЭКС'!$C$3:$G$2063,5,0)</f>
        <v>20.9</v>
      </c>
      <c r="AC424" s="217">
        <f t="shared" si="41"/>
        <v>0</v>
      </c>
    </row>
    <row r="425" spans="1:29" x14ac:dyDescent="0.3">
      <c r="A425" s="133" t="s">
        <v>1323</v>
      </c>
      <c r="B425" s="134" t="s">
        <v>1324</v>
      </c>
      <c r="C425" s="134" t="s">
        <v>1325</v>
      </c>
      <c r="D425" s="96">
        <v>1</v>
      </c>
      <c r="E425" s="141">
        <v>21.2</v>
      </c>
      <c r="F425" s="142">
        <v>21.2</v>
      </c>
      <c r="G425" s="143">
        <v>0.77</v>
      </c>
      <c r="H425" s="143">
        <v>0.77</v>
      </c>
      <c r="I425" s="144" t="s">
        <v>170</v>
      </c>
      <c r="J425" s="67"/>
      <c r="K425" s="96"/>
      <c r="L425" s="96"/>
      <c r="M425" s="67"/>
      <c r="N425" s="67"/>
      <c r="O425" s="67"/>
      <c r="P425" s="77"/>
      <c r="Q425" s="144">
        <v>1</v>
      </c>
      <c r="R425" s="67">
        <f t="shared" si="36"/>
        <v>0</v>
      </c>
      <c r="S425" s="146"/>
      <c r="T425" s="291" t="str">
        <f>IFERROR(VLOOKUP(B425,'Найдено на объекте'!$A$2:$I$83,9,0),"-")</f>
        <v>-</v>
      </c>
      <c r="U425" s="196" t="str">
        <f t="shared" si="37"/>
        <v>-</v>
      </c>
      <c r="V425" s="291" t="str">
        <f>IFERROR(VLOOKUP(B425,[1]Отгрузки!$B$208:$C$281,2,0),"-")</f>
        <v>-</v>
      </c>
      <c r="W425" s="196" t="str">
        <f t="shared" si="38"/>
        <v>-</v>
      </c>
      <c r="X425" s="291">
        <f t="shared" si="39"/>
        <v>1</v>
      </c>
      <c r="Y425" s="196">
        <f t="shared" si="40"/>
        <v>2.12E-2</v>
      </c>
      <c r="Z425" s="319" t="s">
        <v>4914</v>
      </c>
      <c r="AA425" s="291">
        <v>1</v>
      </c>
      <c r="AB425" s="68">
        <f>VLOOKUP(B425,'[2]ВОМ КГ-3 СОЭКС'!$C$3:$G$2063,5,0)</f>
        <v>21.2</v>
      </c>
      <c r="AC425" s="217">
        <f t="shared" si="41"/>
        <v>0</v>
      </c>
    </row>
    <row r="426" spans="1:29" x14ac:dyDescent="0.3">
      <c r="A426" s="133" t="s">
        <v>1326</v>
      </c>
      <c r="B426" s="134" t="s">
        <v>1327</v>
      </c>
      <c r="C426" s="134" t="s">
        <v>1328</v>
      </c>
      <c r="D426" s="96">
        <v>5</v>
      </c>
      <c r="E426" s="141">
        <v>21.2</v>
      </c>
      <c r="F426" s="142">
        <v>106</v>
      </c>
      <c r="G426" s="143">
        <v>0.77</v>
      </c>
      <c r="H426" s="143">
        <v>3.85</v>
      </c>
      <c r="I426" s="144" t="s">
        <v>170</v>
      </c>
      <c r="J426" s="67"/>
      <c r="K426" s="96"/>
      <c r="L426" s="96"/>
      <c r="M426" s="67"/>
      <c r="N426" s="67"/>
      <c r="O426" s="67"/>
      <c r="P426" s="77"/>
      <c r="Q426" s="144">
        <v>5</v>
      </c>
      <c r="R426" s="67">
        <f t="shared" si="36"/>
        <v>0</v>
      </c>
      <c r="S426" s="146" t="s">
        <v>1774</v>
      </c>
      <c r="T426" s="291" t="str">
        <f>IFERROR(VLOOKUP(B426,'Найдено на объекте'!$A$2:$I$83,9,0),"-")</f>
        <v>-</v>
      </c>
      <c r="U426" s="196" t="str">
        <f t="shared" si="37"/>
        <v>-</v>
      </c>
      <c r="V426" s="291" t="str">
        <f>IFERROR(VLOOKUP(B426,[1]Отгрузки!$B$208:$C$281,2,0),"-")</f>
        <v>-</v>
      </c>
      <c r="W426" s="196" t="str">
        <f t="shared" si="38"/>
        <v>-</v>
      </c>
      <c r="X426" s="291">
        <f t="shared" si="39"/>
        <v>5</v>
      </c>
      <c r="Y426" s="196">
        <f t="shared" si="40"/>
        <v>0.106</v>
      </c>
      <c r="Z426" s="319" t="s">
        <v>4914</v>
      </c>
      <c r="AA426" s="291">
        <v>5</v>
      </c>
      <c r="AB426" s="68">
        <f>VLOOKUP(B426,'[2]ВОМ КГ-3 СОЭКС'!$C$3:$G$2063,5,0)</f>
        <v>106</v>
      </c>
      <c r="AC426" s="217">
        <f t="shared" si="41"/>
        <v>0</v>
      </c>
    </row>
    <row r="427" spans="1:29" x14ac:dyDescent="0.3">
      <c r="A427" s="133" t="s">
        <v>1329</v>
      </c>
      <c r="B427" s="134" t="s">
        <v>1330</v>
      </c>
      <c r="C427" s="134" t="s">
        <v>1331</v>
      </c>
      <c r="D427" s="96">
        <v>1</v>
      </c>
      <c r="E427" s="141">
        <v>90.4</v>
      </c>
      <c r="F427" s="142">
        <v>90.4</v>
      </c>
      <c r="G427" s="143">
        <v>5.46</v>
      </c>
      <c r="H427" s="143">
        <v>5.46</v>
      </c>
      <c r="I427" s="144" t="s">
        <v>170</v>
      </c>
      <c r="J427" s="67">
        <v>1</v>
      </c>
      <c r="K427" s="96"/>
      <c r="L427" s="96"/>
      <c r="M427" s="67"/>
      <c r="N427" s="67"/>
      <c r="O427" s="67"/>
      <c r="P427" s="77"/>
      <c r="Q427" s="96"/>
      <c r="R427" s="67">
        <f t="shared" si="36"/>
        <v>0</v>
      </c>
      <c r="S427" s="146"/>
      <c r="T427" s="291" t="str">
        <f>IFERROR(VLOOKUP(B427,'Найдено на объекте'!$A$2:$I$83,9,0),"-")</f>
        <v>-</v>
      </c>
      <c r="U427" s="196" t="str">
        <f t="shared" si="37"/>
        <v>-</v>
      </c>
      <c r="V427" s="291" t="str">
        <f>IFERROR(VLOOKUP(B427,[1]Отгрузки!$B$208:$C$281,2,0),"-")</f>
        <v>-</v>
      </c>
      <c r="W427" s="196" t="str">
        <f t="shared" si="38"/>
        <v>-</v>
      </c>
      <c r="X427" s="291">
        <f t="shared" si="39"/>
        <v>1</v>
      </c>
      <c r="Y427" s="196">
        <f t="shared" si="40"/>
        <v>9.0400000000000008E-2</v>
      </c>
      <c r="Z427" s="319"/>
      <c r="AA427" s="291"/>
      <c r="AB427" s="68">
        <f>VLOOKUP(B427,'[2]ВОМ КГ-3 СОЭКС'!$C$3:$G$2063,5,0)</f>
        <v>90.4</v>
      </c>
      <c r="AC427" s="217">
        <f t="shared" si="41"/>
        <v>0</v>
      </c>
    </row>
    <row r="428" spans="1:29" x14ac:dyDescent="0.3">
      <c r="A428" s="133" t="s">
        <v>1332</v>
      </c>
      <c r="B428" s="134" t="s">
        <v>1333</v>
      </c>
      <c r="C428" s="134" t="s">
        <v>1334</v>
      </c>
      <c r="D428" s="96">
        <v>1</v>
      </c>
      <c r="E428" s="141">
        <v>109</v>
      </c>
      <c r="F428" s="142">
        <v>109</v>
      </c>
      <c r="G428" s="143">
        <v>6.58</v>
      </c>
      <c r="H428" s="143">
        <v>6.58</v>
      </c>
      <c r="I428" s="144" t="s">
        <v>170</v>
      </c>
      <c r="J428" s="67">
        <v>1</v>
      </c>
      <c r="K428" s="96"/>
      <c r="L428" s="96"/>
      <c r="M428" s="67"/>
      <c r="N428" s="67"/>
      <c r="O428" s="67"/>
      <c r="P428" s="77"/>
      <c r="Q428" s="96"/>
      <c r="R428" s="67">
        <f t="shared" si="36"/>
        <v>0</v>
      </c>
      <c r="S428" s="146"/>
      <c r="T428" s="291" t="str">
        <f>IFERROR(VLOOKUP(B428,'Найдено на объекте'!$A$2:$I$83,9,0),"-")</f>
        <v>-</v>
      </c>
      <c r="U428" s="196" t="str">
        <f t="shared" si="37"/>
        <v>-</v>
      </c>
      <c r="V428" s="291" t="str">
        <f>IFERROR(VLOOKUP(B428,[1]Отгрузки!$B$208:$C$281,2,0),"-")</f>
        <v>-</v>
      </c>
      <c r="W428" s="196" t="str">
        <f t="shared" si="38"/>
        <v>-</v>
      </c>
      <c r="X428" s="291">
        <f t="shared" si="39"/>
        <v>1</v>
      </c>
      <c r="Y428" s="196">
        <f t="shared" si="40"/>
        <v>0.109</v>
      </c>
      <c r="Z428" s="319"/>
      <c r="AA428" s="291"/>
      <c r="AB428" s="68">
        <f>VLOOKUP(B428,'[2]ВОМ КГ-3 СОЭКС'!$C$3:$G$2063,5,0)</f>
        <v>109</v>
      </c>
      <c r="AC428" s="217">
        <f t="shared" si="41"/>
        <v>0</v>
      </c>
    </row>
    <row r="429" spans="1:29" x14ac:dyDescent="0.3">
      <c r="A429" s="133" t="s">
        <v>1335</v>
      </c>
      <c r="B429" s="134" t="s">
        <v>1336</v>
      </c>
      <c r="C429" s="134" t="s">
        <v>1337</v>
      </c>
      <c r="D429" s="96">
        <v>1</v>
      </c>
      <c r="E429" s="141">
        <v>73.099999999999994</v>
      </c>
      <c r="F429" s="142">
        <v>73.099999999999994</v>
      </c>
      <c r="G429" s="143">
        <v>4.43</v>
      </c>
      <c r="H429" s="143">
        <v>4.43</v>
      </c>
      <c r="I429" s="144" t="s">
        <v>170</v>
      </c>
      <c r="J429" s="67">
        <v>1</v>
      </c>
      <c r="K429" s="96"/>
      <c r="L429" s="96"/>
      <c r="M429" s="67"/>
      <c r="N429" s="67"/>
      <c r="O429" s="67"/>
      <c r="P429" s="77"/>
      <c r="Q429" s="96"/>
      <c r="R429" s="67">
        <f t="shared" si="36"/>
        <v>0</v>
      </c>
      <c r="S429" s="146"/>
      <c r="T429" s="291" t="str">
        <f>IFERROR(VLOOKUP(B429,'Найдено на объекте'!$A$2:$I$83,9,0),"-")</f>
        <v>-</v>
      </c>
      <c r="U429" s="196" t="str">
        <f t="shared" si="37"/>
        <v>-</v>
      </c>
      <c r="V429" s="291" t="str">
        <f>IFERROR(VLOOKUP(B429,[1]Отгрузки!$B$208:$C$281,2,0),"-")</f>
        <v>-</v>
      </c>
      <c r="W429" s="196" t="str">
        <f t="shared" si="38"/>
        <v>-</v>
      </c>
      <c r="X429" s="291">
        <f t="shared" si="39"/>
        <v>1</v>
      </c>
      <c r="Y429" s="196">
        <f t="shared" si="40"/>
        <v>7.3099999999999998E-2</v>
      </c>
      <c r="Z429" s="319"/>
      <c r="AA429" s="291"/>
      <c r="AB429" s="68">
        <f>VLOOKUP(B429,'[2]ВОМ КГ-3 СОЭКС'!$C$3:$G$2063,5,0)</f>
        <v>73.099999999999994</v>
      </c>
      <c r="AC429" s="217">
        <f t="shared" si="41"/>
        <v>0</v>
      </c>
    </row>
    <row r="430" spans="1:29" x14ac:dyDescent="0.3">
      <c r="A430" s="133" t="s">
        <v>1338</v>
      </c>
      <c r="B430" s="134" t="s">
        <v>1339</v>
      </c>
      <c r="C430" s="134" t="s">
        <v>1340</v>
      </c>
      <c r="D430" s="96">
        <v>10</v>
      </c>
      <c r="E430" s="141">
        <v>3.5</v>
      </c>
      <c r="F430" s="142">
        <v>35</v>
      </c>
      <c r="G430" s="143">
        <v>0.15</v>
      </c>
      <c r="H430" s="143">
        <v>1.5</v>
      </c>
      <c r="I430" s="144" t="s">
        <v>170</v>
      </c>
      <c r="J430" s="67">
        <v>4</v>
      </c>
      <c r="K430" s="148">
        <v>1</v>
      </c>
      <c r="L430" s="147">
        <v>4</v>
      </c>
      <c r="M430" s="67"/>
      <c r="N430" s="96"/>
      <c r="O430" s="96">
        <v>1</v>
      </c>
      <c r="P430" s="96"/>
      <c r="Q430" s="96"/>
      <c r="R430" s="67">
        <f t="shared" si="36"/>
        <v>0</v>
      </c>
      <c r="S430" s="146"/>
      <c r="T430" s="291" t="str">
        <f>IFERROR(VLOOKUP(B430,'Найдено на объекте'!$A$2:$I$83,9,0),"-")</f>
        <v>-</v>
      </c>
      <c r="U430" s="196" t="str">
        <f t="shared" si="37"/>
        <v>-</v>
      </c>
      <c r="V430" s="291" t="str">
        <f>IFERROR(VLOOKUP(B430,[1]Отгрузки!$B$208:$C$281,2,0),"-")</f>
        <v>-</v>
      </c>
      <c r="W430" s="196" t="str">
        <f t="shared" si="38"/>
        <v>-</v>
      </c>
      <c r="X430" s="291">
        <f t="shared" si="39"/>
        <v>10</v>
      </c>
      <c r="Y430" s="196">
        <f t="shared" si="40"/>
        <v>3.5000000000000003E-2</v>
      </c>
      <c r="Z430" s="319"/>
      <c r="AA430" s="291"/>
      <c r="AB430" s="68">
        <f>VLOOKUP(B430,'[2]ВОМ КГ-3 СОЭКС'!$C$3:$G$2063,5,0)</f>
        <v>35</v>
      </c>
      <c r="AC430" s="217">
        <f t="shared" si="41"/>
        <v>0</v>
      </c>
    </row>
    <row r="431" spans="1:29" x14ac:dyDescent="0.3">
      <c r="A431" s="133" t="s">
        <v>1341</v>
      </c>
      <c r="B431" s="134" t="s">
        <v>1342</v>
      </c>
      <c r="C431" s="134" t="s">
        <v>1343</v>
      </c>
      <c r="D431" s="96">
        <v>18</v>
      </c>
      <c r="E431" s="141">
        <v>5.0999999999999996</v>
      </c>
      <c r="F431" s="142">
        <v>91.8</v>
      </c>
      <c r="G431" s="143">
        <v>0.22</v>
      </c>
      <c r="H431" s="143">
        <v>3.96</v>
      </c>
      <c r="I431" s="144" t="s">
        <v>170</v>
      </c>
      <c r="J431" s="67"/>
      <c r="K431" s="96"/>
      <c r="L431" s="147">
        <v>2</v>
      </c>
      <c r="M431" s="67">
        <v>2</v>
      </c>
      <c r="N431" s="67">
        <v>5</v>
      </c>
      <c r="O431" s="67">
        <v>4</v>
      </c>
      <c r="P431" s="145">
        <v>4</v>
      </c>
      <c r="Q431" s="144">
        <v>1</v>
      </c>
      <c r="R431" s="67">
        <f t="shared" si="36"/>
        <v>0</v>
      </c>
      <c r="S431" s="146"/>
      <c r="T431" s="291" t="str">
        <f>IFERROR(VLOOKUP(B431,'Найдено на объекте'!$A$2:$I$83,9,0),"-")</f>
        <v>-</v>
      </c>
      <c r="U431" s="196" t="str">
        <f t="shared" si="37"/>
        <v>-</v>
      </c>
      <c r="V431" s="291" t="str">
        <f>IFERROR(VLOOKUP(B431,[1]Отгрузки!$B$208:$C$281,2,0),"-")</f>
        <v>-</v>
      </c>
      <c r="W431" s="196" t="str">
        <f t="shared" si="38"/>
        <v>-</v>
      </c>
      <c r="X431" s="291">
        <f t="shared" si="39"/>
        <v>18</v>
      </c>
      <c r="Y431" s="196">
        <f t="shared" si="40"/>
        <v>9.1799999999999993E-2</v>
      </c>
      <c r="Z431" s="319"/>
      <c r="AA431" s="291"/>
      <c r="AB431" s="68">
        <f>VLOOKUP(B431,'[2]ВОМ КГ-3 СОЭКС'!$C$3:$G$2063,5,0)</f>
        <v>91.8</v>
      </c>
      <c r="AC431" s="217">
        <f t="shared" si="41"/>
        <v>0</v>
      </c>
    </row>
    <row r="432" spans="1:29" x14ac:dyDescent="0.3">
      <c r="A432" s="133" t="s">
        <v>1344</v>
      </c>
      <c r="B432" s="134" t="s">
        <v>1345</v>
      </c>
      <c r="C432" s="134" t="s">
        <v>1346</v>
      </c>
      <c r="D432" s="96">
        <v>20</v>
      </c>
      <c r="E432" s="141">
        <v>1</v>
      </c>
      <c r="F432" s="142">
        <v>20</v>
      </c>
      <c r="G432" s="143">
        <v>0.05</v>
      </c>
      <c r="H432" s="143">
        <v>1</v>
      </c>
      <c r="I432" s="144" t="s">
        <v>170</v>
      </c>
      <c r="J432" s="67"/>
      <c r="K432" s="96"/>
      <c r="L432" s="147">
        <v>1</v>
      </c>
      <c r="M432" s="67">
        <v>4</v>
      </c>
      <c r="N432" s="67">
        <v>4</v>
      </c>
      <c r="O432" s="67">
        <v>4</v>
      </c>
      <c r="P432" s="145">
        <v>4</v>
      </c>
      <c r="Q432" s="144">
        <v>3</v>
      </c>
      <c r="R432" s="67">
        <f t="shared" si="36"/>
        <v>0</v>
      </c>
      <c r="S432" s="146"/>
      <c r="T432" s="291" t="str">
        <f>IFERROR(VLOOKUP(B432,'Найдено на объекте'!$A$2:$I$83,9,0),"-")</f>
        <v>-</v>
      </c>
      <c r="U432" s="196" t="str">
        <f t="shared" si="37"/>
        <v>-</v>
      </c>
      <c r="V432" s="291" t="str">
        <f>IFERROR(VLOOKUP(B432,[1]Отгрузки!$B$208:$C$281,2,0),"-")</f>
        <v>-</v>
      </c>
      <c r="W432" s="196" t="str">
        <f t="shared" si="38"/>
        <v>-</v>
      </c>
      <c r="X432" s="291">
        <f t="shared" si="39"/>
        <v>20</v>
      </c>
      <c r="Y432" s="196">
        <f t="shared" si="40"/>
        <v>0.02</v>
      </c>
      <c r="Z432" s="319"/>
      <c r="AA432" s="291"/>
      <c r="AB432" s="68">
        <f>VLOOKUP(B432,'[2]ВОМ КГ-3 СОЭКС'!$C$3:$G$2063,5,0)</f>
        <v>20</v>
      </c>
      <c r="AC432" s="217">
        <f t="shared" si="41"/>
        <v>0</v>
      </c>
    </row>
    <row r="433" spans="1:29" ht="31.2" x14ac:dyDescent="0.3">
      <c r="A433" s="133" t="s">
        <v>1347</v>
      </c>
      <c r="B433" s="134" t="s">
        <v>1348</v>
      </c>
      <c r="C433" s="134" t="s">
        <v>1349</v>
      </c>
      <c r="D433" s="96">
        <v>24</v>
      </c>
      <c r="E433" s="141">
        <v>0.5</v>
      </c>
      <c r="F433" s="142">
        <v>12</v>
      </c>
      <c r="G433" s="143">
        <v>0.02</v>
      </c>
      <c r="H433" s="143">
        <v>0.48</v>
      </c>
      <c r="I433" s="144" t="s">
        <v>170</v>
      </c>
      <c r="J433" s="67"/>
      <c r="K433" s="148">
        <v>4</v>
      </c>
      <c r="L433" s="147">
        <v>4</v>
      </c>
      <c r="M433" s="67"/>
      <c r="N433" s="67"/>
      <c r="O433" s="67"/>
      <c r="P433" s="77"/>
      <c r="Q433" s="96"/>
      <c r="R433" s="67">
        <f t="shared" si="36"/>
        <v>16</v>
      </c>
      <c r="S433" s="146" t="s">
        <v>1775</v>
      </c>
      <c r="T433" s="291" t="str">
        <f>IFERROR(VLOOKUP(B433,'Найдено на объекте'!$A$2:$I$83,9,0),"-")</f>
        <v>-</v>
      </c>
      <c r="U433" s="196" t="str">
        <f t="shared" si="37"/>
        <v>-</v>
      </c>
      <c r="V433" s="291" t="str">
        <f>IFERROR(VLOOKUP(B433,[1]Отгрузки!$B$208:$C$281,2,0),"-")</f>
        <v>-</v>
      </c>
      <c r="W433" s="196" t="str">
        <f t="shared" si="38"/>
        <v>-</v>
      </c>
      <c r="X433" s="291">
        <f t="shared" si="39"/>
        <v>24</v>
      </c>
      <c r="Y433" s="196">
        <f t="shared" si="40"/>
        <v>1.2E-2</v>
      </c>
      <c r="Z433" s="319"/>
      <c r="AA433" s="291"/>
      <c r="AB433" s="68">
        <f>VLOOKUP(B433,'[2]ВОМ КГ-3 СОЭКС'!$C$3:$G$2063,5,0)</f>
        <v>12</v>
      </c>
      <c r="AC433" s="217">
        <f t="shared" si="41"/>
        <v>0</v>
      </c>
    </row>
    <row r="434" spans="1:29" x14ac:dyDescent="0.3">
      <c r="A434" s="133" t="s">
        <v>1350</v>
      </c>
      <c r="B434" s="134" t="s">
        <v>1351</v>
      </c>
      <c r="C434" s="134" t="s">
        <v>1352</v>
      </c>
      <c r="D434" s="96">
        <v>5</v>
      </c>
      <c r="E434" s="141">
        <v>212.7</v>
      </c>
      <c r="F434" s="142">
        <v>1063.5</v>
      </c>
      <c r="G434" s="143">
        <v>7.42</v>
      </c>
      <c r="H434" s="143">
        <v>37.1</v>
      </c>
      <c r="I434" s="144" t="s">
        <v>170</v>
      </c>
      <c r="J434" s="67">
        <v>5</v>
      </c>
      <c r="K434" s="96"/>
      <c r="L434" s="96"/>
      <c r="M434" s="67"/>
      <c r="N434" s="67"/>
      <c r="O434" s="67"/>
      <c r="P434" s="77"/>
      <c r="Q434" s="96"/>
      <c r="R434" s="67">
        <f t="shared" si="36"/>
        <v>0</v>
      </c>
      <c r="S434" s="146"/>
      <c r="T434" s="291" t="str">
        <f>IFERROR(VLOOKUP(B434,'Найдено на объекте'!$A$2:$I$83,9,0),"-")</f>
        <v>-</v>
      </c>
      <c r="U434" s="196" t="str">
        <f t="shared" si="37"/>
        <v>-</v>
      </c>
      <c r="V434" s="291" t="str">
        <f>IFERROR(VLOOKUP(B434,[1]Отгрузки!$B$208:$C$281,2,0),"-")</f>
        <v>-</v>
      </c>
      <c r="W434" s="196" t="str">
        <f t="shared" si="38"/>
        <v>-</v>
      </c>
      <c r="X434" s="291">
        <f t="shared" si="39"/>
        <v>5</v>
      </c>
      <c r="Y434" s="196">
        <f t="shared" si="40"/>
        <v>1.0634999999999999</v>
      </c>
      <c r="Z434" s="319"/>
      <c r="AA434" s="291"/>
      <c r="AB434" s="68">
        <f>VLOOKUP(B434,'[2]ВОМ КГ-3 СОЭКС'!$C$3:$G$2063,5,0)</f>
        <v>1063.5</v>
      </c>
      <c r="AC434" s="217">
        <f t="shared" si="41"/>
        <v>0</v>
      </c>
    </row>
    <row r="435" spans="1:29" x14ac:dyDescent="0.3">
      <c r="A435" s="133" t="s">
        <v>1353</v>
      </c>
      <c r="B435" s="134" t="s">
        <v>1354</v>
      </c>
      <c r="C435" s="134" t="s">
        <v>1355</v>
      </c>
      <c r="D435" s="96">
        <v>5</v>
      </c>
      <c r="E435" s="141">
        <v>148.5</v>
      </c>
      <c r="F435" s="142">
        <v>742.5</v>
      </c>
      <c r="G435" s="143">
        <v>5.2</v>
      </c>
      <c r="H435" s="143">
        <v>26</v>
      </c>
      <c r="I435" s="144" t="s">
        <v>170</v>
      </c>
      <c r="J435" s="67"/>
      <c r="K435" s="148">
        <v>5</v>
      </c>
      <c r="L435" s="96"/>
      <c r="M435" s="67"/>
      <c r="N435" s="67"/>
      <c r="O435" s="67"/>
      <c r="P435" s="77"/>
      <c r="Q435" s="96"/>
      <c r="R435" s="67">
        <f t="shared" si="36"/>
        <v>0</v>
      </c>
      <c r="S435" s="146"/>
      <c r="T435" s="291" t="str">
        <f>IFERROR(VLOOKUP(B435,'Найдено на объекте'!$A$2:$I$83,9,0),"-")</f>
        <v>-</v>
      </c>
      <c r="U435" s="196" t="str">
        <f t="shared" si="37"/>
        <v>-</v>
      </c>
      <c r="V435" s="291" t="str">
        <f>IFERROR(VLOOKUP(B435,[1]Отгрузки!$B$208:$C$281,2,0),"-")</f>
        <v>-</v>
      </c>
      <c r="W435" s="196" t="str">
        <f t="shared" si="38"/>
        <v>-</v>
      </c>
      <c r="X435" s="291">
        <f t="shared" si="39"/>
        <v>5</v>
      </c>
      <c r="Y435" s="196">
        <f t="shared" si="40"/>
        <v>0.74250000000000005</v>
      </c>
      <c r="Z435" s="319"/>
      <c r="AA435" s="291"/>
      <c r="AB435" s="68">
        <f>VLOOKUP(B435,'[2]ВОМ КГ-3 СОЭКС'!$C$3:$G$2063,5,0)</f>
        <v>742.5</v>
      </c>
      <c r="AC435" s="217">
        <f t="shared" si="41"/>
        <v>0</v>
      </c>
    </row>
    <row r="436" spans="1:29" x14ac:dyDescent="0.3">
      <c r="A436" s="133" t="s">
        <v>1356</v>
      </c>
      <c r="B436" s="134" t="s">
        <v>1357</v>
      </c>
      <c r="C436" s="134" t="s">
        <v>1358</v>
      </c>
      <c r="D436" s="96">
        <v>8</v>
      </c>
      <c r="E436" s="141">
        <v>156.80000000000001</v>
      </c>
      <c r="F436" s="142">
        <v>1254.4000000000001</v>
      </c>
      <c r="G436" s="143">
        <v>5.48</v>
      </c>
      <c r="H436" s="143">
        <v>43.84</v>
      </c>
      <c r="I436" s="144" t="s">
        <v>170</v>
      </c>
      <c r="J436" s="67"/>
      <c r="K436" s="96"/>
      <c r="L436" s="147">
        <v>8</v>
      </c>
      <c r="M436" s="67"/>
      <c r="N436" s="67"/>
      <c r="O436" s="67"/>
      <c r="P436" s="77"/>
      <c r="Q436" s="96"/>
      <c r="R436" s="67">
        <f t="shared" si="36"/>
        <v>0</v>
      </c>
      <c r="S436" s="146"/>
      <c r="T436" s="291" t="str">
        <f>IFERROR(VLOOKUP(B436,'Найдено на объекте'!$A$2:$I$83,9,0),"-")</f>
        <v>-</v>
      </c>
      <c r="U436" s="196" t="str">
        <f t="shared" si="37"/>
        <v>-</v>
      </c>
      <c r="V436" s="291" t="str">
        <f>IFERROR(VLOOKUP(B436,[1]Отгрузки!$B$208:$C$281,2,0),"-")</f>
        <v>-</v>
      </c>
      <c r="W436" s="196" t="str">
        <f t="shared" si="38"/>
        <v>-</v>
      </c>
      <c r="X436" s="291">
        <f t="shared" si="39"/>
        <v>8</v>
      </c>
      <c r="Y436" s="196">
        <f t="shared" si="40"/>
        <v>1.2544000000000002</v>
      </c>
      <c r="Z436" s="319"/>
      <c r="AA436" s="291"/>
      <c r="AB436" s="68">
        <f>VLOOKUP(B436,'[2]ВОМ КГ-3 СОЭКС'!$C$3:$G$2063,5,0)</f>
        <v>1254.4000000000001</v>
      </c>
      <c r="AC436" s="217">
        <f t="shared" si="41"/>
        <v>0</v>
      </c>
    </row>
    <row r="437" spans="1:29" x14ac:dyDescent="0.3">
      <c r="A437" s="133" t="s">
        <v>1359</v>
      </c>
      <c r="B437" s="134" t="s">
        <v>1360</v>
      </c>
      <c r="C437" s="134" t="s">
        <v>1361</v>
      </c>
      <c r="D437" s="96">
        <v>2</v>
      </c>
      <c r="E437" s="141">
        <v>156.1</v>
      </c>
      <c r="F437" s="142">
        <v>312.2</v>
      </c>
      <c r="G437" s="143">
        <v>5.46</v>
      </c>
      <c r="H437" s="143">
        <v>10.92</v>
      </c>
      <c r="I437" s="144" t="s">
        <v>170</v>
      </c>
      <c r="J437" s="67"/>
      <c r="K437" s="96"/>
      <c r="L437" s="147">
        <v>2</v>
      </c>
      <c r="M437" s="67"/>
      <c r="N437" s="67"/>
      <c r="O437" s="67"/>
      <c r="P437" s="77"/>
      <c r="Q437" s="96"/>
      <c r="R437" s="67">
        <f t="shared" si="36"/>
        <v>0</v>
      </c>
      <c r="S437" s="146"/>
      <c r="T437" s="291" t="str">
        <f>IFERROR(VLOOKUP(B437,'Найдено на объекте'!$A$2:$I$83,9,0),"-")</f>
        <v>-</v>
      </c>
      <c r="U437" s="196" t="str">
        <f t="shared" si="37"/>
        <v>-</v>
      </c>
      <c r="V437" s="291" t="str">
        <f>IFERROR(VLOOKUP(B437,[1]Отгрузки!$B$208:$C$281,2,0),"-")</f>
        <v>-</v>
      </c>
      <c r="W437" s="196" t="str">
        <f t="shared" si="38"/>
        <v>-</v>
      </c>
      <c r="X437" s="291">
        <f t="shared" si="39"/>
        <v>2</v>
      </c>
      <c r="Y437" s="196">
        <f t="shared" si="40"/>
        <v>0.31219999999999998</v>
      </c>
      <c r="Z437" s="319"/>
      <c r="AA437" s="291"/>
      <c r="AB437" s="68">
        <f>VLOOKUP(B437,'[2]ВОМ КГ-3 СОЭКС'!$C$3:$G$2063,5,0)</f>
        <v>312.2</v>
      </c>
      <c r="AC437" s="217">
        <f t="shared" si="41"/>
        <v>0</v>
      </c>
    </row>
    <row r="438" spans="1:29" x14ac:dyDescent="0.3">
      <c r="A438" s="133" t="s">
        <v>1362</v>
      </c>
      <c r="B438" s="134" t="s">
        <v>1363</v>
      </c>
      <c r="C438" s="134" t="s">
        <v>1364</v>
      </c>
      <c r="D438" s="96">
        <v>2</v>
      </c>
      <c r="E438" s="141">
        <v>181.6</v>
      </c>
      <c r="F438" s="142">
        <v>363.2</v>
      </c>
      <c r="G438" s="143">
        <v>6.32</v>
      </c>
      <c r="H438" s="143">
        <v>12.64</v>
      </c>
      <c r="I438" s="144" t="s">
        <v>170</v>
      </c>
      <c r="J438" s="67"/>
      <c r="K438" s="96"/>
      <c r="L438" s="96"/>
      <c r="M438" s="67">
        <v>2</v>
      </c>
      <c r="N438" s="67"/>
      <c r="O438" s="67"/>
      <c r="P438" s="77"/>
      <c r="Q438" s="96"/>
      <c r="R438" s="67">
        <f t="shared" si="36"/>
        <v>0</v>
      </c>
      <c r="S438" s="146"/>
      <c r="T438" s="291" t="str">
        <f>IFERROR(VLOOKUP(B438,'Найдено на объекте'!$A$2:$I$83,9,0),"-")</f>
        <v>-</v>
      </c>
      <c r="U438" s="196" t="str">
        <f t="shared" si="37"/>
        <v>-</v>
      </c>
      <c r="V438" s="291" t="str">
        <f>IFERROR(VLOOKUP(B438,[1]Отгрузки!$B$208:$C$281,2,0),"-")</f>
        <v>-</v>
      </c>
      <c r="W438" s="196" t="str">
        <f t="shared" si="38"/>
        <v>-</v>
      </c>
      <c r="X438" s="291">
        <f t="shared" si="39"/>
        <v>2</v>
      </c>
      <c r="Y438" s="196">
        <f t="shared" si="40"/>
        <v>0.36319999999999997</v>
      </c>
      <c r="Z438" s="319"/>
      <c r="AA438" s="291"/>
      <c r="AB438" s="68">
        <f>VLOOKUP(B438,'[2]ВОМ КГ-3 СОЭКС'!$C$3:$G$2063,5,0)</f>
        <v>363.2</v>
      </c>
      <c r="AC438" s="217">
        <f t="shared" si="41"/>
        <v>0</v>
      </c>
    </row>
    <row r="439" spans="1:29" x14ac:dyDescent="0.3">
      <c r="A439" s="133" t="s">
        <v>1365</v>
      </c>
      <c r="B439" s="134" t="s">
        <v>1366</v>
      </c>
      <c r="C439" s="134" t="s">
        <v>1367</v>
      </c>
      <c r="D439" s="96">
        <v>14</v>
      </c>
      <c r="E439" s="141">
        <v>191.7</v>
      </c>
      <c r="F439" s="142">
        <v>2683.8</v>
      </c>
      <c r="G439" s="143">
        <v>6.71</v>
      </c>
      <c r="H439" s="143">
        <v>93.94</v>
      </c>
      <c r="I439" s="144" t="s">
        <v>170</v>
      </c>
      <c r="J439" s="67"/>
      <c r="K439" s="96"/>
      <c r="L439" s="96"/>
      <c r="M439" s="67">
        <v>2</v>
      </c>
      <c r="N439" s="67"/>
      <c r="O439" s="67">
        <v>4</v>
      </c>
      <c r="P439" s="145">
        <v>4</v>
      </c>
      <c r="Q439" s="144">
        <v>4</v>
      </c>
      <c r="R439" s="67">
        <f t="shared" si="36"/>
        <v>0</v>
      </c>
      <c r="S439" s="146"/>
      <c r="T439" s="291" t="str">
        <f>IFERROR(VLOOKUP(B439,'Найдено на объекте'!$A$2:$I$83,9,0),"-")</f>
        <v>-</v>
      </c>
      <c r="U439" s="196" t="str">
        <f t="shared" si="37"/>
        <v>-</v>
      </c>
      <c r="V439" s="291" t="str">
        <f>IFERROR(VLOOKUP(B439,[1]Отгрузки!$B$208:$C$281,2,0),"-")</f>
        <v>-</v>
      </c>
      <c r="W439" s="196" t="str">
        <f t="shared" si="38"/>
        <v>-</v>
      </c>
      <c r="X439" s="291">
        <f t="shared" si="39"/>
        <v>14</v>
      </c>
      <c r="Y439" s="196">
        <f t="shared" si="40"/>
        <v>2.6837999999999997</v>
      </c>
      <c r="Z439" s="319"/>
      <c r="AA439" s="291"/>
      <c r="AB439" s="68">
        <f>VLOOKUP(B439,'[2]ВОМ КГ-3 СОЭКС'!$C$3:$G$2063,5,0)</f>
        <v>2683.8</v>
      </c>
      <c r="AC439" s="217">
        <f t="shared" si="41"/>
        <v>0</v>
      </c>
    </row>
    <row r="440" spans="1:29" x14ac:dyDescent="0.3">
      <c r="A440" s="133" t="s">
        <v>1368</v>
      </c>
      <c r="B440" s="134" t="s">
        <v>1369</v>
      </c>
      <c r="C440" s="134" t="s">
        <v>1370</v>
      </c>
      <c r="D440" s="96">
        <v>4</v>
      </c>
      <c r="E440" s="141">
        <v>183.2</v>
      </c>
      <c r="F440" s="142">
        <v>732.8</v>
      </c>
      <c r="G440" s="143">
        <v>6.43</v>
      </c>
      <c r="H440" s="143">
        <v>25.72</v>
      </c>
      <c r="I440" s="144" t="s">
        <v>170</v>
      </c>
      <c r="J440" s="67"/>
      <c r="K440" s="96"/>
      <c r="L440" s="96"/>
      <c r="M440" s="67"/>
      <c r="N440" s="67">
        <v>4</v>
      </c>
      <c r="O440" s="67"/>
      <c r="P440" s="77"/>
      <c r="Q440" s="96"/>
      <c r="R440" s="67">
        <f t="shared" si="36"/>
        <v>0</v>
      </c>
      <c r="S440" s="146"/>
      <c r="T440" s="291" t="str">
        <f>IFERROR(VLOOKUP(B440,'Найдено на объекте'!$A$2:$I$83,9,0),"-")</f>
        <v>-</v>
      </c>
      <c r="U440" s="196" t="str">
        <f t="shared" si="37"/>
        <v>-</v>
      </c>
      <c r="V440" s="291" t="str">
        <f>IFERROR(VLOOKUP(B440,[1]Отгрузки!$B$208:$C$281,2,0),"-")</f>
        <v>-</v>
      </c>
      <c r="W440" s="196" t="str">
        <f t="shared" si="38"/>
        <v>-</v>
      </c>
      <c r="X440" s="291">
        <f t="shared" si="39"/>
        <v>4</v>
      </c>
      <c r="Y440" s="196">
        <f t="shared" si="40"/>
        <v>0.73280000000000001</v>
      </c>
      <c r="Z440" s="319"/>
      <c r="AA440" s="291"/>
      <c r="AB440" s="68">
        <f>VLOOKUP(B440,'[2]ВОМ КГ-3 СОЭКС'!$C$3:$G$2063,5,0)</f>
        <v>732.8</v>
      </c>
      <c r="AC440" s="217">
        <f t="shared" si="41"/>
        <v>0</v>
      </c>
    </row>
    <row r="441" spans="1:29" x14ac:dyDescent="0.3">
      <c r="A441" s="133" t="s">
        <v>1371</v>
      </c>
      <c r="B441" s="134" t="s">
        <v>1372</v>
      </c>
      <c r="C441" s="134" t="s">
        <v>1373</v>
      </c>
      <c r="D441" s="96">
        <v>3</v>
      </c>
      <c r="E441" s="141">
        <v>339.7</v>
      </c>
      <c r="F441" s="142">
        <v>1019.1</v>
      </c>
      <c r="G441" s="143">
        <v>8.84</v>
      </c>
      <c r="H441" s="143">
        <v>26.52</v>
      </c>
      <c r="I441" s="144" t="s">
        <v>170</v>
      </c>
      <c r="J441" s="67">
        <v>2</v>
      </c>
      <c r="K441" s="148">
        <v>1</v>
      </c>
      <c r="L441" s="96"/>
      <c r="M441" s="67"/>
      <c r="N441" s="67"/>
      <c r="O441" s="67"/>
      <c r="P441" s="77"/>
      <c r="Q441" s="96"/>
      <c r="R441" s="67">
        <f t="shared" si="36"/>
        <v>0</v>
      </c>
      <c r="S441" s="146"/>
      <c r="T441" s="291" t="str">
        <f>IFERROR(VLOOKUP(B441,'Найдено на объекте'!$A$2:$I$83,9,0),"-")</f>
        <v>-</v>
      </c>
      <c r="U441" s="196" t="str">
        <f t="shared" si="37"/>
        <v>-</v>
      </c>
      <c r="V441" s="291" t="str">
        <f>IFERROR(VLOOKUP(B441,[1]Отгрузки!$B$208:$C$281,2,0),"-")</f>
        <v>-</v>
      </c>
      <c r="W441" s="196" t="str">
        <f t="shared" si="38"/>
        <v>-</v>
      </c>
      <c r="X441" s="291">
        <f t="shared" si="39"/>
        <v>3</v>
      </c>
      <c r="Y441" s="196">
        <f t="shared" si="40"/>
        <v>1.0190999999999999</v>
      </c>
      <c r="Z441" s="319" t="s">
        <v>4950</v>
      </c>
      <c r="AA441" s="291">
        <v>3</v>
      </c>
      <c r="AB441" s="68">
        <f>VLOOKUP(B441,'[2]ВОМ КГ-3 СОЭКС'!$C$3:$G$2063,5,0)</f>
        <v>1019.1</v>
      </c>
      <c r="AC441" s="217">
        <f t="shared" si="41"/>
        <v>0</v>
      </c>
    </row>
    <row r="442" spans="1:29" x14ac:dyDescent="0.3">
      <c r="A442" s="133" t="s">
        <v>1374</v>
      </c>
      <c r="B442" s="134" t="s">
        <v>1375</v>
      </c>
      <c r="C442" s="134" t="s">
        <v>1376</v>
      </c>
      <c r="D442" s="96">
        <v>2</v>
      </c>
      <c r="E442" s="141">
        <v>189.5</v>
      </c>
      <c r="F442" s="142">
        <v>379</v>
      </c>
      <c r="G442" s="143">
        <v>5.08</v>
      </c>
      <c r="H442" s="143">
        <v>10.16</v>
      </c>
      <c r="I442" s="144" t="s">
        <v>170</v>
      </c>
      <c r="J442" s="67">
        <v>2</v>
      </c>
      <c r="K442" s="96"/>
      <c r="L442" s="96"/>
      <c r="M442" s="67"/>
      <c r="N442" s="67"/>
      <c r="O442" s="67"/>
      <c r="P442" s="77"/>
      <c r="Q442" s="96"/>
      <c r="R442" s="67">
        <f t="shared" si="36"/>
        <v>0</v>
      </c>
      <c r="S442" s="146"/>
      <c r="T442" s="291" t="str">
        <f>IFERROR(VLOOKUP(B442,'Найдено на объекте'!$A$2:$I$83,9,0),"-")</f>
        <v>-</v>
      </c>
      <c r="U442" s="196" t="str">
        <f t="shared" si="37"/>
        <v>-</v>
      </c>
      <c r="V442" s="291" t="str">
        <f>IFERROR(VLOOKUP(B442,[1]Отгрузки!$B$208:$C$281,2,0),"-")</f>
        <v>-</v>
      </c>
      <c r="W442" s="196" t="str">
        <f t="shared" si="38"/>
        <v>-</v>
      </c>
      <c r="X442" s="291">
        <f t="shared" si="39"/>
        <v>2</v>
      </c>
      <c r="Y442" s="196">
        <f t="shared" si="40"/>
        <v>0.379</v>
      </c>
      <c r="Z442" s="319" t="s">
        <v>4950</v>
      </c>
      <c r="AA442" s="291">
        <v>2</v>
      </c>
      <c r="AB442" s="68">
        <f>VLOOKUP(B442,'[2]ВОМ КГ-3 СОЭКС'!$C$3:$G$2063,5,0)</f>
        <v>379</v>
      </c>
      <c r="AC442" s="217">
        <f t="shared" si="41"/>
        <v>0</v>
      </c>
    </row>
    <row r="443" spans="1:29" x14ac:dyDescent="0.3">
      <c r="A443" s="133" t="s">
        <v>1377</v>
      </c>
      <c r="B443" s="134" t="s">
        <v>1378</v>
      </c>
      <c r="C443" s="134" t="s">
        <v>1379</v>
      </c>
      <c r="D443" s="96">
        <v>2</v>
      </c>
      <c r="E443" s="141">
        <v>188.4</v>
      </c>
      <c r="F443" s="142">
        <v>376.8</v>
      </c>
      <c r="G443" s="143">
        <v>5.05</v>
      </c>
      <c r="H443" s="143">
        <v>10.1</v>
      </c>
      <c r="I443" s="144" t="s">
        <v>170</v>
      </c>
      <c r="J443" s="67">
        <v>2</v>
      </c>
      <c r="K443" s="96"/>
      <c r="L443" s="96"/>
      <c r="M443" s="67"/>
      <c r="N443" s="67"/>
      <c r="O443" s="67"/>
      <c r="P443" s="77"/>
      <c r="Q443" s="96"/>
      <c r="R443" s="67">
        <f t="shared" si="36"/>
        <v>0</v>
      </c>
      <c r="S443" s="146"/>
      <c r="T443" s="291" t="str">
        <f>IFERROR(VLOOKUP(B443,'Найдено на объекте'!$A$2:$I$83,9,0),"-")</f>
        <v>-</v>
      </c>
      <c r="U443" s="196" t="str">
        <f t="shared" si="37"/>
        <v>-</v>
      </c>
      <c r="V443" s="291" t="str">
        <f>IFERROR(VLOOKUP(B443,[1]Отгрузки!$B$208:$C$281,2,0),"-")</f>
        <v>-</v>
      </c>
      <c r="W443" s="196" t="str">
        <f t="shared" si="38"/>
        <v>-</v>
      </c>
      <c r="X443" s="291">
        <f t="shared" si="39"/>
        <v>2</v>
      </c>
      <c r="Y443" s="196">
        <f t="shared" si="40"/>
        <v>0.37680000000000002</v>
      </c>
      <c r="Z443" s="319" t="s">
        <v>4950</v>
      </c>
      <c r="AA443" s="291">
        <v>2</v>
      </c>
      <c r="AB443" s="68">
        <f>VLOOKUP(B443,'[2]ВОМ КГ-3 СОЭКС'!$C$3:$G$2063,5,0)</f>
        <v>376.8</v>
      </c>
      <c r="AC443" s="217">
        <f t="shared" si="41"/>
        <v>0</v>
      </c>
    </row>
    <row r="444" spans="1:29" x14ac:dyDescent="0.3">
      <c r="A444" s="133" t="s">
        <v>1380</v>
      </c>
      <c r="B444" s="134" t="s">
        <v>1381</v>
      </c>
      <c r="C444" s="134" t="s">
        <v>1382</v>
      </c>
      <c r="D444" s="96">
        <v>4</v>
      </c>
      <c r="E444" s="141">
        <v>128.5</v>
      </c>
      <c r="F444" s="142">
        <v>514</v>
      </c>
      <c r="G444" s="143">
        <v>3.46</v>
      </c>
      <c r="H444" s="143">
        <v>13.84</v>
      </c>
      <c r="I444" s="144" t="s">
        <v>170</v>
      </c>
      <c r="J444" s="67"/>
      <c r="K444" s="148">
        <v>4</v>
      </c>
      <c r="L444" s="96"/>
      <c r="M444" s="67"/>
      <c r="N444" s="67"/>
      <c r="O444" s="67"/>
      <c r="P444" s="77"/>
      <c r="Q444" s="96"/>
      <c r="R444" s="67">
        <f t="shared" si="36"/>
        <v>0</v>
      </c>
      <c r="S444" s="146"/>
      <c r="T444" s="291" t="str">
        <f>IFERROR(VLOOKUP(B444,'Найдено на объекте'!$A$2:$I$83,9,0),"-")</f>
        <v>-</v>
      </c>
      <c r="U444" s="196" t="str">
        <f t="shared" si="37"/>
        <v>-</v>
      </c>
      <c r="V444" s="291" t="str">
        <f>IFERROR(VLOOKUP(B444,[1]Отгрузки!$B$208:$C$281,2,0),"-")</f>
        <v>-</v>
      </c>
      <c r="W444" s="196" t="str">
        <f t="shared" si="38"/>
        <v>-</v>
      </c>
      <c r="X444" s="291">
        <f t="shared" si="39"/>
        <v>4</v>
      </c>
      <c r="Y444" s="196">
        <f t="shared" si="40"/>
        <v>0.51400000000000001</v>
      </c>
      <c r="Z444" s="319" t="s">
        <v>4950</v>
      </c>
      <c r="AA444" s="291">
        <v>4</v>
      </c>
      <c r="AB444" s="68">
        <f>VLOOKUP(B444,'[2]ВОМ КГ-3 СОЭКС'!$C$3:$G$2063,5,0)</f>
        <v>514</v>
      </c>
      <c r="AC444" s="217">
        <f t="shared" si="41"/>
        <v>0</v>
      </c>
    </row>
    <row r="445" spans="1:29" x14ac:dyDescent="0.3">
      <c r="A445" s="133" t="s">
        <v>1383</v>
      </c>
      <c r="B445" s="134" t="s">
        <v>1384</v>
      </c>
      <c r="C445" s="134" t="s">
        <v>1385</v>
      </c>
      <c r="D445" s="96">
        <v>2</v>
      </c>
      <c r="E445" s="141">
        <v>275.5</v>
      </c>
      <c r="F445" s="142">
        <v>551</v>
      </c>
      <c r="G445" s="143">
        <v>7.35</v>
      </c>
      <c r="H445" s="143">
        <v>14.7</v>
      </c>
      <c r="I445" s="144" t="s">
        <v>170</v>
      </c>
      <c r="J445" s="67"/>
      <c r="K445" s="96"/>
      <c r="L445" s="147">
        <v>2</v>
      </c>
      <c r="M445" s="67"/>
      <c r="N445" s="67"/>
      <c r="O445" s="67"/>
      <c r="P445" s="77"/>
      <c r="Q445" s="96"/>
      <c r="R445" s="67">
        <f t="shared" si="36"/>
        <v>0</v>
      </c>
      <c r="S445" s="146"/>
      <c r="T445" s="291" t="str">
        <f>IFERROR(VLOOKUP(B445,'Найдено на объекте'!$A$2:$I$83,9,0),"-")</f>
        <v>-</v>
      </c>
      <c r="U445" s="196" t="str">
        <f t="shared" si="37"/>
        <v>-</v>
      </c>
      <c r="V445" s="291" t="str">
        <f>IFERROR(VLOOKUP(B445,[1]Отгрузки!$B$208:$C$281,2,0),"-")</f>
        <v>-</v>
      </c>
      <c r="W445" s="196" t="str">
        <f t="shared" si="38"/>
        <v>-</v>
      </c>
      <c r="X445" s="291">
        <f t="shared" si="39"/>
        <v>2</v>
      </c>
      <c r="Y445" s="196">
        <f t="shared" si="40"/>
        <v>0.55100000000000005</v>
      </c>
      <c r="Z445" s="319" t="s">
        <v>4950</v>
      </c>
      <c r="AA445" s="291">
        <v>2</v>
      </c>
      <c r="AB445" s="68">
        <f>VLOOKUP(B445,'[2]ВОМ КГ-3 СОЭКС'!$C$3:$G$2063,5,0)</f>
        <v>551</v>
      </c>
      <c r="AC445" s="217">
        <f t="shared" si="41"/>
        <v>0</v>
      </c>
    </row>
    <row r="446" spans="1:29" x14ac:dyDescent="0.3">
      <c r="A446" s="133" t="s">
        <v>1386</v>
      </c>
      <c r="B446" s="134" t="s">
        <v>1387</v>
      </c>
      <c r="C446" s="134" t="s">
        <v>1388</v>
      </c>
      <c r="D446" s="96">
        <v>8</v>
      </c>
      <c r="E446" s="141">
        <v>324.60000000000002</v>
      </c>
      <c r="F446" s="142">
        <v>2596.8000000000002</v>
      </c>
      <c r="G446" s="143">
        <v>8.65</v>
      </c>
      <c r="H446" s="143">
        <v>69.2</v>
      </c>
      <c r="I446" s="144" t="s">
        <v>170</v>
      </c>
      <c r="J446" s="67"/>
      <c r="K446" s="96"/>
      <c r="L446" s="96"/>
      <c r="M446" s="67">
        <v>2</v>
      </c>
      <c r="N446" s="67"/>
      <c r="O446" s="67">
        <v>2</v>
      </c>
      <c r="P446" s="145">
        <v>2</v>
      </c>
      <c r="Q446" s="144">
        <v>2</v>
      </c>
      <c r="R446" s="67">
        <f t="shared" si="36"/>
        <v>0</v>
      </c>
      <c r="S446" s="146"/>
      <c r="T446" s="291" t="str">
        <f>IFERROR(VLOOKUP(B446,'Найдено на объекте'!$A$2:$I$83,9,0),"-")</f>
        <v>-</v>
      </c>
      <c r="U446" s="196" t="str">
        <f t="shared" si="37"/>
        <v>-</v>
      </c>
      <c r="V446" s="291" t="str">
        <f>IFERROR(VLOOKUP(B446,[1]Отгрузки!$B$208:$C$281,2,0),"-")</f>
        <v>-</v>
      </c>
      <c r="W446" s="196" t="str">
        <f t="shared" si="38"/>
        <v>-</v>
      </c>
      <c r="X446" s="291">
        <f t="shared" si="39"/>
        <v>8</v>
      </c>
      <c r="Y446" s="196">
        <f t="shared" si="40"/>
        <v>2.5968</v>
      </c>
      <c r="Z446" s="319" t="s">
        <v>4950</v>
      </c>
      <c r="AA446" s="291">
        <v>8</v>
      </c>
      <c r="AB446" s="68">
        <f>VLOOKUP(B446,'[2]ВОМ КГ-3 СОЭКС'!$C$3:$G$2063,5,0)</f>
        <v>2596.8000000000002</v>
      </c>
      <c r="AC446" s="217">
        <f t="shared" si="41"/>
        <v>0</v>
      </c>
    </row>
    <row r="447" spans="1:29" x14ac:dyDescent="0.3">
      <c r="A447" s="133" t="s">
        <v>1389</v>
      </c>
      <c r="B447" s="134" t="s">
        <v>1390</v>
      </c>
      <c r="C447" s="134" t="s">
        <v>1391</v>
      </c>
      <c r="D447" s="96">
        <v>1</v>
      </c>
      <c r="E447" s="141">
        <v>538.4</v>
      </c>
      <c r="F447" s="142">
        <v>538.4</v>
      </c>
      <c r="G447" s="143">
        <v>11.79</v>
      </c>
      <c r="H447" s="143">
        <v>11.79</v>
      </c>
      <c r="I447" s="144" t="s">
        <v>170</v>
      </c>
      <c r="J447" s="67"/>
      <c r="K447" s="96"/>
      <c r="L447" s="96"/>
      <c r="M447" s="67"/>
      <c r="N447" s="67">
        <v>1</v>
      </c>
      <c r="O447" s="67"/>
      <c r="P447" s="77"/>
      <c r="Q447" s="96"/>
      <c r="R447" s="67">
        <f t="shared" si="36"/>
        <v>0</v>
      </c>
      <c r="S447" s="146"/>
      <c r="T447" s="291" t="str">
        <f>IFERROR(VLOOKUP(B447,'Найдено на объекте'!$A$2:$I$83,9,0),"-")</f>
        <v>-</v>
      </c>
      <c r="U447" s="196" t="str">
        <f t="shared" si="37"/>
        <v>-</v>
      </c>
      <c r="V447" s="291" t="str">
        <f>IFERROR(VLOOKUP(B447,[1]Отгрузки!$B$208:$C$281,2,0),"-")</f>
        <v>-</v>
      </c>
      <c r="W447" s="196" t="str">
        <f t="shared" si="38"/>
        <v>-</v>
      </c>
      <c r="X447" s="291">
        <f t="shared" si="39"/>
        <v>1</v>
      </c>
      <c r="Y447" s="196">
        <f t="shared" si="40"/>
        <v>0.53839999999999999</v>
      </c>
      <c r="Z447" s="319"/>
      <c r="AA447" s="291"/>
      <c r="AB447" s="68">
        <f>VLOOKUP(B447,'[2]ВОМ КГ-3 СОЭКС'!$C$3:$G$2063,5,0)</f>
        <v>538.4</v>
      </c>
      <c r="AC447" s="217">
        <f t="shared" si="41"/>
        <v>0</v>
      </c>
    </row>
    <row r="448" spans="1:29" x14ac:dyDescent="0.3">
      <c r="A448" s="133" t="s">
        <v>1392</v>
      </c>
      <c r="B448" s="134" t="s">
        <v>1393</v>
      </c>
      <c r="C448" s="134" t="s">
        <v>1394</v>
      </c>
      <c r="D448" s="96">
        <v>1</v>
      </c>
      <c r="E448" s="141">
        <v>505</v>
      </c>
      <c r="F448" s="142">
        <v>505</v>
      </c>
      <c r="G448" s="143">
        <v>11.21</v>
      </c>
      <c r="H448" s="143">
        <v>11.21</v>
      </c>
      <c r="I448" s="144" t="s">
        <v>170</v>
      </c>
      <c r="J448" s="67">
        <v>1</v>
      </c>
      <c r="K448" s="96"/>
      <c r="L448" s="96"/>
      <c r="M448" s="67"/>
      <c r="N448" s="67"/>
      <c r="O448" s="67"/>
      <c r="P448" s="77"/>
      <c r="Q448" s="96"/>
      <c r="R448" s="67">
        <f t="shared" si="36"/>
        <v>0</v>
      </c>
      <c r="S448" s="146"/>
      <c r="T448" s="291" t="str">
        <f>IFERROR(VLOOKUP(B448,'Найдено на объекте'!$A$2:$I$83,9,0),"-")</f>
        <v>-</v>
      </c>
      <c r="U448" s="196" t="str">
        <f t="shared" si="37"/>
        <v>-</v>
      </c>
      <c r="V448" s="291" t="str">
        <f>IFERROR(VLOOKUP(B448,[1]Отгрузки!$B$208:$C$281,2,0),"-")</f>
        <v>-</v>
      </c>
      <c r="W448" s="196" t="str">
        <f t="shared" si="38"/>
        <v>-</v>
      </c>
      <c r="X448" s="291">
        <f t="shared" si="39"/>
        <v>1</v>
      </c>
      <c r="Y448" s="196">
        <f t="shared" si="40"/>
        <v>0.505</v>
      </c>
      <c r="Z448" s="319"/>
      <c r="AA448" s="291"/>
      <c r="AB448" s="68">
        <f>VLOOKUP(B448,'[2]ВОМ КГ-3 СОЭКС'!$C$3:$G$2063,5,0)</f>
        <v>505</v>
      </c>
      <c r="AC448" s="217">
        <f t="shared" si="41"/>
        <v>0</v>
      </c>
    </row>
    <row r="449" spans="1:29" x14ac:dyDescent="0.3">
      <c r="A449" s="133" t="s">
        <v>1395</v>
      </c>
      <c r="B449" s="134" t="s">
        <v>1396</v>
      </c>
      <c r="C449" s="134" t="s">
        <v>1397</v>
      </c>
      <c r="D449" s="96">
        <v>1</v>
      </c>
      <c r="E449" s="141">
        <v>504.2</v>
      </c>
      <c r="F449" s="142">
        <v>504.2</v>
      </c>
      <c r="G449" s="143">
        <v>11.19</v>
      </c>
      <c r="H449" s="143">
        <v>11.19</v>
      </c>
      <c r="I449" s="144" t="s">
        <v>170</v>
      </c>
      <c r="J449" s="67">
        <v>1</v>
      </c>
      <c r="K449" s="96"/>
      <c r="L449" s="96"/>
      <c r="M449" s="67"/>
      <c r="N449" s="67"/>
      <c r="O449" s="67"/>
      <c r="P449" s="77"/>
      <c r="Q449" s="96"/>
      <c r="R449" s="67">
        <f t="shared" si="36"/>
        <v>0</v>
      </c>
      <c r="S449" s="146"/>
      <c r="T449" s="291" t="str">
        <f>IFERROR(VLOOKUP(B449,'Найдено на объекте'!$A$2:$I$83,9,0),"-")</f>
        <v>-</v>
      </c>
      <c r="U449" s="196" t="str">
        <f t="shared" si="37"/>
        <v>-</v>
      </c>
      <c r="V449" s="291" t="str">
        <f>IFERROR(VLOOKUP(B449,[1]Отгрузки!$B$208:$C$281,2,0),"-")</f>
        <v>-</v>
      </c>
      <c r="W449" s="196" t="str">
        <f t="shared" si="38"/>
        <v>-</v>
      </c>
      <c r="X449" s="291">
        <f t="shared" si="39"/>
        <v>1</v>
      </c>
      <c r="Y449" s="196">
        <f t="shared" si="40"/>
        <v>0.50419999999999998</v>
      </c>
      <c r="Z449" s="319"/>
      <c r="AA449" s="291"/>
      <c r="AB449" s="68">
        <f>VLOOKUP(B449,'[2]ВОМ КГ-3 СОЭКС'!$C$3:$G$2063,5,0)</f>
        <v>504.2</v>
      </c>
      <c r="AC449" s="217">
        <f t="shared" si="41"/>
        <v>0</v>
      </c>
    </row>
    <row r="450" spans="1:29" x14ac:dyDescent="0.3">
      <c r="A450" s="133" t="s">
        <v>1398</v>
      </c>
      <c r="B450" s="134" t="s">
        <v>1399</v>
      </c>
      <c r="C450" s="134" t="s">
        <v>1400</v>
      </c>
      <c r="D450" s="96">
        <v>1</v>
      </c>
      <c r="E450" s="141">
        <v>504.3</v>
      </c>
      <c r="F450" s="142">
        <v>504.3</v>
      </c>
      <c r="G450" s="143">
        <v>11.19</v>
      </c>
      <c r="H450" s="143">
        <v>11.19</v>
      </c>
      <c r="I450" s="144" t="s">
        <v>170</v>
      </c>
      <c r="J450" s="67"/>
      <c r="K450" s="148">
        <v>1</v>
      </c>
      <c r="L450" s="96"/>
      <c r="M450" s="67"/>
      <c r="N450" s="67"/>
      <c r="O450" s="67"/>
      <c r="P450" s="77"/>
      <c r="Q450" s="96"/>
      <c r="R450" s="67">
        <f t="shared" ref="R450:R513" si="42">D450-J450-K450-L450-M450-N450-O450-P450-Q450</f>
        <v>0</v>
      </c>
      <c r="S450" s="146"/>
      <c r="T450" s="291" t="str">
        <f>IFERROR(VLOOKUP(B450,'Найдено на объекте'!$A$2:$I$83,9,0),"-")</f>
        <v>-</v>
      </c>
      <c r="U450" s="196" t="str">
        <f t="shared" si="37"/>
        <v>-</v>
      </c>
      <c r="V450" s="291" t="str">
        <f>IFERROR(VLOOKUP(B450,[1]Отгрузки!$B$208:$C$281,2,0),"-")</f>
        <v>-</v>
      </c>
      <c r="W450" s="196" t="str">
        <f t="shared" si="38"/>
        <v>-</v>
      </c>
      <c r="X450" s="291">
        <f t="shared" si="39"/>
        <v>1</v>
      </c>
      <c r="Y450" s="196">
        <f t="shared" si="40"/>
        <v>0.50429999999999997</v>
      </c>
      <c r="Z450" s="319"/>
      <c r="AA450" s="291"/>
      <c r="AB450" s="68">
        <f>VLOOKUP(B450,'[2]ВОМ КГ-3 СОЭКС'!$C$3:$G$2063,5,0)</f>
        <v>504.3</v>
      </c>
      <c r="AC450" s="217">
        <f t="shared" si="41"/>
        <v>0</v>
      </c>
    </row>
    <row r="451" spans="1:29" x14ac:dyDescent="0.3">
      <c r="A451" s="133" t="s">
        <v>1401</v>
      </c>
      <c r="B451" s="134" t="s">
        <v>1402</v>
      </c>
      <c r="C451" s="134" t="s">
        <v>1403</v>
      </c>
      <c r="D451" s="96">
        <v>1</v>
      </c>
      <c r="E451" s="141">
        <v>510.6</v>
      </c>
      <c r="F451" s="142">
        <v>510.6</v>
      </c>
      <c r="G451" s="143">
        <v>11.33</v>
      </c>
      <c r="H451" s="143">
        <v>11.33</v>
      </c>
      <c r="I451" s="144" t="s">
        <v>170</v>
      </c>
      <c r="J451" s="67"/>
      <c r="K451" s="96"/>
      <c r="L451" s="147">
        <v>1</v>
      </c>
      <c r="M451" s="67"/>
      <c r="N451" s="67"/>
      <c r="O451" s="67"/>
      <c r="P451" s="77"/>
      <c r="Q451" s="96"/>
      <c r="R451" s="67">
        <f t="shared" si="42"/>
        <v>0</v>
      </c>
      <c r="S451" s="146"/>
      <c r="T451" s="291" t="str">
        <f>IFERROR(VLOOKUP(B451,'Найдено на объекте'!$A$2:$I$83,9,0),"-")</f>
        <v>-</v>
      </c>
      <c r="U451" s="196" t="str">
        <f t="shared" ref="U451:U514" si="43">IFERROR(T451*E451/1000, "-")</f>
        <v>-</v>
      </c>
      <c r="V451" s="291" t="str">
        <f>IFERROR(VLOOKUP(B451,[1]Отгрузки!$B$208:$C$281,2,0),"-")</f>
        <v>-</v>
      </c>
      <c r="W451" s="196" t="str">
        <f t="shared" ref="W451:W514" si="44">IFERROR(V451*E451/1000, "-")</f>
        <v>-</v>
      </c>
      <c r="X451" s="291">
        <f t="shared" ref="X451:X514" si="45">IFERROR((D451-V451),D451)</f>
        <v>1</v>
      </c>
      <c r="Y451" s="196">
        <f t="shared" ref="Y451:Y514" si="46">IFERROR(X451*E451/1000,"-")</f>
        <v>0.51060000000000005</v>
      </c>
      <c r="Z451" s="319"/>
      <c r="AA451" s="291"/>
      <c r="AB451" s="68">
        <f>VLOOKUP(B451,'[2]ВОМ КГ-3 СОЭКС'!$C$3:$G$2063,5,0)</f>
        <v>510.6</v>
      </c>
      <c r="AC451" s="217">
        <f t="shared" ref="AC451:AC514" si="47">F451-AB451</f>
        <v>0</v>
      </c>
    </row>
    <row r="452" spans="1:29" x14ac:dyDescent="0.3">
      <c r="A452" s="133" t="s">
        <v>1404</v>
      </c>
      <c r="B452" s="134" t="s">
        <v>1405</v>
      </c>
      <c r="C452" s="134" t="s">
        <v>1406</v>
      </c>
      <c r="D452" s="96">
        <v>5</v>
      </c>
      <c r="E452" s="141">
        <v>515.5</v>
      </c>
      <c r="F452" s="142">
        <v>2577.5</v>
      </c>
      <c r="G452" s="143">
        <v>11.42</v>
      </c>
      <c r="H452" s="143">
        <v>57.1</v>
      </c>
      <c r="I452" s="144" t="s">
        <v>170</v>
      </c>
      <c r="J452" s="67"/>
      <c r="K452" s="96"/>
      <c r="L452" s="96"/>
      <c r="M452" s="67">
        <v>1</v>
      </c>
      <c r="N452" s="67">
        <v>1</v>
      </c>
      <c r="O452" s="67">
        <v>1</v>
      </c>
      <c r="P452" s="145">
        <v>1</v>
      </c>
      <c r="Q452" s="144">
        <v>1</v>
      </c>
      <c r="R452" s="67">
        <f t="shared" si="42"/>
        <v>0</v>
      </c>
      <c r="S452" s="146"/>
      <c r="T452" s="291" t="str">
        <f>IFERROR(VLOOKUP(B452,'Найдено на объекте'!$A$2:$I$83,9,0),"-")</f>
        <v>-</v>
      </c>
      <c r="U452" s="196" t="str">
        <f t="shared" si="43"/>
        <v>-</v>
      </c>
      <c r="V452" s="291" t="str">
        <f>IFERROR(VLOOKUP(B452,[1]Отгрузки!$B$208:$C$281,2,0),"-")</f>
        <v>-</v>
      </c>
      <c r="W452" s="196" t="str">
        <f t="shared" si="44"/>
        <v>-</v>
      </c>
      <c r="X452" s="291">
        <f t="shared" si="45"/>
        <v>5</v>
      </c>
      <c r="Y452" s="196">
        <f t="shared" si="46"/>
        <v>2.5775000000000001</v>
      </c>
      <c r="Z452" s="319"/>
      <c r="AA452" s="291"/>
      <c r="AB452" s="68">
        <f>VLOOKUP(B452,'[2]ВОМ КГ-3 СОЭКС'!$C$3:$G$2063,5,0)</f>
        <v>2577.5</v>
      </c>
      <c r="AC452" s="217">
        <f t="shared" si="47"/>
        <v>0</v>
      </c>
    </row>
    <row r="453" spans="1:29" x14ac:dyDescent="0.3">
      <c r="A453" s="133" t="s">
        <v>1407</v>
      </c>
      <c r="B453" s="134" t="s">
        <v>1408</v>
      </c>
      <c r="C453" s="134" t="s">
        <v>1409</v>
      </c>
      <c r="D453" s="96">
        <v>1</v>
      </c>
      <c r="E453" s="141">
        <v>572.79999999999995</v>
      </c>
      <c r="F453" s="142">
        <v>572.79999999999995</v>
      </c>
      <c r="G453" s="143">
        <v>12.73</v>
      </c>
      <c r="H453" s="143">
        <v>12.73</v>
      </c>
      <c r="I453" s="144" t="s">
        <v>170</v>
      </c>
      <c r="J453" s="67"/>
      <c r="K453" s="96"/>
      <c r="L453" s="96"/>
      <c r="M453" s="67"/>
      <c r="N453" s="67">
        <v>1</v>
      </c>
      <c r="O453" s="67"/>
      <c r="P453" s="77"/>
      <c r="Q453" s="96"/>
      <c r="R453" s="67">
        <f t="shared" si="42"/>
        <v>0</v>
      </c>
      <c r="S453" s="146"/>
      <c r="T453" s="291" t="str">
        <f>IFERROR(VLOOKUP(B453,'Найдено на объекте'!$A$2:$I$83,9,0),"-")</f>
        <v>-</v>
      </c>
      <c r="U453" s="196" t="str">
        <f t="shared" si="43"/>
        <v>-</v>
      </c>
      <c r="V453" s="291" t="str">
        <f>IFERROR(VLOOKUP(B453,[1]Отгрузки!$B$208:$C$281,2,0),"-")</f>
        <v>-</v>
      </c>
      <c r="W453" s="196" t="str">
        <f t="shared" si="44"/>
        <v>-</v>
      </c>
      <c r="X453" s="291">
        <f t="shared" si="45"/>
        <v>1</v>
      </c>
      <c r="Y453" s="196">
        <f t="shared" si="46"/>
        <v>0.57279999999999998</v>
      </c>
      <c r="Z453" s="319"/>
      <c r="AA453" s="291"/>
      <c r="AB453" s="68">
        <f>VLOOKUP(B453,'[2]ВОМ КГ-3 СОЭКС'!$C$3:$G$2063,5,0)</f>
        <v>572.79999999999995</v>
      </c>
      <c r="AC453" s="217">
        <f t="shared" si="47"/>
        <v>0</v>
      </c>
    </row>
    <row r="454" spans="1:29" x14ac:dyDescent="0.3">
      <c r="A454" s="133" t="s">
        <v>1410</v>
      </c>
      <c r="B454" s="134" t="s">
        <v>1411</v>
      </c>
      <c r="C454" s="134" t="s">
        <v>1412</v>
      </c>
      <c r="D454" s="96">
        <v>7</v>
      </c>
      <c r="E454" s="141">
        <v>266</v>
      </c>
      <c r="F454" s="142">
        <v>1862</v>
      </c>
      <c r="G454" s="143">
        <v>9.94</v>
      </c>
      <c r="H454" s="143">
        <v>69.58</v>
      </c>
      <c r="I454" s="144" t="s">
        <v>170</v>
      </c>
      <c r="J454" s="67"/>
      <c r="K454" s="96"/>
      <c r="L454" s="96"/>
      <c r="M454" s="67">
        <v>1</v>
      </c>
      <c r="N454" s="67"/>
      <c r="O454" s="67">
        <v>2</v>
      </c>
      <c r="P454" s="145">
        <v>2</v>
      </c>
      <c r="Q454" s="144">
        <v>2</v>
      </c>
      <c r="R454" s="67">
        <f t="shared" si="42"/>
        <v>0</v>
      </c>
      <c r="S454" s="146"/>
      <c r="T454" s="291" t="str">
        <f>IFERROR(VLOOKUP(B454,'Найдено на объекте'!$A$2:$I$83,9,0),"-")</f>
        <v>-</v>
      </c>
      <c r="U454" s="196" t="str">
        <f t="shared" si="43"/>
        <v>-</v>
      </c>
      <c r="V454" s="291" t="str">
        <f>IFERROR(VLOOKUP(B454,[1]Отгрузки!$B$208:$C$281,2,0),"-")</f>
        <v>-</v>
      </c>
      <c r="W454" s="196" t="str">
        <f t="shared" si="44"/>
        <v>-</v>
      </c>
      <c r="X454" s="291">
        <f t="shared" si="45"/>
        <v>7</v>
      </c>
      <c r="Y454" s="196">
        <f t="shared" si="46"/>
        <v>1.8620000000000001</v>
      </c>
      <c r="Z454" s="319" t="s">
        <v>4914</v>
      </c>
      <c r="AA454" s="291">
        <v>7</v>
      </c>
      <c r="AB454" s="68">
        <f>VLOOKUP(B454,'[2]ВОМ КГ-3 СОЭКС'!$C$3:$G$2063,5,0)</f>
        <v>1862</v>
      </c>
      <c r="AC454" s="217">
        <f t="shared" si="47"/>
        <v>0</v>
      </c>
    </row>
    <row r="455" spans="1:29" x14ac:dyDescent="0.3">
      <c r="A455" s="133" t="s">
        <v>1413</v>
      </c>
      <c r="B455" s="134" t="s">
        <v>1414</v>
      </c>
      <c r="C455" s="134" t="s">
        <v>1415</v>
      </c>
      <c r="D455" s="96">
        <v>1</v>
      </c>
      <c r="E455" s="141">
        <v>252.5</v>
      </c>
      <c r="F455" s="142">
        <v>252.5</v>
      </c>
      <c r="G455" s="143">
        <v>9.4499999999999993</v>
      </c>
      <c r="H455" s="143">
        <v>9.4499999999999993</v>
      </c>
      <c r="I455" s="144" t="s">
        <v>170</v>
      </c>
      <c r="J455" s="67"/>
      <c r="K455" s="96"/>
      <c r="L455" s="96"/>
      <c r="M455" s="67"/>
      <c r="N455" s="67">
        <v>1</v>
      </c>
      <c r="O455" s="67"/>
      <c r="P455" s="77"/>
      <c r="Q455" s="96"/>
      <c r="R455" s="67">
        <f t="shared" si="42"/>
        <v>0</v>
      </c>
      <c r="S455" s="146"/>
      <c r="T455" s="291" t="str">
        <f>IFERROR(VLOOKUP(B455,'Найдено на объекте'!$A$2:$I$83,9,0),"-")</f>
        <v>-</v>
      </c>
      <c r="U455" s="196" t="str">
        <f t="shared" si="43"/>
        <v>-</v>
      </c>
      <c r="V455" s="291" t="str">
        <f>IFERROR(VLOOKUP(B455,[1]Отгрузки!$B$208:$C$281,2,0),"-")</f>
        <v>-</v>
      </c>
      <c r="W455" s="196" t="str">
        <f t="shared" si="44"/>
        <v>-</v>
      </c>
      <c r="X455" s="291">
        <f t="shared" si="45"/>
        <v>1</v>
      </c>
      <c r="Y455" s="196">
        <f t="shared" si="46"/>
        <v>0.2525</v>
      </c>
      <c r="Z455" s="319" t="s">
        <v>4914</v>
      </c>
      <c r="AA455" s="291">
        <v>1</v>
      </c>
      <c r="AB455" s="68">
        <f>VLOOKUP(B455,'[2]ВОМ КГ-3 СОЭКС'!$C$3:$G$2063,5,0)</f>
        <v>252.5</v>
      </c>
      <c r="AC455" s="217">
        <f t="shared" si="47"/>
        <v>0</v>
      </c>
    </row>
    <row r="456" spans="1:29" x14ac:dyDescent="0.3">
      <c r="A456" s="133" t="s">
        <v>1416</v>
      </c>
      <c r="B456" s="134" t="s">
        <v>1417</v>
      </c>
      <c r="C456" s="134" t="s">
        <v>1418</v>
      </c>
      <c r="D456" s="96">
        <v>1</v>
      </c>
      <c r="E456" s="141">
        <v>268.2</v>
      </c>
      <c r="F456" s="142">
        <v>268.2</v>
      </c>
      <c r="G456" s="143">
        <v>9.8699999999999992</v>
      </c>
      <c r="H456" s="143">
        <v>9.8699999999999992</v>
      </c>
      <c r="I456" s="144" t="s">
        <v>165</v>
      </c>
      <c r="J456" s="67"/>
      <c r="K456" s="96"/>
      <c r="L456" s="96"/>
      <c r="M456" s="67"/>
      <c r="N456" s="67">
        <v>1</v>
      </c>
      <c r="O456" s="67"/>
      <c r="P456" s="77"/>
      <c r="Q456" s="96"/>
      <c r="R456" s="67">
        <f t="shared" si="42"/>
        <v>0</v>
      </c>
      <c r="S456" s="146"/>
      <c r="T456" s="291" t="str">
        <f>IFERROR(VLOOKUP(B456,'Найдено на объекте'!$A$2:$I$83,9,0),"-")</f>
        <v>-</v>
      </c>
      <c r="U456" s="196" t="str">
        <f t="shared" si="43"/>
        <v>-</v>
      </c>
      <c r="V456" s="291" t="str">
        <f>IFERROR(VLOOKUP(B456,[1]Отгрузки!$B$208:$C$281,2,0),"-")</f>
        <v>-</v>
      </c>
      <c r="W456" s="196" t="str">
        <f t="shared" si="44"/>
        <v>-</v>
      </c>
      <c r="X456" s="291">
        <f t="shared" si="45"/>
        <v>1</v>
      </c>
      <c r="Y456" s="196">
        <f t="shared" si="46"/>
        <v>0.26819999999999999</v>
      </c>
      <c r="Z456" s="319" t="s">
        <v>4914</v>
      </c>
      <c r="AA456" s="291">
        <v>1</v>
      </c>
      <c r="AB456" s="68">
        <f>VLOOKUP(B456,'[2]ВОМ КГ-3 СОЭКС'!$C$3:$G$2063,5,0)</f>
        <v>268.2</v>
      </c>
      <c r="AC456" s="217">
        <f t="shared" si="47"/>
        <v>0</v>
      </c>
    </row>
    <row r="457" spans="1:29" x14ac:dyDescent="0.3">
      <c r="A457" s="133" t="s">
        <v>1419</v>
      </c>
      <c r="B457" s="134" t="s">
        <v>1420</v>
      </c>
      <c r="C457" s="134" t="s">
        <v>1421</v>
      </c>
      <c r="D457" s="96">
        <v>1</v>
      </c>
      <c r="E457" s="141">
        <v>316.3</v>
      </c>
      <c r="F457" s="142">
        <v>316.3</v>
      </c>
      <c r="G457" s="143">
        <v>11.72</v>
      </c>
      <c r="H457" s="143">
        <v>11.72</v>
      </c>
      <c r="I457" s="144" t="s">
        <v>170</v>
      </c>
      <c r="J457" s="67">
        <v>1</v>
      </c>
      <c r="K457" s="96"/>
      <c r="L457" s="96"/>
      <c r="M457" s="67"/>
      <c r="N457" s="67"/>
      <c r="O457" s="67"/>
      <c r="P457" s="77"/>
      <c r="Q457" s="96"/>
      <c r="R457" s="67">
        <f t="shared" si="42"/>
        <v>0</v>
      </c>
      <c r="S457" s="146"/>
      <c r="T457" s="291" t="str">
        <f>IFERROR(VLOOKUP(B457,'Найдено на объекте'!$A$2:$I$83,9,0),"-")</f>
        <v>-</v>
      </c>
      <c r="U457" s="196" t="str">
        <f t="shared" si="43"/>
        <v>-</v>
      </c>
      <c r="V457" s="291" t="str">
        <f>IFERROR(VLOOKUP(B457,[1]Отгрузки!$B$208:$C$281,2,0),"-")</f>
        <v>-</v>
      </c>
      <c r="W457" s="196" t="str">
        <f t="shared" si="44"/>
        <v>-</v>
      </c>
      <c r="X457" s="291">
        <f t="shared" si="45"/>
        <v>1</v>
      </c>
      <c r="Y457" s="196">
        <f t="shared" si="46"/>
        <v>0.31630000000000003</v>
      </c>
      <c r="Z457" s="319" t="s">
        <v>4914</v>
      </c>
      <c r="AA457" s="291">
        <v>1</v>
      </c>
      <c r="AB457" s="68">
        <f>VLOOKUP(B457,'[2]ВОМ КГ-3 СОЭКС'!$C$3:$G$2063,5,0)</f>
        <v>316.3</v>
      </c>
      <c r="AC457" s="217">
        <f t="shared" si="47"/>
        <v>0</v>
      </c>
    </row>
    <row r="458" spans="1:29" x14ac:dyDescent="0.3">
      <c r="A458" s="133" t="s">
        <v>1422</v>
      </c>
      <c r="B458" s="134" t="s">
        <v>1423</v>
      </c>
      <c r="C458" s="134" t="s">
        <v>1424</v>
      </c>
      <c r="D458" s="96">
        <v>1</v>
      </c>
      <c r="E458" s="141">
        <v>316.3</v>
      </c>
      <c r="F458" s="142">
        <v>316.3</v>
      </c>
      <c r="G458" s="143">
        <v>11.72</v>
      </c>
      <c r="H458" s="143">
        <v>11.72</v>
      </c>
      <c r="I458" s="144" t="s">
        <v>170</v>
      </c>
      <c r="J458" s="67">
        <v>1</v>
      </c>
      <c r="K458" s="96"/>
      <c r="L458" s="96"/>
      <c r="M458" s="67"/>
      <c r="N458" s="67"/>
      <c r="O458" s="67"/>
      <c r="P458" s="77"/>
      <c r="Q458" s="96"/>
      <c r="R458" s="67">
        <f t="shared" si="42"/>
        <v>0</v>
      </c>
      <c r="S458" s="146"/>
      <c r="T458" s="291" t="str">
        <f>IFERROR(VLOOKUP(B458,'Найдено на объекте'!$A$2:$I$83,9,0),"-")</f>
        <v>-</v>
      </c>
      <c r="U458" s="196" t="str">
        <f t="shared" si="43"/>
        <v>-</v>
      </c>
      <c r="V458" s="291" t="str">
        <f>IFERROR(VLOOKUP(B458,[1]Отгрузки!$B$208:$C$281,2,0),"-")</f>
        <v>-</v>
      </c>
      <c r="W458" s="196" t="str">
        <f t="shared" si="44"/>
        <v>-</v>
      </c>
      <c r="X458" s="291">
        <f t="shared" si="45"/>
        <v>1</v>
      </c>
      <c r="Y458" s="196">
        <f t="shared" si="46"/>
        <v>0.31630000000000003</v>
      </c>
      <c r="Z458" s="319" t="s">
        <v>4914</v>
      </c>
      <c r="AA458" s="291">
        <v>1</v>
      </c>
      <c r="AB458" s="68">
        <f>VLOOKUP(B458,'[2]ВОМ КГ-3 СОЭКС'!$C$3:$G$2063,5,0)</f>
        <v>316.3</v>
      </c>
      <c r="AC458" s="217">
        <f t="shared" si="47"/>
        <v>0</v>
      </c>
    </row>
    <row r="459" spans="1:29" x14ac:dyDescent="0.3">
      <c r="A459" s="133" t="s">
        <v>1425</v>
      </c>
      <c r="B459" s="134" t="s">
        <v>1426</v>
      </c>
      <c r="C459" s="134" t="s">
        <v>1427</v>
      </c>
      <c r="D459" s="96">
        <v>1</v>
      </c>
      <c r="E459" s="141">
        <v>211.3</v>
      </c>
      <c r="F459" s="142">
        <v>211.3</v>
      </c>
      <c r="G459" s="143">
        <v>7.84</v>
      </c>
      <c r="H459" s="143">
        <v>7.84</v>
      </c>
      <c r="I459" s="144" t="s">
        <v>170</v>
      </c>
      <c r="J459" s="67"/>
      <c r="K459" s="148">
        <v>1</v>
      </c>
      <c r="L459" s="96"/>
      <c r="M459" s="67"/>
      <c r="N459" s="67"/>
      <c r="O459" s="67"/>
      <c r="P459" s="77"/>
      <c r="Q459" s="96"/>
      <c r="R459" s="67">
        <f t="shared" si="42"/>
        <v>0</v>
      </c>
      <c r="S459" s="146"/>
      <c r="T459" s="291" t="str">
        <f>IFERROR(VLOOKUP(B459,'Найдено на объекте'!$A$2:$I$83,9,0),"-")</f>
        <v>-</v>
      </c>
      <c r="U459" s="196" t="str">
        <f t="shared" si="43"/>
        <v>-</v>
      </c>
      <c r="V459" s="291" t="str">
        <f>IFERROR(VLOOKUP(B459,[1]Отгрузки!$B$208:$C$281,2,0),"-")</f>
        <v>-</v>
      </c>
      <c r="W459" s="196" t="str">
        <f t="shared" si="44"/>
        <v>-</v>
      </c>
      <c r="X459" s="291">
        <f t="shared" si="45"/>
        <v>1</v>
      </c>
      <c r="Y459" s="196">
        <f t="shared" si="46"/>
        <v>0.21130000000000002</v>
      </c>
      <c r="Z459" s="319"/>
      <c r="AA459" s="291"/>
      <c r="AB459" s="68">
        <f>VLOOKUP(B459,'[2]ВОМ КГ-3 СОЭКС'!$C$3:$G$2063,5,0)</f>
        <v>211.3</v>
      </c>
      <c r="AC459" s="217">
        <f t="shared" si="47"/>
        <v>0</v>
      </c>
    </row>
    <row r="460" spans="1:29" x14ac:dyDescent="0.3">
      <c r="A460" s="133" t="s">
        <v>1428</v>
      </c>
      <c r="B460" s="134" t="s">
        <v>1429</v>
      </c>
      <c r="C460" s="134" t="s">
        <v>1430</v>
      </c>
      <c r="D460" s="96">
        <v>1</v>
      </c>
      <c r="E460" s="141">
        <v>211.3</v>
      </c>
      <c r="F460" s="142">
        <v>211.3</v>
      </c>
      <c r="G460" s="143">
        <v>7.84</v>
      </c>
      <c r="H460" s="143">
        <v>7.84</v>
      </c>
      <c r="I460" s="144" t="s">
        <v>170</v>
      </c>
      <c r="J460" s="67"/>
      <c r="K460" s="148">
        <v>1</v>
      </c>
      <c r="L460" s="96"/>
      <c r="M460" s="67"/>
      <c r="N460" s="67"/>
      <c r="O460" s="67"/>
      <c r="P460" s="77"/>
      <c r="Q460" s="96"/>
      <c r="R460" s="67">
        <f t="shared" si="42"/>
        <v>0</v>
      </c>
      <c r="S460" s="146"/>
      <c r="T460" s="291" t="str">
        <f>IFERROR(VLOOKUP(B460,'Найдено на объекте'!$A$2:$I$83,9,0),"-")</f>
        <v>-</v>
      </c>
      <c r="U460" s="196" t="str">
        <f t="shared" si="43"/>
        <v>-</v>
      </c>
      <c r="V460" s="291" t="str">
        <f>IFERROR(VLOOKUP(B460,[1]Отгрузки!$B$208:$C$281,2,0),"-")</f>
        <v>-</v>
      </c>
      <c r="W460" s="196" t="str">
        <f t="shared" si="44"/>
        <v>-</v>
      </c>
      <c r="X460" s="291">
        <f t="shared" si="45"/>
        <v>1</v>
      </c>
      <c r="Y460" s="196">
        <f t="shared" si="46"/>
        <v>0.21130000000000002</v>
      </c>
      <c r="Z460" s="319" t="s">
        <v>4950</v>
      </c>
      <c r="AA460" s="291">
        <v>1</v>
      </c>
      <c r="AB460" s="68">
        <f>VLOOKUP(B460,'[2]ВОМ КГ-3 СОЭКС'!$C$3:$G$2063,5,0)</f>
        <v>211.3</v>
      </c>
      <c r="AC460" s="217">
        <f t="shared" si="47"/>
        <v>0</v>
      </c>
    </row>
    <row r="461" spans="1:29" x14ac:dyDescent="0.3">
      <c r="A461" s="133" t="s">
        <v>1431</v>
      </c>
      <c r="B461" s="134" t="s">
        <v>1432</v>
      </c>
      <c r="C461" s="134" t="s">
        <v>1433</v>
      </c>
      <c r="D461" s="96">
        <v>2</v>
      </c>
      <c r="E461" s="141">
        <v>225.4</v>
      </c>
      <c r="F461" s="142">
        <v>450.8</v>
      </c>
      <c r="G461" s="143">
        <v>8.4</v>
      </c>
      <c r="H461" s="143">
        <v>16.8</v>
      </c>
      <c r="I461" s="144" t="s">
        <v>170</v>
      </c>
      <c r="J461" s="67"/>
      <c r="K461" s="96"/>
      <c r="L461" s="147">
        <v>2</v>
      </c>
      <c r="M461" s="67"/>
      <c r="N461" s="67"/>
      <c r="O461" s="67"/>
      <c r="P461" s="77"/>
      <c r="Q461" s="96"/>
      <c r="R461" s="67">
        <f t="shared" si="42"/>
        <v>0</v>
      </c>
      <c r="S461" s="146"/>
      <c r="T461" s="291" t="str">
        <f>IFERROR(VLOOKUP(B461,'Найдено на объекте'!$A$2:$I$83,9,0),"-")</f>
        <v>-</v>
      </c>
      <c r="U461" s="196" t="str">
        <f t="shared" si="43"/>
        <v>-</v>
      </c>
      <c r="V461" s="291" t="str">
        <f>IFERROR(VLOOKUP(B461,[1]Отгрузки!$B$208:$C$281,2,0),"-")</f>
        <v>-</v>
      </c>
      <c r="W461" s="196" t="str">
        <f t="shared" si="44"/>
        <v>-</v>
      </c>
      <c r="X461" s="291">
        <f t="shared" si="45"/>
        <v>2</v>
      </c>
      <c r="Y461" s="196">
        <f t="shared" si="46"/>
        <v>0.45080000000000003</v>
      </c>
      <c r="Z461" s="319" t="s">
        <v>4914</v>
      </c>
      <c r="AA461" s="291">
        <v>2</v>
      </c>
      <c r="AB461" s="68">
        <f>VLOOKUP(B461,'[2]ВОМ КГ-3 СОЭКС'!$C$3:$G$2063,5,0)</f>
        <v>450.8</v>
      </c>
      <c r="AC461" s="217">
        <f t="shared" si="47"/>
        <v>0</v>
      </c>
    </row>
    <row r="462" spans="1:29" x14ac:dyDescent="0.3">
      <c r="A462" s="133" t="s">
        <v>1434</v>
      </c>
      <c r="B462" s="134" t="s">
        <v>1435</v>
      </c>
      <c r="C462" s="134" t="s">
        <v>1436</v>
      </c>
      <c r="D462" s="96">
        <v>2</v>
      </c>
      <c r="E462" s="141">
        <v>225.4</v>
      </c>
      <c r="F462" s="142">
        <v>450.8</v>
      </c>
      <c r="G462" s="143">
        <v>8.4</v>
      </c>
      <c r="H462" s="143">
        <v>16.8</v>
      </c>
      <c r="I462" s="144" t="s">
        <v>170</v>
      </c>
      <c r="J462" s="67"/>
      <c r="K462" s="96"/>
      <c r="L462" s="147">
        <v>2</v>
      </c>
      <c r="M462" s="67"/>
      <c r="N462" s="67"/>
      <c r="O462" s="67"/>
      <c r="P462" s="77"/>
      <c r="Q462" s="96"/>
      <c r="R462" s="67">
        <f t="shared" si="42"/>
        <v>0</v>
      </c>
      <c r="S462" s="146"/>
      <c r="T462" s="291" t="str">
        <f>IFERROR(VLOOKUP(B462,'Найдено на объекте'!$A$2:$I$83,9,0),"-")</f>
        <v>-</v>
      </c>
      <c r="U462" s="196" t="str">
        <f t="shared" si="43"/>
        <v>-</v>
      </c>
      <c r="V462" s="291" t="str">
        <f>IFERROR(VLOOKUP(B462,[1]Отгрузки!$B$208:$C$281,2,0),"-")</f>
        <v>-</v>
      </c>
      <c r="W462" s="196" t="str">
        <f t="shared" si="44"/>
        <v>-</v>
      </c>
      <c r="X462" s="291">
        <f t="shared" si="45"/>
        <v>2</v>
      </c>
      <c r="Y462" s="196">
        <f t="shared" si="46"/>
        <v>0.45080000000000003</v>
      </c>
      <c r="Z462" s="319" t="s">
        <v>4950</v>
      </c>
      <c r="AA462" s="291">
        <v>1</v>
      </c>
      <c r="AB462" s="68">
        <f>VLOOKUP(B462,'[2]ВОМ КГ-3 СОЭКС'!$C$3:$G$2063,5,0)</f>
        <v>450.8</v>
      </c>
      <c r="AC462" s="217">
        <f t="shared" si="47"/>
        <v>0</v>
      </c>
    </row>
    <row r="463" spans="1:29" x14ac:dyDescent="0.3">
      <c r="A463" s="133" t="s">
        <v>1437</v>
      </c>
      <c r="B463" s="134" t="s">
        <v>1438</v>
      </c>
      <c r="C463" s="134" t="s">
        <v>1439</v>
      </c>
      <c r="D463" s="96">
        <v>1</v>
      </c>
      <c r="E463" s="141">
        <v>264.8</v>
      </c>
      <c r="F463" s="142">
        <v>264.8</v>
      </c>
      <c r="G463" s="143">
        <v>9.84</v>
      </c>
      <c r="H463" s="143">
        <v>9.84</v>
      </c>
      <c r="I463" s="144" t="s">
        <v>170</v>
      </c>
      <c r="J463" s="67"/>
      <c r="K463" s="96"/>
      <c r="L463" s="96"/>
      <c r="M463" s="67">
        <v>1</v>
      </c>
      <c r="N463" s="67"/>
      <c r="O463" s="67"/>
      <c r="P463" s="77"/>
      <c r="Q463" s="96"/>
      <c r="R463" s="67">
        <f t="shared" si="42"/>
        <v>0</v>
      </c>
      <c r="S463" s="146"/>
      <c r="T463" s="291" t="str">
        <f>IFERROR(VLOOKUP(B463,'Найдено на объекте'!$A$2:$I$83,9,0),"-")</f>
        <v>-</v>
      </c>
      <c r="U463" s="196" t="str">
        <f t="shared" si="43"/>
        <v>-</v>
      </c>
      <c r="V463" s="291" t="str">
        <f>IFERROR(VLOOKUP(B463,[1]Отгрузки!$B$208:$C$281,2,0),"-")</f>
        <v>-</v>
      </c>
      <c r="W463" s="196" t="str">
        <f t="shared" si="44"/>
        <v>-</v>
      </c>
      <c r="X463" s="291">
        <f t="shared" si="45"/>
        <v>1</v>
      </c>
      <c r="Y463" s="196">
        <f t="shared" si="46"/>
        <v>0.26480000000000004</v>
      </c>
      <c r="Z463" s="319" t="s">
        <v>4950</v>
      </c>
      <c r="AA463" s="291">
        <v>1</v>
      </c>
      <c r="AB463" s="68">
        <f>VLOOKUP(B463,'[2]ВОМ КГ-3 СОЭКС'!$C$3:$G$2063,5,0)</f>
        <v>264.8</v>
      </c>
      <c r="AC463" s="217">
        <f t="shared" si="47"/>
        <v>0</v>
      </c>
    </row>
    <row r="464" spans="1:29" x14ac:dyDescent="0.3">
      <c r="A464" s="133" t="s">
        <v>1440</v>
      </c>
      <c r="B464" s="134" t="s">
        <v>1441</v>
      </c>
      <c r="C464" s="134" t="s">
        <v>1442</v>
      </c>
      <c r="D464" s="96">
        <v>1</v>
      </c>
      <c r="E464" s="141">
        <v>264.2</v>
      </c>
      <c r="F464" s="142">
        <v>264.2</v>
      </c>
      <c r="G464" s="143">
        <v>9.7200000000000006</v>
      </c>
      <c r="H464" s="143">
        <v>9.7200000000000006</v>
      </c>
      <c r="I464" s="144" t="s">
        <v>170</v>
      </c>
      <c r="J464" s="67"/>
      <c r="K464" s="96"/>
      <c r="L464" s="96"/>
      <c r="M464" s="67">
        <v>1</v>
      </c>
      <c r="N464" s="67"/>
      <c r="O464" s="67"/>
      <c r="P464" s="77"/>
      <c r="Q464" s="96"/>
      <c r="R464" s="67">
        <f t="shared" si="42"/>
        <v>0</v>
      </c>
      <c r="S464" s="146"/>
      <c r="T464" s="291" t="str">
        <f>IFERROR(VLOOKUP(B464,'Найдено на объекте'!$A$2:$I$83,9,0),"-")</f>
        <v>-</v>
      </c>
      <c r="U464" s="196" t="str">
        <f t="shared" si="43"/>
        <v>-</v>
      </c>
      <c r="V464" s="291" t="str">
        <f>IFERROR(VLOOKUP(B464,[1]Отгрузки!$B$208:$C$281,2,0),"-")</f>
        <v>-</v>
      </c>
      <c r="W464" s="196" t="str">
        <f t="shared" si="44"/>
        <v>-</v>
      </c>
      <c r="X464" s="291">
        <f t="shared" si="45"/>
        <v>1</v>
      </c>
      <c r="Y464" s="196">
        <f t="shared" si="46"/>
        <v>0.26419999999999999</v>
      </c>
      <c r="Z464" s="319" t="s">
        <v>4914</v>
      </c>
      <c r="AA464" s="291">
        <v>1</v>
      </c>
      <c r="AB464" s="68">
        <f>VLOOKUP(B464,'[2]ВОМ КГ-3 СОЭКС'!$C$3:$G$2063,5,0)</f>
        <v>264.2</v>
      </c>
      <c r="AC464" s="217">
        <f t="shared" si="47"/>
        <v>0</v>
      </c>
    </row>
    <row r="465" spans="1:29" x14ac:dyDescent="0.3">
      <c r="A465" s="133" t="s">
        <v>1443</v>
      </c>
      <c r="B465" s="134" t="s">
        <v>1444</v>
      </c>
      <c r="C465" s="134" t="s">
        <v>1445</v>
      </c>
      <c r="D465" s="96">
        <v>1</v>
      </c>
      <c r="E465" s="141">
        <v>273.60000000000002</v>
      </c>
      <c r="F465" s="142">
        <v>273.60000000000002</v>
      </c>
      <c r="G465" s="143">
        <v>7.21</v>
      </c>
      <c r="H465" s="143">
        <v>7.21</v>
      </c>
      <c r="I465" s="144" t="s">
        <v>170</v>
      </c>
      <c r="J465" s="67"/>
      <c r="K465" s="96"/>
      <c r="L465" s="96"/>
      <c r="M465" s="67">
        <v>1</v>
      </c>
      <c r="N465" s="67"/>
      <c r="O465" s="67"/>
      <c r="P465" s="77"/>
      <c r="Q465" s="96"/>
      <c r="R465" s="67">
        <f t="shared" si="42"/>
        <v>0</v>
      </c>
      <c r="S465" s="146"/>
      <c r="T465" s="291" t="str">
        <f>IFERROR(VLOOKUP(B465,'Найдено на объекте'!$A$2:$I$83,9,0),"-")</f>
        <v>-</v>
      </c>
      <c r="U465" s="196" t="str">
        <f t="shared" si="43"/>
        <v>-</v>
      </c>
      <c r="V465" s="291" t="str">
        <f>IFERROR(VLOOKUP(B465,[1]Отгрузки!$B$208:$C$281,2,0),"-")</f>
        <v>-</v>
      </c>
      <c r="W465" s="196" t="str">
        <f t="shared" si="44"/>
        <v>-</v>
      </c>
      <c r="X465" s="291">
        <f t="shared" si="45"/>
        <v>1</v>
      </c>
      <c r="Y465" s="196">
        <f t="shared" si="46"/>
        <v>0.27360000000000001</v>
      </c>
      <c r="Z465" s="319"/>
      <c r="AA465" s="291"/>
      <c r="AB465" s="68">
        <f>VLOOKUP(B465,'[2]ВОМ КГ-3 СОЭКС'!$C$3:$G$2063,5,0)</f>
        <v>273.60000000000002</v>
      </c>
      <c r="AC465" s="217">
        <f t="shared" si="47"/>
        <v>0</v>
      </c>
    </row>
    <row r="466" spans="1:29" x14ac:dyDescent="0.3">
      <c r="A466" s="133" t="s">
        <v>1446</v>
      </c>
      <c r="B466" s="134" t="s">
        <v>1447</v>
      </c>
      <c r="C466" s="134" t="s">
        <v>1448</v>
      </c>
      <c r="D466" s="96">
        <v>1</v>
      </c>
      <c r="E466" s="141">
        <v>274.60000000000002</v>
      </c>
      <c r="F466" s="142">
        <v>274.60000000000002</v>
      </c>
      <c r="G466" s="143">
        <v>7.25</v>
      </c>
      <c r="H466" s="143">
        <v>7.25</v>
      </c>
      <c r="I466" s="144" t="s">
        <v>170</v>
      </c>
      <c r="J466" s="67"/>
      <c r="K466" s="96"/>
      <c r="L466" s="96"/>
      <c r="M466" s="67">
        <v>1</v>
      </c>
      <c r="N466" s="67"/>
      <c r="O466" s="67"/>
      <c r="P466" s="77"/>
      <c r="Q466" s="96"/>
      <c r="R466" s="67">
        <f t="shared" si="42"/>
        <v>0</v>
      </c>
      <c r="S466" s="146"/>
      <c r="T466" s="291" t="str">
        <f>IFERROR(VLOOKUP(B466,'Найдено на объекте'!$A$2:$I$83,9,0),"-")</f>
        <v>-</v>
      </c>
      <c r="U466" s="196" t="str">
        <f t="shared" si="43"/>
        <v>-</v>
      </c>
      <c r="V466" s="291" t="str">
        <f>IFERROR(VLOOKUP(B466,[1]Отгрузки!$B$208:$C$281,2,0),"-")</f>
        <v>-</v>
      </c>
      <c r="W466" s="196" t="str">
        <f t="shared" si="44"/>
        <v>-</v>
      </c>
      <c r="X466" s="291">
        <f t="shared" si="45"/>
        <v>1</v>
      </c>
      <c r="Y466" s="196">
        <f t="shared" si="46"/>
        <v>0.27460000000000001</v>
      </c>
      <c r="Z466" s="319"/>
      <c r="AA466" s="291"/>
      <c r="AB466" s="68">
        <f>VLOOKUP(B466,'[2]ВОМ КГ-3 СОЭКС'!$C$3:$G$2063,5,0)</f>
        <v>274.60000000000002</v>
      </c>
      <c r="AC466" s="217">
        <f t="shared" si="47"/>
        <v>0</v>
      </c>
    </row>
    <row r="467" spans="1:29" x14ac:dyDescent="0.3">
      <c r="A467" s="133" t="s">
        <v>1449</v>
      </c>
      <c r="B467" s="134" t="s">
        <v>1450</v>
      </c>
      <c r="C467" s="134" t="s">
        <v>1451</v>
      </c>
      <c r="D467" s="96">
        <v>1</v>
      </c>
      <c r="E467" s="141">
        <v>261.7</v>
      </c>
      <c r="F467" s="142">
        <v>261.7</v>
      </c>
      <c r="G467" s="143">
        <v>6.92</v>
      </c>
      <c r="H467" s="143">
        <v>6.92</v>
      </c>
      <c r="I467" s="144" t="s">
        <v>170</v>
      </c>
      <c r="J467" s="67"/>
      <c r="K467" s="96"/>
      <c r="L467" s="96"/>
      <c r="M467" s="67"/>
      <c r="N467" s="67">
        <v>1</v>
      </c>
      <c r="O467" s="67"/>
      <c r="P467" s="77"/>
      <c r="Q467" s="96"/>
      <c r="R467" s="67">
        <f t="shared" si="42"/>
        <v>0</v>
      </c>
      <c r="S467" s="146"/>
      <c r="T467" s="291" t="str">
        <f>IFERROR(VLOOKUP(B467,'Найдено на объекте'!$A$2:$I$83,9,0),"-")</f>
        <v>-</v>
      </c>
      <c r="U467" s="196" t="str">
        <f t="shared" si="43"/>
        <v>-</v>
      </c>
      <c r="V467" s="291" t="str">
        <f>IFERROR(VLOOKUP(B467,[1]Отгрузки!$B$208:$C$281,2,0),"-")</f>
        <v>-</v>
      </c>
      <c r="W467" s="196" t="str">
        <f t="shared" si="44"/>
        <v>-</v>
      </c>
      <c r="X467" s="291">
        <f t="shared" si="45"/>
        <v>1</v>
      </c>
      <c r="Y467" s="196">
        <f t="shared" si="46"/>
        <v>0.26169999999999999</v>
      </c>
      <c r="Z467" s="319"/>
      <c r="AA467" s="291"/>
      <c r="AB467" s="68">
        <f>VLOOKUP(B467,'[2]ВОМ КГ-3 СОЭКС'!$C$3:$G$2063,5,0)</f>
        <v>261.7</v>
      </c>
      <c r="AC467" s="217">
        <f t="shared" si="47"/>
        <v>0</v>
      </c>
    </row>
    <row r="468" spans="1:29" x14ac:dyDescent="0.3">
      <c r="A468" s="133" t="s">
        <v>1452</v>
      </c>
      <c r="B468" s="134" t="s">
        <v>1453</v>
      </c>
      <c r="C468" s="134" t="s">
        <v>1454</v>
      </c>
      <c r="D468" s="96">
        <v>1</v>
      </c>
      <c r="E468" s="141">
        <v>259.7</v>
      </c>
      <c r="F468" s="142">
        <v>259.7</v>
      </c>
      <c r="G468" s="143">
        <v>6.85</v>
      </c>
      <c r="H468" s="143">
        <v>6.85</v>
      </c>
      <c r="I468" s="144" t="s">
        <v>170</v>
      </c>
      <c r="J468" s="67"/>
      <c r="K468" s="96"/>
      <c r="L468" s="96"/>
      <c r="M468" s="67"/>
      <c r="N468" s="67">
        <v>1</v>
      </c>
      <c r="O468" s="67"/>
      <c r="P468" s="77"/>
      <c r="Q468" s="96"/>
      <c r="R468" s="67">
        <f t="shared" si="42"/>
        <v>0</v>
      </c>
      <c r="S468" s="146"/>
      <c r="T468" s="291" t="str">
        <f>IFERROR(VLOOKUP(B468,'Найдено на объекте'!$A$2:$I$83,9,0),"-")</f>
        <v>-</v>
      </c>
      <c r="U468" s="196" t="str">
        <f t="shared" si="43"/>
        <v>-</v>
      </c>
      <c r="V468" s="291" t="str">
        <f>IFERROR(VLOOKUP(B468,[1]Отгрузки!$B$208:$C$281,2,0),"-")</f>
        <v>-</v>
      </c>
      <c r="W468" s="196" t="str">
        <f t="shared" si="44"/>
        <v>-</v>
      </c>
      <c r="X468" s="291">
        <f t="shared" si="45"/>
        <v>1</v>
      </c>
      <c r="Y468" s="196">
        <f t="shared" si="46"/>
        <v>0.25969999999999999</v>
      </c>
      <c r="Z468" s="319"/>
      <c r="AA468" s="291"/>
      <c r="AB468" s="68">
        <f>VLOOKUP(B468,'[2]ВОМ КГ-3 СОЭКС'!$C$3:$G$2063,5,0)</f>
        <v>259.7</v>
      </c>
      <c r="AC468" s="217">
        <f t="shared" si="47"/>
        <v>0</v>
      </c>
    </row>
    <row r="469" spans="1:29" x14ac:dyDescent="0.3">
      <c r="A469" s="133" t="s">
        <v>1455</v>
      </c>
      <c r="B469" s="134" t="s">
        <v>1456</v>
      </c>
      <c r="C469" s="134" t="s">
        <v>1457</v>
      </c>
      <c r="D469" s="96">
        <v>1</v>
      </c>
      <c r="E469" s="141">
        <v>274.60000000000002</v>
      </c>
      <c r="F469" s="142">
        <v>274.60000000000002</v>
      </c>
      <c r="G469" s="143">
        <v>7.25</v>
      </c>
      <c r="H469" s="143">
        <v>7.25</v>
      </c>
      <c r="I469" s="144" t="s">
        <v>170</v>
      </c>
      <c r="J469" s="67"/>
      <c r="K469" s="96"/>
      <c r="L469" s="96"/>
      <c r="M469" s="67"/>
      <c r="N469" s="67"/>
      <c r="O469" s="67">
        <v>1</v>
      </c>
      <c r="P469" s="77"/>
      <c r="Q469" s="96"/>
      <c r="R469" s="67">
        <f t="shared" si="42"/>
        <v>0</v>
      </c>
      <c r="S469" s="146"/>
      <c r="T469" s="291" t="str">
        <f>IFERROR(VLOOKUP(B469,'Найдено на объекте'!$A$2:$I$83,9,0),"-")</f>
        <v>-</v>
      </c>
      <c r="U469" s="196" t="str">
        <f t="shared" si="43"/>
        <v>-</v>
      </c>
      <c r="V469" s="291" t="str">
        <f>IFERROR(VLOOKUP(B469,[1]Отгрузки!$B$208:$C$281,2,0),"-")</f>
        <v>-</v>
      </c>
      <c r="W469" s="196" t="str">
        <f t="shared" si="44"/>
        <v>-</v>
      </c>
      <c r="X469" s="291">
        <f t="shared" si="45"/>
        <v>1</v>
      </c>
      <c r="Y469" s="196">
        <f t="shared" si="46"/>
        <v>0.27460000000000001</v>
      </c>
      <c r="Z469" s="319"/>
      <c r="AA469" s="291"/>
      <c r="AB469" s="68">
        <f>VLOOKUP(B469,'[2]ВОМ КГ-3 СОЭКС'!$C$3:$G$2063,5,0)</f>
        <v>274.60000000000002</v>
      </c>
      <c r="AC469" s="217">
        <f t="shared" si="47"/>
        <v>0</v>
      </c>
    </row>
    <row r="470" spans="1:29" x14ac:dyDescent="0.3">
      <c r="A470" s="133" t="s">
        <v>1458</v>
      </c>
      <c r="B470" s="134" t="s">
        <v>1459</v>
      </c>
      <c r="C470" s="134" t="s">
        <v>1460</v>
      </c>
      <c r="D470" s="96">
        <v>1</v>
      </c>
      <c r="E470" s="141">
        <v>274.60000000000002</v>
      </c>
      <c r="F470" s="142">
        <v>274.60000000000002</v>
      </c>
      <c r="G470" s="143">
        <v>7.25</v>
      </c>
      <c r="H470" s="143">
        <v>7.25</v>
      </c>
      <c r="I470" s="144" t="s">
        <v>170</v>
      </c>
      <c r="J470" s="67"/>
      <c r="K470" s="96"/>
      <c r="L470" s="96"/>
      <c r="M470" s="67"/>
      <c r="N470" s="67"/>
      <c r="O470" s="67">
        <v>1</v>
      </c>
      <c r="P470" s="77"/>
      <c r="Q470" s="96"/>
      <c r="R470" s="67">
        <f t="shared" si="42"/>
        <v>0</v>
      </c>
      <c r="S470" s="146"/>
      <c r="T470" s="291" t="str">
        <f>IFERROR(VLOOKUP(B470,'Найдено на объекте'!$A$2:$I$83,9,0),"-")</f>
        <v>-</v>
      </c>
      <c r="U470" s="196" t="str">
        <f t="shared" si="43"/>
        <v>-</v>
      </c>
      <c r="V470" s="291" t="str">
        <f>IFERROR(VLOOKUP(B470,[1]Отгрузки!$B$208:$C$281,2,0),"-")</f>
        <v>-</v>
      </c>
      <c r="W470" s="196" t="str">
        <f t="shared" si="44"/>
        <v>-</v>
      </c>
      <c r="X470" s="291">
        <f t="shared" si="45"/>
        <v>1</v>
      </c>
      <c r="Y470" s="196">
        <f t="shared" si="46"/>
        <v>0.27460000000000001</v>
      </c>
      <c r="Z470" s="319"/>
      <c r="AA470" s="291"/>
      <c r="AB470" s="68">
        <f>VLOOKUP(B470,'[2]ВОМ КГ-3 СОЭКС'!$C$3:$G$2063,5,0)</f>
        <v>274.60000000000002</v>
      </c>
      <c r="AC470" s="217">
        <f t="shared" si="47"/>
        <v>0</v>
      </c>
    </row>
    <row r="471" spans="1:29" x14ac:dyDescent="0.3">
      <c r="A471" s="133" t="s">
        <v>1461</v>
      </c>
      <c r="B471" s="134" t="s">
        <v>1462</v>
      </c>
      <c r="C471" s="134" t="s">
        <v>1463</v>
      </c>
      <c r="D471" s="96">
        <v>1</v>
      </c>
      <c r="E471" s="141">
        <v>274.60000000000002</v>
      </c>
      <c r="F471" s="142">
        <v>274.60000000000002</v>
      </c>
      <c r="G471" s="143">
        <v>7.25</v>
      </c>
      <c r="H471" s="143">
        <v>7.25</v>
      </c>
      <c r="I471" s="144" t="s">
        <v>170</v>
      </c>
      <c r="J471" s="67"/>
      <c r="K471" s="96"/>
      <c r="L471" s="96"/>
      <c r="M471" s="67"/>
      <c r="N471" s="67"/>
      <c r="O471" s="67"/>
      <c r="P471" s="145">
        <v>1</v>
      </c>
      <c r="Q471" s="96"/>
      <c r="R471" s="67">
        <f t="shared" si="42"/>
        <v>0</v>
      </c>
      <c r="S471" s="146"/>
      <c r="T471" s="291" t="str">
        <f>IFERROR(VLOOKUP(B471,'Найдено на объекте'!$A$2:$I$83,9,0),"-")</f>
        <v>-</v>
      </c>
      <c r="U471" s="196" t="str">
        <f t="shared" si="43"/>
        <v>-</v>
      </c>
      <c r="V471" s="291" t="str">
        <f>IFERROR(VLOOKUP(B471,[1]Отгрузки!$B$208:$C$281,2,0),"-")</f>
        <v>-</v>
      </c>
      <c r="W471" s="196" t="str">
        <f t="shared" si="44"/>
        <v>-</v>
      </c>
      <c r="X471" s="291">
        <f t="shared" si="45"/>
        <v>1</v>
      </c>
      <c r="Y471" s="196">
        <f t="shared" si="46"/>
        <v>0.27460000000000001</v>
      </c>
      <c r="Z471" s="319"/>
      <c r="AA471" s="291"/>
      <c r="AB471" s="68">
        <f>VLOOKUP(B471,'[2]ВОМ КГ-3 СОЭКС'!$C$3:$G$2063,5,0)</f>
        <v>274.60000000000002</v>
      </c>
      <c r="AC471" s="217">
        <f t="shared" si="47"/>
        <v>0</v>
      </c>
    </row>
    <row r="472" spans="1:29" x14ac:dyDescent="0.3">
      <c r="A472" s="133" t="s">
        <v>1464</v>
      </c>
      <c r="B472" s="134" t="s">
        <v>1465</v>
      </c>
      <c r="C472" s="134" t="s">
        <v>1466</v>
      </c>
      <c r="D472" s="96">
        <v>1</v>
      </c>
      <c r="E472" s="141">
        <v>274.60000000000002</v>
      </c>
      <c r="F472" s="142">
        <v>274.60000000000002</v>
      </c>
      <c r="G472" s="143">
        <v>7.25</v>
      </c>
      <c r="H472" s="143">
        <v>7.25</v>
      </c>
      <c r="I472" s="144" t="s">
        <v>170</v>
      </c>
      <c r="J472" s="67"/>
      <c r="K472" s="96"/>
      <c r="L472" s="96"/>
      <c r="M472" s="67"/>
      <c r="N472" s="67"/>
      <c r="O472" s="67"/>
      <c r="P472" s="145">
        <v>1</v>
      </c>
      <c r="Q472" s="96"/>
      <c r="R472" s="67">
        <f t="shared" si="42"/>
        <v>0</v>
      </c>
      <c r="S472" s="146"/>
      <c r="T472" s="291" t="str">
        <f>IFERROR(VLOOKUP(B472,'Найдено на объекте'!$A$2:$I$83,9,0),"-")</f>
        <v>-</v>
      </c>
      <c r="U472" s="196" t="str">
        <f t="shared" si="43"/>
        <v>-</v>
      </c>
      <c r="V472" s="291" t="str">
        <f>IFERROR(VLOOKUP(B472,[1]Отгрузки!$B$208:$C$281,2,0),"-")</f>
        <v>-</v>
      </c>
      <c r="W472" s="196" t="str">
        <f t="shared" si="44"/>
        <v>-</v>
      </c>
      <c r="X472" s="291">
        <f t="shared" si="45"/>
        <v>1</v>
      </c>
      <c r="Y472" s="196">
        <f t="shared" si="46"/>
        <v>0.27460000000000001</v>
      </c>
      <c r="Z472" s="319"/>
      <c r="AA472" s="291"/>
      <c r="AB472" s="68">
        <f>VLOOKUP(B472,'[2]ВОМ КГ-3 СОЭКС'!$C$3:$G$2063,5,0)</f>
        <v>274.60000000000002</v>
      </c>
      <c r="AC472" s="217">
        <f t="shared" si="47"/>
        <v>0</v>
      </c>
    </row>
    <row r="473" spans="1:29" x14ac:dyDescent="0.3">
      <c r="A473" s="133" t="s">
        <v>1467</v>
      </c>
      <c r="B473" s="134" t="s">
        <v>1468</v>
      </c>
      <c r="C473" s="134" t="s">
        <v>1469</v>
      </c>
      <c r="D473" s="96">
        <v>1</v>
      </c>
      <c r="E473" s="141">
        <v>274.60000000000002</v>
      </c>
      <c r="F473" s="142">
        <v>274.60000000000002</v>
      </c>
      <c r="G473" s="143">
        <v>7.25</v>
      </c>
      <c r="H473" s="143">
        <v>7.25</v>
      </c>
      <c r="I473" s="144" t="s">
        <v>170</v>
      </c>
      <c r="J473" s="67"/>
      <c r="K473" s="96"/>
      <c r="L473" s="96"/>
      <c r="M473" s="67"/>
      <c r="N473" s="67"/>
      <c r="O473" s="67"/>
      <c r="P473" s="77"/>
      <c r="Q473" s="144">
        <v>1</v>
      </c>
      <c r="R473" s="67">
        <f t="shared" si="42"/>
        <v>0</v>
      </c>
      <c r="S473" s="146"/>
      <c r="T473" s="291" t="str">
        <f>IFERROR(VLOOKUP(B473,'Найдено на объекте'!$A$2:$I$83,9,0),"-")</f>
        <v>-</v>
      </c>
      <c r="U473" s="196" t="str">
        <f t="shared" si="43"/>
        <v>-</v>
      </c>
      <c r="V473" s="291" t="str">
        <f>IFERROR(VLOOKUP(B473,[1]Отгрузки!$B$208:$C$281,2,0),"-")</f>
        <v>-</v>
      </c>
      <c r="W473" s="196" t="str">
        <f t="shared" si="44"/>
        <v>-</v>
      </c>
      <c r="X473" s="291">
        <f t="shared" si="45"/>
        <v>1</v>
      </c>
      <c r="Y473" s="196">
        <f t="shared" si="46"/>
        <v>0.27460000000000001</v>
      </c>
      <c r="Z473" s="319"/>
      <c r="AA473" s="291"/>
      <c r="AB473" s="68">
        <f>VLOOKUP(B473,'[2]ВОМ КГ-3 СОЭКС'!$C$3:$G$2063,5,0)</f>
        <v>274.60000000000002</v>
      </c>
      <c r="AC473" s="217">
        <f t="shared" si="47"/>
        <v>0</v>
      </c>
    </row>
    <row r="474" spans="1:29" x14ac:dyDescent="0.3">
      <c r="A474" s="133" t="s">
        <v>1470</v>
      </c>
      <c r="B474" s="134" t="s">
        <v>1471</v>
      </c>
      <c r="C474" s="134" t="s">
        <v>1472</v>
      </c>
      <c r="D474" s="96">
        <v>1</v>
      </c>
      <c r="E474" s="141">
        <v>325.39999999999998</v>
      </c>
      <c r="F474" s="142">
        <v>325.39999999999998</v>
      </c>
      <c r="G474" s="143">
        <v>8.56</v>
      </c>
      <c r="H474" s="143">
        <v>8.56</v>
      </c>
      <c r="I474" s="144" t="s">
        <v>170</v>
      </c>
      <c r="J474" s="67"/>
      <c r="K474" s="96"/>
      <c r="L474" s="96"/>
      <c r="M474" s="67"/>
      <c r="N474" s="67"/>
      <c r="O474" s="67"/>
      <c r="P474" s="77"/>
      <c r="Q474" s="144">
        <v>1</v>
      </c>
      <c r="R474" s="67">
        <f t="shared" si="42"/>
        <v>0</v>
      </c>
      <c r="S474" s="146"/>
      <c r="T474" s="291" t="str">
        <f>IFERROR(VLOOKUP(B474,'Найдено на объекте'!$A$2:$I$83,9,0),"-")</f>
        <v>-</v>
      </c>
      <c r="U474" s="196" t="str">
        <f t="shared" si="43"/>
        <v>-</v>
      </c>
      <c r="V474" s="291" t="str">
        <f>IFERROR(VLOOKUP(B474,[1]Отгрузки!$B$208:$C$281,2,0),"-")</f>
        <v>-</v>
      </c>
      <c r="W474" s="196" t="str">
        <f t="shared" si="44"/>
        <v>-</v>
      </c>
      <c r="X474" s="291">
        <f t="shared" si="45"/>
        <v>1</v>
      </c>
      <c r="Y474" s="196">
        <f t="shared" si="46"/>
        <v>0.32539999999999997</v>
      </c>
      <c r="Z474" s="319"/>
      <c r="AA474" s="291"/>
      <c r="AB474" s="68">
        <f>VLOOKUP(B474,'[2]ВОМ КГ-3 СОЭКС'!$C$3:$G$2063,5,0)</f>
        <v>325.39999999999998</v>
      </c>
      <c r="AC474" s="217">
        <f t="shared" si="47"/>
        <v>0</v>
      </c>
    </row>
    <row r="475" spans="1:29" x14ac:dyDescent="0.3">
      <c r="A475" s="133" t="s">
        <v>1473</v>
      </c>
      <c r="B475" s="134" t="s">
        <v>1474</v>
      </c>
      <c r="C475" s="134" t="s">
        <v>1475</v>
      </c>
      <c r="D475" s="96">
        <v>1</v>
      </c>
      <c r="E475" s="141">
        <v>241.1</v>
      </c>
      <c r="F475" s="142">
        <v>241.1</v>
      </c>
      <c r="G475" s="143">
        <v>8.0299999999999994</v>
      </c>
      <c r="H475" s="143">
        <v>8.0299999999999994</v>
      </c>
      <c r="I475" s="144" t="s">
        <v>170</v>
      </c>
      <c r="J475" s="67"/>
      <c r="K475" s="96"/>
      <c r="L475" s="96"/>
      <c r="M475" s="67">
        <v>1</v>
      </c>
      <c r="N475" s="67"/>
      <c r="O475" s="67"/>
      <c r="P475" s="77"/>
      <c r="Q475" s="96"/>
      <c r="R475" s="67">
        <f t="shared" si="42"/>
        <v>0</v>
      </c>
      <c r="S475" s="146"/>
      <c r="T475" s="291" t="str">
        <f>IFERROR(VLOOKUP(B475,'Найдено на объекте'!$A$2:$I$83,9,0),"-")</f>
        <v>-</v>
      </c>
      <c r="U475" s="196" t="str">
        <f t="shared" si="43"/>
        <v>-</v>
      </c>
      <c r="V475" s="291" t="str">
        <f>IFERROR(VLOOKUP(B475,[1]Отгрузки!$B$208:$C$281,2,0),"-")</f>
        <v>-</v>
      </c>
      <c r="W475" s="196" t="str">
        <f t="shared" si="44"/>
        <v>-</v>
      </c>
      <c r="X475" s="291">
        <f t="shared" si="45"/>
        <v>1</v>
      </c>
      <c r="Y475" s="196">
        <f t="shared" si="46"/>
        <v>0.24109999999999998</v>
      </c>
      <c r="Z475" s="319"/>
      <c r="AA475" s="291"/>
      <c r="AB475" s="68">
        <f>VLOOKUP(B475,'[2]ВОМ КГ-3 СОЭКС'!$C$3:$G$2063,5,0)</f>
        <v>241.1</v>
      </c>
      <c r="AC475" s="217">
        <f t="shared" si="47"/>
        <v>0</v>
      </c>
    </row>
    <row r="476" spans="1:29" x14ac:dyDescent="0.3">
      <c r="A476" s="133" t="s">
        <v>1476</v>
      </c>
      <c r="B476" s="134" t="s">
        <v>1477</v>
      </c>
      <c r="C476" s="134" t="s">
        <v>1478</v>
      </c>
      <c r="D476" s="96">
        <v>6</v>
      </c>
      <c r="E476" s="141">
        <v>241.5</v>
      </c>
      <c r="F476" s="142">
        <v>1449</v>
      </c>
      <c r="G476" s="143">
        <v>8.1</v>
      </c>
      <c r="H476" s="143">
        <v>48.6</v>
      </c>
      <c r="I476" s="144" t="s">
        <v>170</v>
      </c>
      <c r="J476" s="67"/>
      <c r="K476" s="96"/>
      <c r="L476" s="96"/>
      <c r="M476" s="67">
        <v>1</v>
      </c>
      <c r="N476" s="67"/>
      <c r="O476" s="67">
        <v>2</v>
      </c>
      <c r="P476" s="145">
        <v>2</v>
      </c>
      <c r="Q476" s="144">
        <v>1</v>
      </c>
      <c r="R476" s="67">
        <f t="shared" si="42"/>
        <v>0</v>
      </c>
      <c r="S476" s="146"/>
      <c r="T476" s="291" t="str">
        <f>IFERROR(VLOOKUP(B476,'Найдено на объекте'!$A$2:$I$83,9,0),"-")</f>
        <v>-</v>
      </c>
      <c r="U476" s="196" t="str">
        <f t="shared" si="43"/>
        <v>-</v>
      </c>
      <c r="V476" s="291" t="str">
        <f>IFERROR(VLOOKUP(B476,[1]Отгрузки!$B$208:$C$281,2,0),"-")</f>
        <v>-</v>
      </c>
      <c r="W476" s="196" t="str">
        <f t="shared" si="44"/>
        <v>-</v>
      </c>
      <c r="X476" s="291">
        <f t="shared" si="45"/>
        <v>6</v>
      </c>
      <c r="Y476" s="196">
        <f t="shared" si="46"/>
        <v>1.4490000000000001</v>
      </c>
      <c r="Z476" s="319"/>
      <c r="AA476" s="291"/>
      <c r="AB476" s="68">
        <f>VLOOKUP(B476,'[2]ВОМ КГ-3 СОЭКС'!$C$3:$G$2063,5,0)</f>
        <v>1449</v>
      </c>
      <c r="AC476" s="217">
        <f t="shared" si="47"/>
        <v>0</v>
      </c>
    </row>
    <row r="477" spans="1:29" x14ac:dyDescent="0.3">
      <c r="A477" s="133" t="s">
        <v>1479</v>
      </c>
      <c r="B477" s="134" t="s">
        <v>1480</v>
      </c>
      <c r="C477" s="134" t="s">
        <v>1481</v>
      </c>
      <c r="D477" s="96">
        <v>2</v>
      </c>
      <c r="E477" s="141">
        <v>229.1</v>
      </c>
      <c r="F477" s="142">
        <v>458.2</v>
      </c>
      <c r="G477" s="143">
        <v>7.69</v>
      </c>
      <c r="H477" s="143">
        <v>15.38</v>
      </c>
      <c r="I477" s="144" t="s">
        <v>170</v>
      </c>
      <c r="J477" s="67"/>
      <c r="K477" s="96"/>
      <c r="L477" s="96"/>
      <c r="M477" s="67"/>
      <c r="N477" s="67">
        <v>2</v>
      </c>
      <c r="O477" s="67"/>
      <c r="P477" s="77"/>
      <c r="Q477" s="96"/>
      <c r="R477" s="67">
        <f t="shared" si="42"/>
        <v>0</v>
      </c>
      <c r="S477" s="146"/>
      <c r="T477" s="291" t="str">
        <f>IFERROR(VLOOKUP(B477,'Найдено на объекте'!$A$2:$I$83,9,0),"-")</f>
        <v>-</v>
      </c>
      <c r="U477" s="196" t="str">
        <f t="shared" si="43"/>
        <v>-</v>
      </c>
      <c r="V477" s="291" t="str">
        <f>IFERROR(VLOOKUP(B477,[1]Отгрузки!$B$208:$C$281,2,0),"-")</f>
        <v>-</v>
      </c>
      <c r="W477" s="196" t="str">
        <f t="shared" si="44"/>
        <v>-</v>
      </c>
      <c r="X477" s="291">
        <f t="shared" si="45"/>
        <v>2</v>
      </c>
      <c r="Y477" s="196">
        <f t="shared" si="46"/>
        <v>0.4582</v>
      </c>
      <c r="Z477" s="319"/>
      <c r="AA477" s="291"/>
      <c r="AB477" s="68">
        <f>VLOOKUP(B477,'[2]ВОМ КГ-3 СОЭКС'!$C$3:$G$2063,5,0)</f>
        <v>458.2</v>
      </c>
      <c r="AC477" s="217">
        <f t="shared" si="47"/>
        <v>0</v>
      </c>
    </row>
    <row r="478" spans="1:29" x14ac:dyDescent="0.3">
      <c r="A478" s="133" t="s">
        <v>1482</v>
      </c>
      <c r="B478" s="134" t="s">
        <v>1483</v>
      </c>
      <c r="C478" s="134" t="s">
        <v>1484</v>
      </c>
      <c r="D478" s="96">
        <v>1</v>
      </c>
      <c r="E478" s="141">
        <v>295.60000000000002</v>
      </c>
      <c r="F478" s="142">
        <v>295.60000000000002</v>
      </c>
      <c r="G478" s="143">
        <v>9.91</v>
      </c>
      <c r="H478" s="143">
        <v>9.91</v>
      </c>
      <c r="I478" s="144" t="s">
        <v>170</v>
      </c>
      <c r="J478" s="67"/>
      <c r="K478" s="96"/>
      <c r="L478" s="96"/>
      <c r="M478" s="67"/>
      <c r="N478" s="67"/>
      <c r="O478" s="67"/>
      <c r="P478" s="77"/>
      <c r="Q478" s="144">
        <v>1</v>
      </c>
      <c r="R478" s="67">
        <f t="shared" si="42"/>
        <v>0</v>
      </c>
      <c r="S478" s="146"/>
      <c r="T478" s="291" t="str">
        <f>IFERROR(VLOOKUP(B478,'Найдено на объекте'!$A$2:$I$83,9,0),"-")</f>
        <v>-</v>
      </c>
      <c r="U478" s="196" t="str">
        <f t="shared" si="43"/>
        <v>-</v>
      </c>
      <c r="V478" s="291" t="str">
        <f>IFERROR(VLOOKUP(B478,[1]Отгрузки!$B$208:$C$281,2,0),"-")</f>
        <v>-</v>
      </c>
      <c r="W478" s="196" t="str">
        <f t="shared" si="44"/>
        <v>-</v>
      </c>
      <c r="X478" s="291">
        <f t="shared" si="45"/>
        <v>1</v>
      </c>
      <c r="Y478" s="196">
        <f t="shared" si="46"/>
        <v>0.29560000000000003</v>
      </c>
      <c r="Z478" s="319"/>
      <c r="AA478" s="291"/>
      <c r="AB478" s="68">
        <f>VLOOKUP(B478,'[2]ВОМ КГ-3 СОЭКС'!$C$3:$G$2063,5,0)</f>
        <v>295.60000000000002</v>
      </c>
      <c r="AC478" s="217">
        <f t="shared" si="47"/>
        <v>0</v>
      </c>
    </row>
    <row r="479" spans="1:29" ht="31.2" x14ac:dyDescent="0.3">
      <c r="A479" s="133" t="s">
        <v>1485</v>
      </c>
      <c r="B479" s="134" t="s">
        <v>1486</v>
      </c>
      <c r="C479" s="134" t="s">
        <v>1487</v>
      </c>
      <c r="D479" s="96">
        <v>7</v>
      </c>
      <c r="E479" s="141">
        <v>188</v>
      </c>
      <c r="F479" s="142">
        <v>1316</v>
      </c>
      <c r="G479" s="143">
        <v>5.01</v>
      </c>
      <c r="H479" s="143">
        <v>35.07</v>
      </c>
      <c r="I479" s="144" t="s">
        <v>170</v>
      </c>
      <c r="J479" s="67"/>
      <c r="K479" s="96"/>
      <c r="L479" s="96"/>
      <c r="M479" s="67">
        <v>1</v>
      </c>
      <c r="N479" s="67"/>
      <c r="O479" s="67"/>
      <c r="P479" s="77"/>
      <c r="Q479" s="96"/>
      <c r="R479" s="67">
        <f t="shared" si="42"/>
        <v>6</v>
      </c>
      <c r="S479" s="146" t="s">
        <v>1775</v>
      </c>
      <c r="T479" s="291" t="str">
        <f>IFERROR(VLOOKUP(B479,'Найдено на объекте'!$A$2:$I$83,9,0),"-")</f>
        <v>-</v>
      </c>
      <c r="U479" s="196" t="str">
        <f t="shared" si="43"/>
        <v>-</v>
      </c>
      <c r="V479" s="291" t="str">
        <f>IFERROR(VLOOKUP(B479,[1]Отгрузки!$B$208:$C$281,2,0),"-")</f>
        <v>-</v>
      </c>
      <c r="W479" s="196" t="str">
        <f t="shared" si="44"/>
        <v>-</v>
      </c>
      <c r="X479" s="291">
        <f t="shared" si="45"/>
        <v>7</v>
      </c>
      <c r="Y479" s="196">
        <f t="shared" si="46"/>
        <v>1.3160000000000001</v>
      </c>
      <c r="Z479" s="319"/>
      <c r="AA479" s="291"/>
      <c r="AB479" s="68">
        <f>VLOOKUP(B479,'[2]ВОМ КГ-3 СОЭКС'!$C$3:$G$2063,5,0)</f>
        <v>1316</v>
      </c>
      <c r="AC479" s="217">
        <f t="shared" si="47"/>
        <v>0</v>
      </c>
    </row>
    <row r="480" spans="1:29" ht="31.2" x14ac:dyDescent="0.3">
      <c r="A480" s="133" t="s">
        <v>1488</v>
      </c>
      <c r="B480" s="134" t="s">
        <v>1489</v>
      </c>
      <c r="C480" s="134" t="s">
        <v>1490</v>
      </c>
      <c r="D480" s="96">
        <v>2</v>
      </c>
      <c r="E480" s="141">
        <v>179.2</v>
      </c>
      <c r="F480" s="142">
        <v>358.4</v>
      </c>
      <c r="G480" s="143">
        <v>4.78</v>
      </c>
      <c r="H480" s="143">
        <v>9.56</v>
      </c>
      <c r="I480" s="144" t="s">
        <v>170</v>
      </c>
      <c r="J480" s="67"/>
      <c r="K480" s="96"/>
      <c r="L480" s="96"/>
      <c r="M480" s="67">
        <v>1</v>
      </c>
      <c r="N480" s="67"/>
      <c r="O480" s="67"/>
      <c r="P480" s="77"/>
      <c r="Q480" s="96"/>
      <c r="R480" s="67">
        <f t="shared" si="42"/>
        <v>1</v>
      </c>
      <c r="S480" s="146" t="s">
        <v>1775</v>
      </c>
      <c r="T480" s="291" t="str">
        <f>IFERROR(VLOOKUP(B480,'Найдено на объекте'!$A$2:$I$83,9,0),"-")</f>
        <v>-</v>
      </c>
      <c r="U480" s="196" t="str">
        <f t="shared" si="43"/>
        <v>-</v>
      </c>
      <c r="V480" s="291" t="str">
        <f>IFERROR(VLOOKUP(B480,[1]Отгрузки!$B$208:$C$281,2,0),"-")</f>
        <v>-</v>
      </c>
      <c r="W480" s="196" t="str">
        <f t="shared" si="44"/>
        <v>-</v>
      </c>
      <c r="X480" s="291">
        <f t="shared" si="45"/>
        <v>2</v>
      </c>
      <c r="Y480" s="196">
        <f t="shared" si="46"/>
        <v>0.3584</v>
      </c>
      <c r="Z480" s="319"/>
      <c r="AA480" s="291"/>
      <c r="AB480" s="68">
        <f>VLOOKUP(B480,'[2]ВОМ КГ-3 СОЭКС'!$C$3:$G$2063,5,0)</f>
        <v>358.4</v>
      </c>
      <c r="AC480" s="217">
        <f t="shared" si="47"/>
        <v>0</v>
      </c>
    </row>
    <row r="481" spans="1:29" x14ac:dyDescent="0.3">
      <c r="A481" s="133" t="s">
        <v>1491</v>
      </c>
      <c r="B481" s="134" t="s">
        <v>1492</v>
      </c>
      <c r="C481" s="134" t="s">
        <v>1493</v>
      </c>
      <c r="D481" s="96">
        <v>1</v>
      </c>
      <c r="E481" s="141">
        <v>229.5</v>
      </c>
      <c r="F481" s="142">
        <v>229.5</v>
      </c>
      <c r="G481" s="143">
        <v>6.14</v>
      </c>
      <c r="H481" s="143">
        <v>6.14</v>
      </c>
      <c r="I481" s="144" t="s">
        <v>170</v>
      </c>
      <c r="J481" s="67"/>
      <c r="K481" s="96"/>
      <c r="L481" s="96"/>
      <c r="M481" s="67"/>
      <c r="N481" s="67"/>
      <c r="O481" s="67"/>
      <c r="P481" s="77"/>
      <c r="Q481" s="96"/>
      <c r="R481" s="67">
        <f t="shared" si="42"/>
        <v>1</v>
      </c>
      <c r="S481" s="146" t="s">
        <v>1772</v>
      </c>
      <c r="T481" s="291" t="str">
        <f>IFERROR(VLOOKUP(B481,'Найдено на объекте'!$A$2:$I$83,9,0),"-")</f>
        <v>-</v>
      </c>
      <c r="U481" s="196" t="str">
        <f t="shared" si="43"/>
        <v>-</v>
      </c>
      <c r="V481" s="291" t="str">
        <f>IFERROR(VLOOKUP(B481,[1]Отгрузки!$B$208:$C$281,2,0),"-")</f>
        <v>-</v>
      </c>
      <c r="W481" s="196" t="str">
        <f t="shared" si="44"/>
        <v>-</v>
      </c>
      <c r="X481" s="291">
        <f t="shared" si="45"/>
        <v>1</v>
      </c>
      <c r="Y481" s="196">
        <f t="shared" si="46"/>
        <v>0.22950000000000001</v>
      </c>
      <c r="Z481" s="319"/>
      <c r="AA481" s="291"/>
      <c r="AB481" s="68">
        <f>VLOOKUP(B481,'[2]ВОМ КГ-3 СОЭКС'!$C$3:$G$2063,5,0)</f>
        <v>229.5</v>
      </c>
      <c r="AC481" s="217">
        <f t="shared" si="47"/>
        <v>0</v>
      </c>
    </row>
    <row r="482" spans="1:29" x14ac:dyDescent="0.3">
      <c r="A482" s="133" t="s">
        <v>1494</v>
      </c>
      <c r="B482" s="134" t="s">
        <v>1495</v>
      </c>
      <c r="C482" s="134" t="s">
        <v>1496</v>
      </c>
      <c r="D482" s="96">
        <v>2</v>
      </c>
      <c r="E482" s="141">
        <v>10.199999999999999</v>
      </c>
      <c r="F482" s="142">
        <v>20.399999999999999</v>
      </c>
      <c r="G482" s="143">
        <v>0.28999999999999998</v>
      </c>
      <c r="H482" s="143">
        <v>0.57999999999999996</v>
      </c>
      <c r="I482" s="144" t="s">
        <v>170</v>
      </c>
      <c r="J482" s="67">
        <v>2</v>
      </c>
      <c r="K482" s="96"/>
      <c r="L482" s="96"/>
      <c r="M482" s="67"/>
      <c r="N482" s="67"/>
      <c r="O482" s="67"/>
      <c r="P482" s="77"/>
      <c r="Q482" s="96"/>
      <c r="R482" s="67">
        <f t="shared" si="42"/>
        <v>0</v>
      </c>
      <c r="S482" s="146"/>
      <c r="T482" s="291" t="str">
        <f>IFERROR(VLOOKUP(B482,'Найдено на объекте'!$A$2:$I$83,9,0),"-")</f>
        <v>-</v>
      </c>
      <c r="U482" s="196" t="str">
        <f t="shared" si="43"/>
        <v>-</v>
      </c>
      <c r="V482" s="291" t="str">
        <f>IFERROR(VLOOKUP(B482,[1]Отгрузки!$B$208:$C$281,2,0),"-")</f>
        <v>-</v>
      </c>
      <c r="W482" s="196" t="str">
        <f t="shared" si="44"/>
        <v>-</v>
      </c>
      <c r="X482" s="291">
        <f t="shared" si="45"/>
        <v>2</v>
      </c>
      <c r="Y482" s="196">
        <f t="shared" si="46"/>
        <v>2.0399999999999998E-2</v>
      </c>
      <c r="Z482" s="319"/>
      <c r="AA482" s="291"/>
      <c r="AB482" s="68">
        <f>VLOOKUP(B482,'[2]ВОМ КГ-3 СОЭКС'!$C$3:$G$2063,5,0)</f>
        <v>20.399999999999999</v>
      </c>
      <c r="AC482" s="217">
        <f t="shared" si="47"/>
        <v>0</v>
      </c>
    </row>
    <row r="483" spans="1:29" x14ac:dyDescent="0.3">
      <c r="A483" s="133" t="s">
        <v>1497</v>
      </c>
      <c r="B483" s="134" t="s">
        <v>1498</v>
      </c>
      <c r="C483" s="134" t="s">
        <v>1499</v>
      </c>
      <c r="D483" s="96">
        <v>6</v>
      </c>
      <c r="E483" s="141">
        <v>11.2</v>
      </c>
      <c r="F483" s="142">
        <v>67.2</v>
      </c>
      <c r="G483" s="143">
        <v>0.31</v>
      </c>
      <c r="H483" s="143">
        <v>1.86</v>
      </c>
      <c r="I483" s="144" t="s">
        <v>170</v>
      </c>
      <c r="J483" s="67">
        <v>6</v>
      </c>
      <c r="K483" s="96"/>
      <c r="L483" s="96"/>
      <c r="M483" s="67"/>
      <c r="N483" s="67"/>
      <c r="O483" s="67"/>
      <c r="P483" s="77"/>
      <c r="Q483" s="96"/>
      <c r="R483" s="67">
        <f t="shared" si="42"/>
        <v>0</v>
      </c>
      <c r="S483" s="146"/>
      <c r="T483" s="291" t="str">
        <f>IFERROR(VLOOKUP(B483,'Найдено на объекте'!$A$2:$I$83,9,0),"-")</f>
        <v>-</v>
      </c>
      <c r="U483" s="196" t="str">
        <f t="shared" si="43"/>
        <v>-</v>
      </c>
      <c r="V483" s="291" t="str">
        <f>IFERROR(VLOOKUP(B483,[1]Отгрузки!$B$208:$C$281,2,0),"-")</f>
        <v>-</v>
      </c>
      <c r="W483" s="196" t="str">
        <f t="shared" si="44"/>
        <v>-</v>
      </c>
      <c r="X483" s="291">
        <f t="shared" si="45"/>
        <v>6</v>
      </c>
      <c r="Y483" s="196">
        <f t="shared" si="46"/>
        <v>6.7199999999999982E-2</v>
      </c>
      <c r="Z483" s="319"/>
      <c r="AA483" s="291"/>
      <c r="AB483" s="68">
        <f>VLOOKUP(B483,'[2]ВОМ КГ-3 СОЭКС'!$C$3:$G$2063,5,0)</f>
        <v>67.2</v>
      </c>
      <c r="AC483" s="217">
        <f t="shared" si="47"/>
        <v>0</v>
      </c>
    </row>
    <row r="484" spans="1:29" x14ac:dyDescent="0.3">
      <c r="A484" s="133" t="s">
        <v>1500</v>
      </c>
      <c r="B484" s="134" t="s">
        <v>1501</v>
      </c>
      <c r="C484" s="134" t="s">
        <v>1502</v>
      </c>
      <c r="D484" s="96">
        <v>2</v>
      </c>
      <c r="E484" s="141">
        <v>11.7</v>
      </c>
      <c r="F484" s="142">
        <v>23.4</v>
      </c>
      <c r="G484" s="143">
        <v>0.33</v>
      </c>
      <c r="H484" s="143">
        <v>0.66</v>
      </c>
      <c r="I484" s="144" t="s">
        <v>170</v>
      </c>
      <c r="J484" s="67">
        <v>2</v>
      </c>
      <c r="K484" s="96"/>
      <c r="L484" s="96"/>
      <c r="M484" s="67"/>
      <c r="N484" s="67"/>
      <c r="O484" s="67"/>
      <c r="P484" s="77"/>
      <c r="Q484" s="96"/>
      <c r="R484" s="67">
        <f t="shared" si="42"/>
        <v>0</v>
      </c>
      <c r="S484" s="146"/>
      <c r="T484" s="291" t="str">
        <f>IFERROR(VLOOKUP(B484,'Найдено на объекте'!$A$2:$I$83,9,0),"-")</f>
        <v>-</v>
      </c>
      <c r="U484" s="196" t="str">
        <f t="shared" si="43"/>
        <v>-</v>
      </c>
      <c r="V484" s="291" t="str">
        <f>IFERROR(VLOOKUP(B484,[1]Отгрузки!$B$208:$C$281,2,0),"-")</f>
        <v>-</v>
      </c>
      <c r="W484" s="196" t="str">
        <f t="shared" si="44"/>
        <v>-</v>
      </c>
      <c r="X484" s="291">
        <f t="shared" si="45"/>
        <v>2</v>
      </c>
      <c r="Y484" s="196">
        <f t="shared" si="46"/>
        <v>2.3399999999999997E-2</v>
      </c>
      <c r="Z484" s="319"/>
      <c r="AA484" s="291"/>
      <c r="AB484" s="68">
        <f>VLOOKUP(B484,'[2]ВОМ КГ-3 СОЭКС'!$C$3:$G$2063,5,0)</f>
        <v>23.4</v>
      </c>
      <c r="AC484" s="217">
        <f t="shared" si="47"/>
        <v>0</v>
      </c>
    </row>
    <row r="485" spans="1:29" x14ac:dyDescent="0.3">
      <c r="A485" s="133" t="s">
        <v>1503</v>
      </c>
      <c r="B485" s="134" t="s">
        <v>1504</v>
      </c>
      <c r="C485" s="134" t="s">
        <v>1505</v>
      </c>
      <c r="D485" s="96">
        <v>2</v>
      </c>
      <c r="E485" s="141">
        <v>141</v>
      </c>
      <c r="F485" s="142">
        <v>282</v>
      </c>
      <c r="G485" s="143">
        <v>3.76</v>
      </c>
      <c r="H485" s="143">
        <v>7.52</v>
      </c>
      <c r="I485" s="144" t="s">
        <v>170</v>
      </c>
      <c r="J485" s="67">
        <v>2</v>
      </c>
      <c r="K485" s="96"/>
      <c r="L485" s="96"/>
      <c r="M485" s="67"/>
      <c r="N485" s="67"/>
      <c r="O485" s="67"/>
      <c r="P485" s="77"/>
      <c r="Q485" s="96"/>
      <c r="R485" s="67">
        <f t="shared" si="42"/>
        <v>0</v>
      </c>
      <c r="S485" s="146"/>
      <c r="T485" s="291" t="str">
        <f>IFERROR(VLOOKUP(B485,'Найдено на объекте'!$A$2:$I$83,9,0),"-")</f>
        <v>-</v>
      </c>
      <c r="U485" s="196" t="str">
        <f t="shared" si="43"/>
        <v>-</v>
      </c>
      <c r="V485" s="291" t="str">
        <f>IFERROR(VLOOKUP(B485,[1]Отгрузки!$B$208:$C$281,2,0),"-")</f>
        <v>-</v>
      </c>
      <c r="W485" s="196" t="str">
        <f t="shared" si="44"/>
        <v>-</v>
      </c>
      <c r="X485" s="291">
        <f t="shared" si="45"/>
        <v>2</v>
      </c>
      <c r="Y485" s="196">
        <f t="shared" si="46"/>
        <v>0.28199999999999997</v>
      </c>
      <c r="Z485" s="319"/>
      <c r="AA485" s="291"/>
      <c r="AB485" s="68">
        <f>VLOOKUP(B485,'[2]ВОМ КГ-3 СОЭКС'!$C$3:$G$2063,5,0)</f>
        <v>282</v>
      </c>
      <c r="AC485" s="217">
        <f t="shared" si="47"/>
        <v>0</v>
      </c>
    </row>
    <row r="486" spans="1:29" x14ac:dyDescent="0.3">
      <c r="A486" s="133" t="s">
        <v>1506</v>
      </c>
      <c r="B486" s="134" t="s">
        <v>1507</v>
      </c>
      <c r="C486" s="134" t="s">
        <v>1508</v>
      </c>
      <c r="D486" s="96">
        <v>3</v>
      </c>
      <c r="E486" s="141">
        <v>139.4</v>
      </c>
      <c r="F486" s="142">
        <v>418.2</v>
      </c>
      <c r="G486" s="143">
        <v>3.72</v>
      </c>
      <c r="H486" s="143">
        <v>11.16</v>
      </c>
      <c r="I486" s="144" t="s">
        <v>170</v>
      </c>
      <c r="J486" s="67">
        <v>3</v>
      </c>
      <c r="K486" s="96"/>
      <c r="L486" s="96"/>
      <c r="M486" s="67"/>
      <c r="N486" s="67"/>
      <c r="O486" s="67"/>
      <c r="P486" s="77"/>
      <c r="Q486" s="96"/>
      <c r="R486" s="67">
        <f t="shared" si="42"/>
        <v>0</v>
      </c>
      <c r="S486" s="146"/>
      <c r="T486" s="291" t="str">
        <f>IFERROR(VLOOKUP(B486,'Найдено на объекте'!$A$2:$I$83,9,0),"-")</f>
        <v>-</v>
      </c>
      <c r="U486" s="196" t="str">
        <f t="shared" si="43"/>
        <v>-</v>
      </c>
      <c r="V486" s="291" t="str">
        <f>IFERROR(VLOOKUP(B486,[1]Отгрузки!$B$208:$C$281,2,0),"-")</f>
        <v>-</v>
      </c>
      <c r="W486" s="196" t="str">
        <f t="shared" si="44"/>
        <v>-</v>
      </c>
      <c r="X486" s="291">
        <f t="shared" si="45"/>
        <v>3</v>
      </c>
      <c r="Y486" s="196">
        <f t="shared" si="46"/>
        <v>0.41820000000000007</v>
      </c>
      <c r="Z486" s="319"/>
      <c r="AA486" s="291"/>
      <c r="AB486" s="68">
        <f>VLOOKUP(B486,'[2]ВОМ КГ-3 СОЭКС'!$C$3:$G$2063,5,0)</f>
        <v>418.2</v>
      </c>
      <c r="AC486" s="217">
        <f t="shared" si="47"/>
        <v>0</v>
      </c>
    </row>
    <row r="487" spans="1:29" x14ac:dyDescent="0.3">
      <c r="A487" s="133" t="s">
        <v>1509</v>
      </c>
      <c r="B487" s="134" t="s">
        <v>1510</v>
      </c>
      <c r="C487" s="134" t="s">
        <v>1511</v>
      </c>
      <c r="D487" s="96">
        <v>2</v>
      </c>
      <c r="E487" s="141">
        <v>94.2</v>
      </c>
      <c r="F487" s="142">
        <v>188.4</v>
      </c>
      <c r="G487" s="143">
        <v>2.5099999999999998</v>
      </c>
      <c r="H487" s="143">
        <v>5.0199999999999996</v>
      </c>
      <c r="I487" s="144" t="s">
        <v>170</v>
      </c>
      <c r="J487" s="67"/>
      <c r="K487" s="148">
        <v>2</v>
      </c>
      <c r="L487" s="96"/>
      <c r="M487" s="67"/>
      <c r="N487" s="67"/>
      <c r="O487" s="67"/>
      <c r="P487" s="77"/>
      <c r="Q487" s="96"/>
      <c r="R487" s="67">
        <f t="shared" si="42"/>
        <v>0</v>
      </c>
      <c r="S487" s="146"/>
      <c r="T487" s="291" t="str">
        <f>IFERROR(VLOOKUP(B487,'Найдено на объекте'!$A$2:$I$83,9,0),"-")</f>
        <v>-</v>
      </c>
      <c r="U487" s="196" t="str">
        <f t="shared" si="43"/>
        <v>-</v>
      </c>
      <c r="V487" s="291" t="str">
        <f>IFERROR(VLOOKUP(B487,[1]Отгрузки!$B$208:$C$281,2,0),"-")</f>
        <v>-</v>
      </c>
      <c r="W487" s="196" t="str">
        <f t="shared" si="44"/>
        <v>-</v>
      </c>
      <c r="X487" s="291">
        <f t="shared" si="45"/>
        <v>2</v>
      </c>
      <c r="Y487" s="196">
        <f t="shared" si="46"/>
        <v>0.18840000000000001</v>
      </c>
      <c r="Z487" s="319"/>
      <c r="AA487" s="291"/>
      <c r="AB487" s="68">
        <f>VLOOKUP(B487,'[2]ВОМ КГ-3 СОЭКС'!$C$3:$G$2063,5,0)</f>
        <v>188.4</v>
      </c>
      <c r="AC487" s="217">
        <f t="shared" si="47"/>
        <v>0</v>
      </c>
    </row>
    <row r="488" spans="1:29" x14ac:dyDescent="0.3">
      <c r="A488" s="133" t="s">
        <v>1512</v>
      </c>
      <c r="B488" s="134" t="s">
        <v>1513</v>
      </c>
      <c r="C488" s="134" t="s">
        <v>1514</v>
      </c>
      <c r="D488" s="96">
        <v>3</v>
      </c>
      <c r="E488" s="141">
        <v>93.4</v>
      </c>
      <c r="F488" s="142">
        <v>280.2</v>
      </c>
      <c r="G488" s="143">
        <v>2.48</v>
      </c>
      <c r="H488" s="143">
        <v>7.44</v>
      </c>
      <c r="I488" s="144" t="s">
        <v>170</v>
      </c>
      <c r="J488" s="67"/>
      <c r="K488" s="148">
        <v>3</v>
      </c>
      <c r="L488" s="96"/>
      <c r="M488" s="67"/>
      <c r="N488" s="67"/>
      <c r="O488" s="67"/>
      <c r="P488" s="77"/>
      <c r="Q488" s="96"/>
      <c r="R488" s="67">
        <f t="shared" si="42"/>
        <v>0</v>
      </c>
      <c r="S488" s="146"/>
      <c r="T488" s="291" t="str">
        <f>IFERROR(VLOOKUP(B488,'Найдено на объекте'!$A$2:$I$83,9,0),"-")</f>
        <v>-</v>
      </c>
      <c r="U488" s="196" t="str">
        <f t="shared" si="43"/>
        <v>-</v>
      </c>
      <c r="V488" s="291" t="str">
        <f>IFERROR(VLOOKUP(B488,[1]Отгрузки!$B$208:$C$281,2,0),"-")</f>
        <v>-</v>
      </c>
      <c r="W488" s="196" t="str">
        <f t="shared" si="44"/>
        <v>-</v>
      </c>
      <c r="X488" s="291">
        <f t="shared" si="45"/>
        <v>3</v>
      </c>
      <c r="Y488" s="196">
        <f t="shared" si="46"/>
        <v>0.28020000000000006</v>
      </c>
      <c r="Z488" s="319"/>
      <c r="AA488" s="291"/>
      <c r="AB488" s="68">
        <f>VLOOKUP(B488,'[2]ВОМ КГ-3 СОЭКС'!$C$3:$G$2063,5,0)</f>
        <v>280.2</v>
      </c>
      <c r="AC488" s="217">
        <f t="shared" si="47"/>
        <v>0</v>
      </c>
    </row>
    <row r="489" spans="1:29" x14ac:dyDescent="0.3">
      <c r="A489" s="133" t="s">
        <v>1515</v>
      </c>
      <c r="B489" s="134" t="s">
        <v>1516</v>
      </c>
      <c r="C489" s="134" t="s">
        <v>1517</v>
      </c>
      <c r="D489" s="96">
        <v>4</v>
      </c>
      <c r="E489" s="141">
        <v>100.5</v>
      </c>
      <c r="F489" s="142">
        <v>402</v>
      </c>
      <c r="G489" s="143">
        <v>2.67</v>
      </c>
      <c r="H489" s="143">
        <v>10.68</v>
      </c>
      <c r="I489" s="144" t="s">
        <v>170</v>
      </c>
      <c r="J489" s="67"/>
      <c r="K489" s="96"/>
      <c r="L489" s="147">
        <v>4</v>
      </c>
      <c r="M489" s="67"/>
      <c r="N489" s="67"/>
      <c r="O489" s="67"/>
      <c r="P489" s="77"/>
      <c r="Q489" s="96"/>
      <c r="R489" s="67">
        <f t="shared" si="42"/>
        <v>0</v>
      </c>
      <c r="S489" s="146"/>
      <c r="T489" s="291" t="str">
        <f>IFERROR(VLOOKUP(B489,'Найдено на объекте'!$A$2:$I$83,9,0),"-")</f>
        <v>-</v>
      </c>
      <c r="U489" s="196" t="str">
        <f t="shared" si="43"/>
        <v>-</v>
      </c>
      <c r="V489" s="291" t="str">
        <f>IFERROR(VLOOKUP(B489,[1]Отгрузки!$B$208:$C$281,2,0),"-")</f>
        <v>-</v>
      </c>
      <c r="W489" s="196" t="str">
        <f t="shared" si="44"/>
        <v>-</v>
      </c>
      <c r="X489" s="291">
        <f t="shared" si="45"/>
        <v>4</v>
      </c>
      <c r="Y489" s="196">
        <f t="shared" si="46"/>
        <v>0.40200000000000002</v>
      </c>
      <c r="Z489" s="319"/>
      <c r="AA489" s="291"/>
      <c r="AB489" s="68">
        <f>VLOOKUP(B489,'[2]ВОМ КГ-3 СОЭКС'!$C$3:$G$2063,5,0)</f>
        <v>402</v>
      </c>
      <c r="AC489" s="217">
        <f t="shared" si="47"/>
        <v>0</v>
      </c>
    </row>
    <row r="490" spans="1:29" x14ac:dyDescent="0.3">
      <c r="A490" s="133" t="s">
        <v>1518</v>
      </c>
      <c r="B490" s="134" t="s">
        <v>1519</v>
      </c>
      <c r="C490" s="134" t="s">
        <v>1520</v>
      </c>
      <c r="D490" s="96">
        <v>6</v>
      </c>
      <c r="E490" s="141">
        <v>99.7</v>
      </c>
      <c r="F490" s="142">
        <v>598.20000000000005</v>
      </c>
      <c r="G490" s="143">
        <v>2.65</v>
      </c>
      <c r="H490" s="143">
        <v>15.9</v>
      </c>
      <c r="I490" s="144" t="s">
        <v>170</v>
      </c>
      <c r="J490" s="67"/>
      <c r="K490" s="96"/>
      <c r="L490" s="147">
        <v>6</v>
      </c>
      <c r="M490" s="67"/>
      <c r="N490" s="67"/>
      <c r="O490" s="67"/>
      <c r="P490" s="77"/>
      <c r="Q490" s="96"/>
      <c r="R490" s="67">
        <f t="shared" si="42"/>
        <v>0</v>
      </c>
      <c r="S490" s="146"/>
      <c r="T490" s="291" t="str">
        <f>IFERROR(VLOOKUP(B490,'Найдено на объекте'!$A$2:$I$83,9,0),"-")</f>
        <v>-</v>
      </c>
      <c r="U490" s="196" t="str">
        <f t="shared" si="43"/>
        <v>-</v>
      </c>
      <c r="V490" s="291" t="str">
        <f>IFERROR(VLOOKUP(B490,[1]Отгрузки!$B$208:$C$281,2,0),"-")</f>
        <v>-</v>
      </c>
      <c r="W490" s="196" t="str">
        <f t="shared" si="44"/>
        <v>-</v>
      </c>
      <c r="X490" s="291">
        <f t="shared" si="45"/>
        <v>6</v>
      </c>
      <c r="Y490" s="196">
        <f t="shared" si="46"/>
        <v>0.59820000000000007</v>
      </c>
      <c r="Z490" s="319"/>
      <c r="AA490" s="291"/>
      <c r="AB490" s="68">
        <f>VLOOKUP(B490,'[2]ВОМ КГ-3 СОЭКС'!$C$3:$G$2063,5,0)</f>
        <v>598.20000000000005</v>
      </c>
      <c r="AC490" s="217">
        <f t="shared" si="47"/>
        <v>0</v>
      </c>
    </row>
    <row r="491" spans="1:29" x14ac:dyDescent="0.3">
      <c r="A491" s="133" t="s">
        <v>1521</v>
      </c>
      <c r="B491" s="134" t="s">
        <v>1522</v>
      </c>
      <c r="C491" s="134" t="s">
        <v>1523</v>
      </c>
      <c r="D491" s="96">
        <v>1</v>
      </c>
      <c r="E491" s="141">
        <v>118.9</v>
      </c>
      <c r="F491" s="142">
        <v>118.9</v>
      </c>
      <c r="G491" s="143">
        <v>3.17</v>
      </c>
      <c r="H491" s="143">
        <v>3.17</v>
      </c>
      <c r="I491" s="144" t="s">
        <v>170</v>
      </c>
      <c r="J491" s="67"/>
      <c r="K491" s="96"/>
      <c r="L491" s="96"/>
      <c r="M491" s="67">
        <v>1</v>
      </c>
      <c r="N491" s="67"/>
      <c r="O491" s="67"/>
      <c r="P491" s="77"/>
      <c r="Q491" s="96"/>
      <c r="R491" s="67">
        <f t="shared" si="42"/>
        <v>0</v>
      </c>
      <c r="S491" s="146"/>
      <c r="T491" s="291" t="str">
        <f>IFERROR(VLOOKUP(B491,'Найдено на объекте'!$A$2:$I$83,9,0),"-")</f>
        <v>-</v>
      </c>
      <c r="U491" s="196" t="str">
        <f t="shared" si="43"/>
        <v>-</v>
      </c>
      <c r="V491" s="291" t="str">
        <f>IFERROR(VLOOKUP(B491,[1]Отгрузки!$B$208:$C$281,2,0),"-")</f>
        <v>-</v>
      </c>
      <c r="W491" s="196" t="str">
        <f t="shared" si="44"/>
        <v>-</v>
      </c>
      <c r="X491" s="291">
        <f t="shared" si="45"/>
        <v>1</v>
      </c>
      <c r="Y491" s="196">
        <f t="shared" si="46"/>
        <v>0.11890000000000001</v>
      </c>
      <c r="Z491" s="319"/>
      <c r="AA491" s="291"/>
      <c r="AB491" s="68">
        <f>VLOOKUP(B491,'[2]ВОМ КГ-3 СОЭКС'!$C$3:$G$2063,5,0)</f>
        <v>118.9</v>
      </c>
      <c r="AC491" s="217">
        <f t="shared" si="47"/>
        <v>0</v>
      </c>
    </row>
    <row r="492" spans="1:29" x14ac:dyDescent="0.3">
      <c r="A492" s="133" t="s">
        <v>1524</v>
      </c>
      <c r="B492" s="134" t="s">
        <v>1525</v>
      </c>
      <c r="C492" s="134" t="s">
        <v>1526</v>
      </c>
      <c r="D492" s="96">
        <v>1</v>
      </c>
      <c r="E492" s="141">
        <v>122</v>
      </c>
      <c r="F492" s="142">
        <v>122</v>
      </c>
      <c r="G492" s="143">
        <v>3.25</v>
      </c>
      <c r="H492" s="143">
        <v>3.25</v>
      </c>
      <c r="I492" s="144" t="s">
        <v>170</v>
      </c>
      <c r="J492" s="67"/>
      <c r="K492" s="96"/>
      <c r="L492" s="96"/>
      <c r="M492" s="67">
        <v>1</v>
      </c>
      <c r="N492" s="67"/>
      <c r="O492" s="67"/>
      <c r="P492" s="77"/>
      <c r="Q492" s="96"/>
      <c r="R492" s="67">
        <f t="shared" si="42"/>
        <v>0</v>
      </c>
      <c r="S492" s="146"/>
      <c r="T492" s="291" t="str">
        <f>IFERROR(VLOOKUP(B492,'Найдено на объекте'!$A$2:$I$83,9,0),"-")</f>
        <v>-</v>
      </c>
      <c r="U492" s="196" t="str">
        <f t="shared" si="43"/>
        <v>-</v>
      </c>
      <c r="V492" s="291" t="str">
        <f>IFERROR(VLOOKUP(B492,[1]Отгрузки!$B$208:$C$281,2,0),"-")</f>
        <v>-</v>
      </c>
      <c r="W492" s="196" t="str">
        <f t="shared" si="44"/>
        <v>-</v>
      </c>
      <c r="X492" s="291">
        <f t="shared" si="45"/>
        <v>1</v>
      </c>
      <c r="Y492" s="196">
        <f t="shared" si="46"/>
        <v>0.122</v>
      </c>
      <c r="Z492" s="319"/>
      <c r="AA492" s="291"/>
      <c r="AB492" s="68">
        <f>VLOOKUP(B492,'[2]ВОМ КГ-3 СОЭКС'!$C$3:$G$2063,5,0)</f>
        <v>122</v>
      </c>
      <c r="AC492" s="217">
        <f t="shared" si="47"/>
        <v>0</v>
      </c>
    </row>
    <row r="493" spans="1:29" x14ac:dyDescent="0.3">
      <c r="A493" s="133" t="s">
        <v>1527</v>
      </c>
      <c r="B493" s="134" t="s">
        <v>1528</v>
      </c>
      <c r="C493" s="134" t="s">
        <v>1529</v>
      </c>
      <c r="D493" s="96">
        <v>1</v>
      </c>
      <c r="E493" s="141">
        <v>122</v>
      </c>
      <c r="F493" s="142">
        <v>122</v>
      </c>
      <c r="G493" s="143">
        <v>3.25</v>
      </c>
      <c r="H493" s="143">
        <v>3.25</v>
      </c>
      <c r="I493" s="144" t="s">
        <v>170</v>
      </c>
      <c r="J493" s="67"/>
      <c r="K493" s="96"/>
      <c r="L493" s="96"/>
      <c r="M493" s="67">
        <v>1</v>
      </c>
      <c r="N493" s="67"/>
      <c r="O493" s="67"/>
      <c r="P493" s="77"/>
      <c r="Q493" s="96"/>
      <c r="R493" s="67">
        <f t="shared" si="42"/>
        <v>0</v>
      </c>
      <c r="S493" s="146"/>
      <c r="T493" s="291" t="str">
        <f>IFERROR(VLOOKUP(B493,'Найдено на объекте'!$A$2:$I$83,9,0),"-")</f>
        <v>-</v>
      </c>
      <c r="U493" s="196" t="str">
        <f t="shared" si="43"/>
        <v>-</v>
      </c>
      <c r="V493" s="291" t="str">
        <f>IFERROR(VLOOKUP(B493,[1]Отгрузки!$B$208:$C$281,2,0),"-")</f>
        <v>-</v>
      </c>
      <c r="W493" s="196" t="str">
        <f t="shared" si="44"/>
        <v>-</v>
      </c>
      <c r="X493" s="291">
        <f t="shared" si="45"/>
        <v>1</v>
      </c>
      <c r="Y493" s="196">
        <f t="shared" si="46"/>
        <v>0.122</v>
      </c>
      <c r="Z493" s="319"/>
      <c r="AA493" s="291"/>
      <c r="AB493" s="68">
        <f>VLOOKUP(B493,'[2]ВОМ КГ-3 СОЭКС'!$C$3:$G$2063,5,0)</f>
        <v>122</v>
      </c>
      <c r="AC493" s="217">
        <f t="shared" si="47"/>
        <v>0</v>
      </c>
    </row>
    <row r="494" spans="1:29" x14ac:dyDescent="0.3">
      <c r="A494" s="133" t="s">
        <v>1530</v>
      </c>
      <c r="B494" s="134" t="s">
        <v>1531</v>
      </c>
      <c r="C494" s="134" t="s">
        <v>1532</v>
      </c>
      <c r="D494" s="96">
        <v>8</v>
      </c>
      <c r="E494" s="141">
        <v>118.5</v>
      </c>
      <c r="F494" s="142">
        <v>948</v>
      </c>
      <c r="G494" s="143">
        <v>3.16</v>
      </c>
      <c r="H494" s="143">
        <v>25.28</v>
      </c>
      <c r="I494" s="144" t="s">
        <v>170</v>
      </c>
      <c r="J494" s="67"/>
      <c r="K494" s="96"/>
      <c r="L494" s="96"/>
      <c r="M494" s="67">
        <v>2</v>
      </c>
      <c r="N494" s="67"/>
      <c r="O494" s="67">
        <v>2</v>
      </c>
      <c r="P494" s="145">
        <v>2</v>
      </c>
      <c r="Q494" s="144">
        <v>2</v>
      </c>
      <c r="R494" s="67">
        <f t="shared" si="42"/>
        <v>0</v>
      </c>
      <c r="S494" s="146"/>
      <c r="T494" s="291" t="str">
        <f>IFERROR(VLOOKUP(B494,'Найдено на объекте'!$A$2:$I$83,9,0),"-")</f>
        <v>-</v>
      </c>
      <c r="U494" s="196" t="str">
        <f t="shared" si="43"/>
        <v>-</v>
      </c>
      <c r="V494" s="291" t="str">
        <f>IFERROR(VLOOKUP(B494,[1]Отгрузки!$B$208:$C$281,2,0),"-")</f>
        <v>-</v>
      </c>
      <c r="W494" s="196" t="str">
        <f t="shared" si="44"/>
        <v>-</v>
      </c>
      <c r="X494" s="291">
        <f t="shared" si="45"/>
        <v>8</v>
      </c>
      <c r="Y494" s="196">
        <f t="shared" si="46"/>
        <v>0.94799999999999995</v>
      </c>
      <c r="Z494" s="319"/>
      <c r="AA494" s="291"/>
      <c r="AB494" s="68">
        <f>VLOOKUP(B494,'[2]ВОМ КГ-3 СОЭКС'!$C$3:$G$2063,5,0)</f>
        <v>948</v>
      </c>
      <c r="AC494" s="217">
        <f t="shared" si="47"/>
        <v>0</v>
      </c>
    </row>
    <row r="495" spans="1:29" x14ac:dyDescent="0.3">
      <c r="A495" s="133" t="s">
        <v>1533</v>
      </c>
      <c r="B495" s="134" t="s">
        <v>1534</v>
      </c>
      <c r="C495" s="134" t="s">
        <v>1535</v>
      </c>
      <c r="D495" s="96">
        <v>2</v>
      </c>
      <c r="E495" s="141">
        <v>121.4</v>
      </c>
      <c r="F495" s="142">
        <v>242.8</v>
      </c>
      <c r="G495" s="143">
        <v>3.23</v>
      </c>
      <c r="H495" s="143">
        <v>6.46</v>
      </c>
      <c r="I495" s="144" t="s">
        <v>170</v>
      </c>
      <c r="J495" s="67"/>
      <c r="K495" s="96"/>
      <c r="L495" s="96"/>
      <c r="M495" s="67">
        <v>2</v>
      </c>
      <c r="N495" s="67"/>
      <c r="O495" s="67"/>
      <c r="P495" s="77"/>
      <c r="Q495" s="96"/>
      <c r="R495" s="67">
        <f t="shared" si="42"/>
        <v>0</v>
      </c>
      <c r="S495" s="146"/>
      <c r="T495" s="291" t="str">
        <f>IFERROR(VLOOKUP(B495,'Найдено на объекте'!$A$2:$I$83,9,0),"-")</f>
        <v>-</v>
      </c>
      <c r="U495" s="196" t="str">
        <f t="shared" si="43"/>
        <v>-</v>
      </c>
      <c r="V495" s="291" t="str">
        <f>IFERROR(VLOOKUP(B495,[1]Отгрузки!$B$208:$C$281,2,0),"-")</f>
        <v>-</v>
      </c>
      <c r="W495" s="196" t="str">
        <f t="shared" si="44"/>
        <v>-</v>
      </c>
      <c r="X495" s="291">
        <f t="shared" si="45"/>
        <v>2</v>
      </c>
      <c r="Y495" s="196">
        <f t="shared" si="46"/>
        <v>0.24280000000000002</v>
      </c>
      <c r="Z495" s="319"/>
      <c r="AA495" s="291"/>
      <c r="AB495" s="68">
        <f>VLOOKUP(B495,'[2]ВОМ КГ-3 СОЭКС'!$C$3:$G$2063,5,0)</f>
        <v>242.8</v>
      </c>
      <c r="AC495" s="217">
        <f t="shared" si="47"/>
        <v>0</v>
      </c>
    </row>
    <row r="496" spans="1:29" x14ac:dyDescent="0.3">
      <c r="A496" s="133" t="s">
        <v>1536</v>
      </c>
      <c r="B496" s="134" t="s">
        <v>1537</v>
      </c>
      <c r="C496" s="134" t="s">
        <v>1538</v>
      </c>
      <c r="D496" s="96">
        <v>14</v>
      </c>
      <c r="E496" s="141">
        <v>118.5</v>
      </c>
      <c r="F496" s="142">
        <v>1659</v>
      </c>
      <c r="G496" s="143">
        <v>3.16</v>
      </c>
      <c r="H496" s="143">
        <v>44.24</v>
      </c>
      <c r="I496" s="144" t="s">
        <v>170</v>
      </c>
      <c r="J496" s="67"/>
      <c r="K496" s="96"/>
      <c r="L496" s="96"/>
      <c r="M496" s="67"/>
      <c r="N496" s="67"/>
      <c r="O496" s="67"/>
      <c r="P496" s="77"/>
      <c r="Q496" s="96"/>
      <c r="R496" s="67">
        <f t="shared" si="42"/>
        <v>14</v>
      </c>
      <c r="S496" s="146" t="s">
        <v>1772</v>
      </c>
      <c r="T496" s="291" t="str">
        <f>IFERROR(VLOOKUP(B496,'Найдено на объекте'!$A$2:$I$83,9,0),"-")</f>
        <v>-</v>
      </c>
      <c r="U496" s="196" t="str">
        <f t="shared" si="43"/>
        <v>-</v>
      </c>
      <c r="V496" s="291" t="str">
        <f>IFERROR(VLOOKUP(B496,[1]Отгрузки!$B$208:$C$281,2,0),"-")</f>
        <v>-</v>
      </c>
      <c r="W496" s="196" t="str">
        <f t="shared" si="44"/>
        <v>-</v>
      </c>
      <c r="X496" s="291">
        <f t="shared" si="45"/>
        <v>14</v>
      </c>
      <c r="Y496" s="196">
        <f t="shared" si="46"/>
        <v>1.659</v>
      </c>
      <c r="Z496" s="319"/>
      <c r="AA496" s="291"/>
      <c r="AB496" s="68">
        <f>VLOOKUP(B496,'[2]ВОМ КГ-3 СОЭКС'!$C$3:$G$2063,5,0)</f>
        <v>1659</v>
      </c>
      <c r="AC496" s="217">
        <f t="shared" si="47"/>
        <v>0</v>
      </c>
    </row>
    <row r="497" spans="1:29" x14ac:dyDescent="0.3">
      <c r="A497" s="133" t="s">
        <v>1539</v>
      </c>
      <c r="B497" s="134" t="s">
        <v>1540</v>
      </c>
      <c r="C497" s="134" t="s">
        <v>1541</v>
      </c>
      <c r="D497" s="96">
        <v>14</v>
      </c>
      <c r="E497" s="141">
        <v>121.8</v>
      </c>
      <c r="F497" s="142">
        <v>1705.2</v>
      </c>
      <c r="G497" s="143">
        <v>3.25</v>
      </c>
      <c r="H497" s="143">
        <v>45.5</v>
      </c>
      <c r="I497" s="144" t="s">
        <v>170</v>
      </c>
      <c r="J497" s="67"/>
      <c r="K497" s="96"/>
      <c r="L497" s="96"/>
      <c r="M497" s="67">
        <v>2</v>
      </c>
      <c r="N497" s="67"/>
      <c r="O497" s="67">
        <v>4</v>
      </c>
      <c r="P497" s="145">
        <v>4</v>
      </c>
      <c r="Q497" s="144">
        <v>4</v>
      </c>
      <c r="R497" s="67">
        <f t="shared" si="42"/>
        <v>0</v>
      </c>
      <c r="S497" s="146"/>
      <c r="T497" s="291" t="str">
        <f>IFERROR(VLOOKUP(B497,'Найдено на объекте'!$A$2:$I$83,9,0),"-")</f>
        <v>-</v>
      </c>
      <c r="U497" s="196" t="str">
        <f t="shared" si="43"/>
        <v>-</v>
      </c>
      <c r="V497" s="291" t="str">
        <f>IFERROR(VLOOKUP(B497,[1]Отгрузки!$B$208:$C$281,2,0),"-")</f>
        <v>-</v>
      </c>
      <c r="W497" s="196" t="str">
        <f t="shared" si="44"/>
        <v>-</v>
      </c>
      <c r="X497" s="291">
        <f t="shared" si="45"/>
        <v>14</v>
      </c>
      <c r="Y497" s="196">
        <f t="shared" si="46"/>
        <v>1.7052</v>
      </c>
      <c r="Z497" s="319"/>
      <c r="AA497" s="291"/>
      <c r="AB497" s="68">
        <f>VLOOKUP(B497,'[2]ВОМ КГ-3 СОЭКС'!$C$3:$G$2063,5,0)</f>
        <v>1705.2</v>
      </c>
      <c r="AC497" s="217">
        <f t="shared" si="47"/>
        <v>0</v>
      </c>
    </row>
    <row r="498" spans="1:29" ht="31.2" x14ac:dyDescent="0.3">
      <c r="A498" s="133" t="s">
        <v>1542</v>
      </c>
      <c r="B498" s="134" t="s">
        <v>1543</v>
      </c>
      <c r="C498" s="134" t="s">
        <v>1544</v>
      </c>
      <c r="D498" s="96">
        <v>4</v>
      </c>
      <c r="E498" s="141">
        <v>116.8</v>
      </c>
      <c r="F498" s="142">
        <v>467.2</v>
      </c>
      <c r="G498" s="143">
        <v>3.11</v>
      </c>
      <c r="H498" s="143">
        <v>12.44</v>
      </c>
      <c r="I498" s="144" t="s">
        <v>170</v>
      </c>
      <c r="J498" s="67"/>
      <c r="K498" s="96"/>
      <c r="L498" s="96"/>
      <c r="M498" s="67">
        <v>1</v>
      </c>
      <c r="N498" s="67"/>
      <c r="O498" s="67"/>
      <c r="P498" s="77"/>
      <c r="Q498" s="96"/>
      <c r="R498" s="67">
        <f t="shared" si="42"/>
        <v>3</v>
      </c>
      <c r="S498" s="146" t="s">
        <v>1775</v>
      </c>
      <c r="T498" s="291" t="str">
        <f>IFERROR(VLOOKUP(B498,'Найдено на объекте'!$A$2:$I$83,9,0),"-")</f>
        <v>-</v>
      </c>
      <c r="U498" s="196" t="str">
        <f t="shared" si="43"/>
        <v>-</v>
      </c>
      <c r="V498" s="291" t="str">
        <f>IFERROR(VLOOKUP(B498,[1]Отгрузки!$B$208:$C$281,2,0),"-")</f>
        <v>-</v>
      </c>
      <c r="W498" s="196" t="str">
        <f t="shared" si="44"/>
        <v>-</v>
      </c>
      <c r="X498" s="291">
        <f t="shared" si="45"/>
        <v>4</v>
      </c>
      <c r="Y498" s="196">
        <f t="shared" si="46"/>
        <v>0.4672</v>
      </c>
      <c r="Z498" s="319"/>
      <c r="AA498" s="291"/>
      <c r="AB498" s="68">
        <f>VLOOKUP(B498,'[2]ВОМ КГ-3 СОЭКС'!$C$3:$G$2063,5,0)</f>
        <v>467.2</v>
      </c>
      <c r="AC498" s="217">
        <f t="shared" si="47"/>
        <v>0</v>
      </c>
    </row>
    <row r="499" spans="1:29" x14ac:dyDescent="0.3">
      <c r="A499" s="133" t="s">
        <v>1545</v>
      </c>
      <c r="B499" s="134" t="s">
        <v>1546</v>
      </c>
      <c r="C499" s="134" t="s">
        <v>1547</v>
      </c>
      <c r="D499" s="96">
        <v>1</v>
      </c>
      <c r="E499" s="141">
        <v>110.5</v>
      </c>
      <c r="F499" s="142">
        <v>110.5</v>
      </c>
      <c r="G499" s="143">
        <v>2.94</v>
      </c>
      <c r="H499" s="143">
        <v>2.94</v>
      </c>
      <c r="I499" s="144" t="s">
        <v>170</v>
      </c>
      <c r="J499" s="67"/>
      <c r="K499" s="96"/>
      <c r="L499" s="96"/>
      <c r="M499" s="67">
        <v>1</v>
      </c>
      <c r="N499" s="67"/>
      <c r="O499" s="67"/>
      <c r="P499" s="77"/>
      <c r="Q499" s="96"/>
      <c r="R499" s="67">
        <f t="shared" si="42"/>
        <v>0</v>
      </c>
      <c r="S499" s="146"/>
      <c r="T499" s="291" t="str">
        <f>IFERROR(VLOOKUP(B499,'Найдено на объекте'!$A$2:$I$83,9,0),"-")</f>
        <v>-</v>
      </c>
      <c r="U499" s="196" t="str">
        <f t="shared" si="43"/>
        <v>-</v>
      </c>
      <c r="V499" s="291" t="str">
        <f>IFERROR(VLOOKUP(B499,[1]Отгрузки!$B$208:$C$281,2,0),"-")</f>
        <v>-</v>
      </c>
      <c r="W499" s="196" t="str">
        <f t="shared" si="44"/>
        <v>-</v>
      </c>
      <c r="X499" s="291">
        <f t="shared" si="45"/>
        <v>1</v>
      </c>
      <c r="Y499" s="196">
        <f t="shared" si="46"/>
        <v>0.1105</v>
      </c>
      <c r="Z499" s="319"/>
      <c r="AA499" s="291"/>
      <c r="AB499" s="68">
        <f>VLOOKUP(B499,'[2]ВОМ КГ-3 СОЭКС'!$C$3:$G$2063,5,0)</f>
        <v>110.5</v>
      </c>
      <c r="AC499" s="217">
        <f t="shared" si="47"/>
        <v>0</v>
      </c>
    </row>
    <row r="500" spans="1:29" x14ac:dyDescent="0.3">
      <c r="A500" s="133" t="s">
        <v>1548</v>
      </c>
      <c r="B500" s="134" t="s">
        <v>1549</v>
      </c>
      <c r="C500" s="134" t="s">
        <v>1550</v>
      </c>
      <c r="D500" s="96">
        <v>4</v>
      </c>
      <c r="E500" s="141">
        <v>112.2</v>
      </c>
      <c r="F500" s="142">
        <v>448.8</v>
      </c>
      <c r="G500" s="143">
        <v>2.99</v>
      </c>
      <c r="H500" s="143">
        <v>11.96</v>
      </c>
      <c r="I500" s="144" t="s">
        <v>170</v>
      </c>
      <c r="J500" s="67"/>
      <c r="K500" s="96"/>
      <c r="L500" s="96"/>
      <c r="M500" s="67"/>
      <c r="N500" s="67"/>
      <c r="O500" s="67"/>
      <c r="P500" s="77"/>
      <c r="Q500" s="96"/>
      <c r="R500" s="67">
        <f t="shared" si="42"/>
        <v>4</v>
      </c>
      <c r="S500" s="146" t="s">
        <v>1772</v>
      </c>
      <c r="T500" s="291" t="str">
        <f>IFERROR(VLOOKUP(B500,'Найдено на объекте'!$A$2:$I$83,9,0),"-")</f>
        <v>-</v>
      </c>
      <c r="U500" s="196" t="str">
        <f t="shared" si="43"/>
        <v>-</v>
      </c>
      <c r="V500" s="291" t="str">
        <f>IFERROR(VLOOKUP(B500,[1]Отгрузки!$B$208:$C$281,2,0),"-")</f>
        <v>-</v>
      </c>
      <c r="W500" s="196" t="str">
        <f t="shared" si="44"/>
        <v>-</v>
      </c>
      <c r="X500" s="291">
        <f t="shared" si="45"/>
        <v>4</v>
      </c>
      <c r="Y500" s="196">
        <f t="shared" si="46"/>
        <v>0.44880000000000003</v>
      </c>
      <c r="Z500" s="319"/>
      <c r="AA500" s="291"/>
      <c r="AB500" s="68">
        <f>VLOOKUP(B500,'[2]ВОМ КГ-3 СОЭКС'!$C$3:$G$2063,5,0)</f>
        <v>448.8</v>
      </c>
      <c r="AC500" s="217">
        <f t="shared" si="47"/>
        <v>0</v>
      </c>
    </row>
    <row r="501" spans="1:29" x14ac:dyDescent="0.3">
      <c r="A501" s="133" t="s">
        <v>1551</v>
      </c>
      <c r="B501" s="134" t="s">
        <v>1552</v>
      </c>
      <c r="C501" s="134" t="s">
        <v>1553</v>
      </c>
      <c r="D501" s="96">
        <v>4</v>
      </c>
      <c r="E501" s="141">
        <v>115.5</v>
      </c>
      <c r="F501" s="142">
        <v>462</v>
      </c>
      <c r="G501" s="143">
        <v>3.08</v>
      </c>
      <c r="H501" s="143">
        <v>12.32</v>
      </c>
      <c r="I501" s="144" t="s">
        <v>170</v>
      </c>
      <c r="J501" s="67"/>
      <c r="K501" s="96"/>
      <c r="L501" s="96"/>
      <c r="M501" s="67"/>
      <c r="N501" s="67">
        <v>4</v>
      </c>
      <c r="O501" s="67"/>
      <c r="P501" s="77"/>
      <c r="Q501" s="96"/>
      <c r="R501" s="67">
        <f t="shared" si="42"/>
        <v>0</v>
      </c>
      <c r="S501" s="146"/>
      <c r="T501" s="291" t="str">
        <f>IFERROR(VLOOKUP(B501,'Найдено на объекте'!$A$2:$I$83,9,0),"-")</f>
        <v>-</v>
      </c>
      <c r="U501" s="196" t="str">
        <f t="shared" si="43"/>
        <v>-</v>
      </c>
      <c r="V501" s="291" t="str">
        <f>IFERROR(VLOOKUP(B501,[1]Отгрузки!$B$208:$C$281,2,0),"-")</f>
        <v>-</v>
      </c>
      <c r="W501" s="196" t="str">
        <f t="shared" si="44"/>
        <v>-</v>
      </c>
      <c r="X501" s="291">
        <f t="shared" si="45"/>
        <v>4</v>
      </c>
      <c r="Y501" s="196">
        <f t="shared" si="46"/>
        <v>0.46200000000000002</v>
      </c>
      <c r="Z501" s="319"/>
      <c r="AA501" s="291"/>
      <c r="AB501" s="68">
        <f>VLOOKUP(B501,'[2]ВОМ КГ-3 СОЭКС'!$C$3:$G$2063,5,0)</f>
        <v>462</v>
      </c>
      <c r="AC501" s="217">
        <f t="shared" si="47"/>
        <v>0</v>
      </c>
    </row>
    <row r="502" spans="1:29" x14ac:dyDescent="0.3">
      <c r="A502" s="133" t="s">
        <v>1554</v>
      </c>
      <c r="B502" s="134" t="s">
        <v>1555</v>
      </c>
      <c r="C502" s="134" t="s">
        <v>1556</v>
      </c>
      <c r="D502" s="96">
        <v>2</v>
      </c>
      <c r="E502" s="141">
        <v>112.2</v>
      </c>
      <c r="F502" s="142">
        <v>224.4</v>
      </c>
      <c r="G502" s="143">
        <v>2.99</v>
      </c>
      <c r="H502" s="143">
        <v>5.98</v>
      </c>
      <c r="I502" s="144" t="s">
        <v>170</v>
      </c>
      <c r="J502" s="67"/>
      <c r="K502" s="96"/>
      <c r="L502" s="96"/>
      <c r="M502" s="67"/>
      <c r="N502" s="67">
        <v>2</v>
      </c>
      <c r="O502" s="67"/>
      <c r="P502" s="77"/>
      <c r="Q502" s="96"/>
      <c r="R502" s="67">
        <f t="shared" si="42"/>
        <v>0</v>
      </c>
      <c r="S502" s="146"/>
      <c r="T502" s="291" t="str">
        <f>IFERROR(VLOOKUP(B502,'Найдено на объекте'!$A$2:$I$83,9,0),"-")</f>
        <v>-</v>
      </c>
      <c r="U502" s="196" t="str">
        <f t="shared" si="43"/>
        <v>-</v>
      </c>
      <c r="V502" s="291" t="str">
        <f>IFERROR(VLOOKUP(B502,[1]Отгрузки!$B$208:$C$281,2,0),"-")</f>
        <v>-</v>
      </c>
      <c r="W502" s="196" t="str">
        <f t="shared" si="44"/>
        <v>-</v>
      </c>
      <c r="X502" s="291">
        <f t="shared" si="45"/>
        <v>2</v>
      </c>
      <c r="Y502" s="196">
        <f t="shared" si="46"/>
        <v>0.22440000000000002</v>
      </c>
      <c r="Z502" s="319"/>
      <c r="AA502" s="291"/>
      <c r="AB502" s="68">
        <f>VLOOKUP(B502,'[2]ВОМ КГ-3 СОЭКС'!$C$3:$G$2063,5,0)</f>
        <v>224.4</v>
      </c>
      <c r="AC502" s="217">
        <f t="shared" si="47"/>
        <v>0</v>
      </c>
    </row>
    <row r="503" spans="1:29" x14ac:dyDescent="0.3">
      <c r="A503" s="133" t="s">
        <v>1557</v>
      </c>
      <c r="B503" s="134" t="s">
        <v>1558</v>
      </c>
      <c r="C503" s="134" t="s">
        <v>1559</v>
      </c>
      <c r="D503" s="96">
        <v>1</v>
      </c>
      <c r="E503" s="141">
        <v>110.5</v>
      </c>
      <c r="F503" s="142">
        <v>110.5</v>
      </c>
      <c r="G503" s="143">
        <v>2.94</v>
      </c>
      <c r="H503" s="143">
        <v>2.94</v>
      </c>
      <c r="I503" s="144" t="s">
        <v>170</v>
      </c>
      <c r="J503" s="67"/>
      <c r="K503" s="96"/>
      <c r="L503" s="96"/>
      <c r="M503" s="67"/>
      <c r="N503" s="67"/>
      <c r="O503" s="67"/>
      <c r="P503" s="77"/>
      <c r="Q503" s="96"/>
      <c r="R503" s="67">
        <f t="shared" si="42"/>
        <v>1</v>
      </c>
      <c r="S503" s="146" t="s">
        <v>1772</v>
      </c>
      <c r="T503" s="291" t="str">
        <f>IFERROR(VLOOKUP(B503,'Найдено на объекте'!$A$2:$I$83,9,0),"-")</f>
        <v>-</v>
      </c>
      <c r="U503" s="196" t="str">
        <f t="shared" si="43"/>
        <v>-</v>
      </c>
      <c r="V503" s="291" t="str">
        <f>IFERROR(VLOOKUP(B503,[1]Отгрузки!$B$208:$C$281,2,0),"-")</f>
        <v>-</v>
      </c>
      <c r="W503" s="196" t="str">
        <f t="shared" si="44"/>
        <v>-</v>
      </c>
      <c r="X503" s="291">
        <f t="shared" si="45"/>
        <v>1</v>
      </c>
      <c r="Y503" s="196">
        <f t="shared" si="46"/>
        <v>0.1105</v>
      </c>
      <c r="Z503" s="319"/>
      <c r="AA503" s="291"/>
      <c r="AB503" s="68">
        <f>VLOOKUP(B503,'[2]ВОМ КГ-3 СОЭКС'!$C$3:$G$2063,5,0)</f>
        <v>110.5</v>
      </c>
      <c r="AC503" s="217">
        <f t="shared" si="47"/>
        <v>0</v>
      </c>
    </row>
    <row r="504" spans="1:29" x14ac:dyDescent="0.3">
      <c r="A504" s="133" t="s">
        <v>1560</v>
      </c>
      <c r="B504" s="134" t="s">
        <v>1561</v>
      </c>
      <c r="C504" s="134" t="s">
        <v>1562</v>
      </c>
      <c r="D504" s="96">
        <v>3</v>
      </c>
      <c r="E504" s="141">
        <v>116.8</v>
      </c>
      <c r="F504" s="142">
        <v>350.4</v>
      </c>
      <c r="G504" s="143">
        <v>3.11</v>
      </c>
      <c r="H504" s="143">
        <v>9.33</v>
      </c>
      <c r="I504" s="144" t="s">
        <v>170</v>
      </c>
      <c r="J504" s="67"/>
      <c r="K504" s="96"/>
      <c r="L504" s="96"/>
      <c r="M504" s="67"/>
      <c r="N504" s="67"/>
      <c r="O504" s="67"/>
      <c r="P504" s="77"/>
      <c r="Q504" s="96"/>
      <c r="R504" s="67">
        <f t="shared" si="42"/>
        <v>3</v>
      </c>
      <c r="S504" s="146" t="s">
        <v>1772</v>
      </c>
      <c r="T504" s="291" t="str">
        <f>IFERROR(VLOOKUP(B504,'Найдено на объекте'!$A$2:$I$83,9,0),"-")</f>
        <v>-</v>
      </c>
      <c r="U504" s="196" t="str">
        <f t="shared" si="43"/>
        <v>-</v>
      </c>
      <c r="V504" s="291" t="str">
        <f>IFERROR(VLOOKUP(B504,[1]Отгрузки!$B$208:$C$281,2,0),"-")</f>
        <v>-</v>
      </c>
      <c r="W504" s="196" t="str">
        <f t="shared" si="44"/>
        <v>-</v>
      </c>
      <c r="X504" s="291">
        <f t="shared" si="45"/>
        <v>3</v>
      </c>
      <c r="Y504" s="196">
        <f t="shared" si="46"/>
        <v>0.35039999999999999</v>
      </c>
      <c r="Z504" s="319"/>
      <c r="AA504" s="291"/>
      <c r="AB504" s="68">
        <f>VLOOKUP(B504,'[2]ВОМ КГ-3 СОЭКС'!$C$3:$G$2063,5,0)</f>
        <v>350.4</v>
      </c>
      <c r="AC504" s="217">
        <f t="shared" si="47"/>
        <v>0</v>
      </c>
    </row>
    <row r="505" spans="1:29" x14ac:dyDescent="0.3">
      <c r="A505" s="133" t="s">
        <v>1563</v>
      </c>
      <c r="B505" s="134" t="s">
        <v>1564</v>
      </c>
      <c r="C505" s="134" t="s">
        <v>1565</v>
      </c>
      <c r="D505" s="96">
        <v>1</v>
      </c>
      <c r="E505" s="141">
        <v>24.7</v>
      </c>
      <c r="F505" s="142">
        <v>24.7</v>
      </c>
      <c r="G505" s="143">
        <v>0.69</v>
      </c>
      <c r="H505" s="143">
        <v>0.69</v>
      </c>
      <c r="I505" s="144" t="s">
        <v>170</v>
      </c>
      <c r="J505" s="67"/>
      <c r="K505" s="96"/>
      <c r="L505" s="96"/>
      <c r="M505" s="67"/>
      <c r="N505" s="67"/>
      <c r="O505" s="67"/>
      <c r="P505" s="77"/>
      <c r="Q505" s="144">
        <v>1</v>
      </c>
      <c r="R505" s="67">
        <f t="shared" si="42"/>
        <v>0</v>
      </c>
      <c r="S505" s="146" t="s">
        <v>1773</v>
      </c>
      <c r="T505" s="291" t="str">
        <f>IFERROR(VLOOKUP(B505,'Найдено на объекте'!$A$2:$I$83,9,0),"-")</f>
        <v>-</v>
      </c>
      <c r="U505" s="196" t="str">
        <f t="shared" si="43"/>
        <v>-</v>
      </c>
      <c r="V505" s="291" t="str">
        <f>IFERROR(VLOOKUP(B505,[1]Отгрузки!$B$208:$C$281,2,0),"-")</f>
        <v>-</v>
      </c>
      <c r="W505" s="196" t="str">
        <f t="shared" si="44"/>
        <v>-</v>
      </c>
      <c r="X505" s="291">
        <f t="shared" si="45"/>
        <v>1</v>
      </c>
      <c r="Y505" s="196">
        <f t="shared" si="46"/>
        <v>2.47E-2</v>
      </c>
      <c r="Z505" s="319"/>
      <c r="AA505" s="291"/>
      <c r="AB505" s="68">
        <f>VLOOKUP(B505,'[2]ВОМ КГ-3 СОЭКС'!$C$3:$G$2063,5,0)</f>
        <v>24.7</v>
      </c>
      <c r="AC505" s="217">
        <f t="shared" si="47"/>
        <v>0</v>
      </c>
    </row>
    <row r="506" spans="1:29" x14ac:dyDescent="0.3">
      <c r="A506" s="133" t="s">
        <v>1566</v>
      </c>
      <c r="B506" s="134" t="s">
        <v>1567</v>
      </c>
      <c r="C506" s="134" t="s">
        <v>1568</v>
      </c>
      <c r="D506" s="96">
        <v>4</v>
      </c>
      <c r="E506" s="141">
        <v>21.1</v>
      </c>
      <c r="F506" s="142">
        <v>84.4</v>
      </c>
      <c r="G506" s="143">
        <v>0.57999999999999996</v>
      </c>
      <c r="H506" s="143">
        <v>2.3199999999999998</v>
      </c>
      <c r="I506" s="144" t="s">
        <v>170</v>
      </c>
      <c r="J506" s="67"/>
      <c r="K506" s="96"/>
      <c r="L506" s="96"/>
      <c r="M506" s="67"/>
      <c r="N506" s="67"/>
      <c r="O506" s="67"/>
      <c r="P506" s="77"/>
      <c r="Q506" s="96"/>
      <c r="R506" s="67">
        <f t="shared" si="42"/>
        <v>4</v>
      </c>
      <c r="S506" s="146" t="s">
        <v>1772</v>
      </c>
      <c r="T506" s="291" t="str">
        <f>IFERROR(VLOOKUP(B506,'Найдено на объекте'!$A$2:$I$83,9,0),"-")</f>
        <v>-</v>
      </c>
      <c r="U506" s="196" t="str">
        <f t="shared" si="43"/>
        <v>-</v>
      </c>
      <c r="V506" s="291" t="str">
        <f>IFERROR(VLOOKUP(B506,[1]Отгрузки!$B$208:$C$281,2,0),"-")</f>
        <v>-</v>
      </c>
      <c r="W506" s="196" t="str">
        <f t="shared" si="44"/>
        <v>-</v>
      </c>
      <c r="X506" s="291">
        <f t="shared" si="45"/>
        <v>4</v>
      </c>
      <c r="Y506" s="196">
        <f t="shared" si="46"/>
        <v>8.4400000000000003E-2</v>
      </c>
      <c r="Z506" s="319"/>
      <c r="AA506" s="291"/>
      <c r="AB506" s="68">
        <f>VLOOKUP(B506,'[2]ВОМ КГ-3 СОЭКС'!$C$3:$G$2063,5,0)</f>
        <v>84.4</v>
      </c>
      <c r="AC506" s="217">
        <f t="shared" si="47"/>
        <v>0</v>
      </c>
    </row>
    <row r="507" spans="1:29" x14ac:dyDescent="0.3">
      <c r="A507" s="133" t="s">
        <v>1569</v>
      </c>
      <c r="B507" s="134" t="s">
        <v>1570</v>
      </c>
      <c r="C507" s="134" t="s">
        <v>1571</v>
      </c>
      <c r="D507" s="96">
        <v>1</v>
      </c>
      <c r="E507" s="141">
        <v>19.399999999999999</v>
      </c>
      <c r="F507" s="142">
        <v>19.399999999999999</v>
      </c>
      <c r="G507" s="143">
        <v>0.53</v>
      </c>
      <c r="H507" s="143">
        <v>0.53</v>
      </c>
      <c r="I507" s="144" t="s">
        <v>170</v>
      </c>
      <c r="J507" s="67"/>
      <c r="K507" s="96"/>
      <c r="L507" s="96"/>
      <c r="M507" s="67"/>
      <c r="N507" s="67"/>
      <c r="O507" s="67"/>
      <c r="P507" s="77"/>
      <c r="Q507" s="96"/>
      <c r="R507" s="67">
        <f t="shared" si="42"/>
        <v>1</v>
      </c>
      <c r="S507" s="146" t="s">
        <v>1772</v>
      </c>
      <c r="T507" s="291" t="str">
        <f>IFERROR(VLOOKUP(B507,'Найдено на объекте'!$A$2:$I$83,9,0),"-")</f>
        <v>-</v>
      </c>
      <c r="U507" s="196" t="str">
        <f t="shared" si="43"/>
        <v>-</v>
      </c>
      <c r="V507" s="291" t="str">
        <f>IFERROR(VLOOKUP(B507,[1]Отгрузки!$B$208:$C$281,2,0),"-")</f>
        <v>-</v>
      </c>
      <c r="W507" s="196" t="str">
        <f t="shared" si="44"/>
        <v>-</v>
      </c>
      <c r="X507" s="291">
        <f t="shared" si="45"/>
        <v>1</v>
      </c>
      <c r="Y507" s="196">
        <f t="shared" si="46"/>
        <v>1.9399999999999997E-2</v>
      </c>
      <c r="Z507" s="319"/>
      <c r="AA507" s="291"/>
      <c r="AB507" s="68">
        <f>VLOOKUP(B507,'[2]ВОМ КГ-3 СОЭКС'!$C$3:$G$2063,5,0)</f>
        <v>19.399999999999999</v>
      </c>
      <c r="AC507" s="217">
        <f t="shared" si="47"/>
        <v>0</v>
      </c>
    </row>
    <row r="508" spans="1:29" ht="31.2" x14ac:dyDescent="0.3">
      <c r="A508" s="133" t="s">
        <v>1572</v>
      </c>
      <c r="B508" s="134" t="s">
        <v>1573</v>
      </c>
      <c r="C508" s="134" t="s">
        <v>1574</v>
      </c>
      <c r="D508" s="96">
        <v>7</v>
      </c>
      <c r="E508" s="141">
        <v>14.9</v>
      </c>
      <c r="F508" s="142">
        <v>104.3</v>
      </c>
      <c r="G508" s="143">
        <v>0.43</v>
      </c>
      <c r="H508" s="143">
        <v>3.01</v>
      </c>
      <c r="I508" s="144" t="s">
        <v>170</v>
      </c>
      <c r="J508" s="67"/>
      <c r="K508" s="148">
        <v>1</v>
      </c>
      <c r="L508" s="147">
        <v>1</v>
      </c>
      <c r="M508" s="67"/>
      <c r="N508" s="96"/>
      <c r="O508" s="96"/>
      <c r="P508" s="96"/>
      <c r="Q508" s="96"/>
      <c r="R508" s="67">
        <f t="shared" si="42"/>
        <v>5</v>
      </c>
      <c r="S508" s="146" t="s">
        <v>1775</v>
      </c>
      <c r="T508" s="291" t="str">
        <f>IFERROR(VLOOKUP(B508,'Найдено на объекте'!$A$2:$I$83,9,0),"-")</f>
        <v>-</v>
      </c>
      <c r="U508" s="196" t="str">
        <f t="shared" si="43"/>
        <v>-</v>
      </c>
      <c r="V508" s="291" t="str">
        <f>IFERROR(VLOOKUP(B508,[1]Отгрузки!$B$208:$C$281,2,0),"-")</f>
        <v>-</v>
      </c>
      <c r="W508" s="196" t="str">
        <f t="shared" si="44"/>
        <v>-</v>
      </c>
      <c r="X508" s="291">
        <f t="shared" si="45"/>
        <v>7</v>
      </c>
      <c r="Y508" s="196">
        <f t="shared" si="46"/>
        <v>0.1043</v>
      </c>
      <c r="Z508" s="319"/>
      <c r="AA508" s="291"/>
      <c r="AB508" s="68">
        <f>VLOOKUP(B508,'[2]ВОМ КГ-3 СОЭКС'!$C$3:$G$2063,5,0)</f>
        <v>104.3</v>
      </c>
      <c r="AC508" s="217">
        <f t="shared" si="47"/>
        <v>0</v>
      </c>
    </row>
    <row r="509" spans="1:29" ht="31.2" x14ac:dyDescent="0.3">
      <c r="A509" s="133" t="s">
        <v>1575</v>
      </c>
      <c r="B509" s="134" t="s">
        <v>1576</v>
      </c>
      <c r="C509" s="134" t="s">
        <v>1577</v>
      </c>
      <c r="D509" s="96">
        <v>18</v>
      </c>
      <c r="E509" s="141">
        <v>4.8</v>
      </c>
      <c r="F509" s="142">
        <v>86.4</v>
      </c>
      <c r="G509" s="143">
        <v>0.25</v>
      </c>
      <c r="H509" s="143">
        <v>4.5</v>
      </c>
      <c r="I509" s="144" t="s">
        <v>170</v>
      </c>
      <c r="J509" s="67"/>
      <c r="K509" s="148">
        <v>3</v>
      </c>
      <c r="L509" s="147">
        <v>3</v>
      </c>
      <c r="M509" s="67"/>
      <c r="N509" s="96"/>
      <c r="O509" s="96"/>
      <c r="P509" s="96"/>
      <c r="Q509" s="96"/>
      <c r="R509" s="67">
        <f t="shared" si="42"/>
        <v>12</v>
      </c>
      <c r="S509" s="146" t="s">
        <v>1775</v>
      </c>
      <c r="T509" s="291" t="str">
        <f>IFERROR(VLOOKUP(B509,'Найдено на объекте'!$A$2:$I$83,9,0),"-")</f>
        <v>-</v>
      </c>
      <c r="U509" s="196" t="str">
        <f t="shared" si="43"/>
        <v>-</v>
      </c>
      <c r="V509" s="291" t="str">
        <f>IFERROR(VLOOKUP(B509,[1]Отгрузки!$B$208:$C$281,2,0),"-")</f>
        <v>-</v>
      </c>
      <c r="W509" s="196" t="str">
        <f t="shared" si="44"/>
        <v>-</v>
      </c>
      <c r="X509" s="291">
        <f t="shared" si="45"/>
        <v>18</v>
      </c>
      <c r="Y509" s="196">
        <f t="shared" si="46"/>
        <v>8.6399999999999991E-2</v>
      </c>
      <c r="Z509" s="319"/>
      <c r="AA509" s="291"/>
      <c r="AB509" s="68">
        <f>VLOOKUP(B509,'[2]ВОМ КГ-3 СОЭКС'!$C$3:$G$2063,5,0)</f>
        <v>86.4</v>
      </c>
      <c r="AC509" s="217">
        <f t="shared" si="47"/>
        <v>0</v>
      </c>
    </row>
    <row r="510" spans="1:29" x14ac:dyDescent="0.3">
      <c r="A510" s="133" t="s">
        <v>1578</v>
      </c>
      <c r="B510" s="134" t="s">
        <v>1579</v>
      </c>
      <c r="C510" s="134" t="s">
        <v>1580</v>
      </c>
      <c r="D510" s="96">
        <v>2</v>
      </c>
      <c r="E510" s="141">
        <v>221.7</v>
      </c>
      <c r="F510" s="142">
        <v>443.4</v>
      </c>
      <c r="G510" s="143">
        <v>5.83</v>
      </c>
      <c r="H510" s="143">
        <v>11.66</v>
      </c>
      <c r="I510" s="144" t="s">
        <v>165</v>
      </c>
      <c r="J510" s="67">
        <v>2</v>
      </c>
      <c r="K510" s="96"/>
      <c r="L510" s="96"/>
      <c r="M510" s="67"/>
      <c r="N510" s="67"/>
      <c r="O510" s="67"/>
      <c r="P510" s="77"/>
      <c r="Q510" s="96"/>
      <c r="R510" s="67">
        <f t="shared" si="42"/>
        <v>0</v>
      </c>
      <c r="S510" s="146"/>
      <c r="T510" s="291" t="str">
        <f>IFERROR(VLOOKUP(B510,'Найдено на объекте'!$A$2:$I$83,9,0),"-")</f>
        <v>-</v>
      </c>
      <c r="U510" s="196" t="str">
        <f t="shared" si="43"/>
        <v>-</v>
      </c>
      <c r="V510" s="291" t="str">
        <f>IFERROR(VLOOKUP(B510,[1]Отгрузки!$B$208:$C$281,2,0),"-")</f>
        <v>-</v>
      </c>
      <c r="W510" s="196" t="str">
        <f t="shared" si="44"/>
        <v>-</v>
      </c>
      <c r="X510" s="291">
        <f t="shared" si="45"/>
        <v>2</v>
      </c>
      <c r="Y510" s="196">
        <f t="shared" si="46"/>
        <v>0.44339999999999996</v>
      </c>
      <c r="Z510" s="319" t="s">
        <v>4950</v>
      </c>
      <c r="AA510" s="291">
        <v>2</v>
      </c>
      <c r="AB510" s="68">
        <f>VLOOKUP(B510,'[2]ВОМ КГ-3 СОЭКС'!$C$3:$G$2063,5,0)</f>
        <v>443.4</v>
      </c>
      <c r="AC510" s="217">
        <f t="shared" si="47"/>
        <v>0</v>
      </c>
    </row>
    <row r="511" spans="1:29" x14ac:dyDescent="0.3">
      <c r="A511" s="133" t="s">
        <v>1581</v>
      </c>
      <c r="B511" s="134" t="s">
        <v>1582</v>
      </c>
      <c r="C511" s="134" t="s">
        <v>1583</v>
      </c>
      <c r="D511" s="96">
        <v>2</v>
      </c>
      <c r="E511" s="141">
        <v>237.2</v>
      </c>
      <c r="F511" s="142">
        <v>474.4</v>
      </c>
      <c r="G511" s="143">
        <v>6.24</v>
      </c>
      <c r="H511" s="143">
        <v>12.48</v>
      </c>
      <c r="I511" s="144" t="s">
        <v>165</v>
      </c>
      <c r="J511" s="67">
        <v>2</v>
      </c>
      <c r="K511" s="96"/>
      <c r="L511" s="96"/>
      <c r="M511" s="67"/>
      <c r="N511" s="67"/>
      <c r="O511" s="67"/>
      <c r="P511" s="77"/>
      <c r="Q511" s="96"/>
      <c r="R511" s="67">
        <f t="shared" si="42"/>
        <v>0</v>
      </c>
      <c r="S511" s="146"/>
      <c r="T511" s="291" t="str">
        <f>IFERROR(VLOOKUP(B511,'Найдено на объекте'!$A$2:$I$83,9,0),"-")</f>
        <v>-</v>
      </c>
      <c r="U511" s="196" t="str">
        <f t="shared" si="43"/>
        <v>-</v>
      </c>
      <c r="V511" s="291" t="str">
        <f>IFERROR(VLOOKUP(B511,[1]Отгрузки!$B$208:$C$281,2,0),"-")</f>
        <v>-</v>
      </c>
      <c r="W511" s="196" t="str">
        <f t="shared" si="44"/>
        <v>-</v>
      </c>
      <c r="X511" s="291">
        <f t="shared" si="45"/>
        <v>2</v>
      </c>
      <c r="Y511" s="196">
        <f t="shared" si="46"/>
        <v>0.47439999999999999</v>
      </c>
      <c r="Z511" s="319" t="s">
        <v>4950</v>
      </c>
      <c r="AA511" s="291">
        <v>2</v>
      </c>
      <c r="AB511" s="68">
        <f>VLOOKUP(B511,'[2]ВОМ КГ-3 СОЭКС'!$C$3:$G$2063,5,0)</f>
        <v>474.4</v>
      </c>
      <c r="AC511" s="217">
        <f t="shared" si="47"/>
        <v>0</v>
      </c>
    </row>
    <row r="512" spans="1:29" x14ac:dyDescent="0.3">
      <c r="A512" s="133" t="s">
        <v>1584</v>
      </c>
      <c r="B512" s="134" t="s">
        <v>1585</v>
      </c>
      <c r="C512" s="134" t="s">
        <v>1586</v>
      </c>
      <c r="D512" s="96">
        <v>4</v>
      </c>
      <c r="E512" s="141">
        <v>238.9</v>
      </c>
      <c r="F512" s="142">
        <v>955.6</v>
      </c>
      <c r="G512" s="143">
        <v>6.29</v>
      </c>
      <c r="H512" s="143">
        <v>25.16</v>
      </c>
      <c r="I512" s="144" t="s">
        <v>165</v>
      </c>
      <c r="J512" s="67"/>
      <c r="K512" s="148">
        <v>2</v>
      </c>
      <c r="L512" s="147">
        <v>2</v>
      </c>
      <c r="M512" s="67"/>
      <c r="N512" s="67"/>
      <c r="O512" s="67"/>
      <c r="P512" s="77"/>
      <c r="Q512" s="96"/>
      <c r="R512" s="67">
        <f t="shared" si="42"/>
        <v>0</v>
      </c>
      <c r="S512" s="146"/>
      <c r="T512" s="291" t="str">
        <f>IFERROR(VLOOKUP(B512,'Найдено на объекте'!$A$2:$I$83,9,0),"-")</f>
        <v>-</v>
      </c>
      <c r="U512" s="196" t="str">
        <f t="shared" si="43"/>
        <v>-</v>
      </c>
      <c r="V512" s="291" t="str">
        <f>IFERROR(VLOOKUP(B512,[1]Отгрузки!$B$208:$C$281,2,0),"-")</f>
        <v>-</v>
      </c>
      <c r="W512" s="196" t="str">
        <f t="shared" si="44"/>
        <v>-</v>
      </c>
      <c r="X512" s="291">
        <f t="shared" si="45"/>
        <v>4</v>
      </c>
      <c r="Y512" s="196">
        <f t="shared" si="46"/>
        <v>0.9556</v>
      </c>
      <c r="Z512" s="319" t="s">
        <v>4950</v>
      </c>
      <c r="AA512" s="291">
        <v>4</v>
      </c>
      <c r="AB512" s="68">
        <f>VLOOKUP(B512,'[2]ВОМ КГ-3 СОЭКС'!$C$3:$G$2063,5,0)</f>
        <v>955.6</v>
      </c>
      <c r="AC512" s="217">
        <f t="shared" si="47"/>
        <v>0</v>
      </c>
    </row>
    <row r="513" spans="1:29" x14ac:dyDescent="0.3">
      <c r="A513" s="133" t="s">
        <v>1587</v>
      </c>
      <c r="B513" s="134" t="s">
        <v>1588</v>
      </c>
      <c r="C513" s="134" t="s">
        <v>1589</v>
      </c>
      <c r="D513" s="96">
        <v>2</v>
      </c>
      <c r="E513" s="141">
        <v>157.4</v>
      </c>
      <c r="F513" s="142">
        <v>314.8</v>
      </c>
      <c r="G513" s="143">
        <v>4.1399999999999997</v>
      </c>
      <c r="H513" s="143">
        <v>8.2799999999999994</v>
      </c>
      <c r="I513" s="144" t="s">
        <v>165</v>
      </c>
      <c r="J513" s="67"/>
      <c r="K513" s="96"/>
      <c r="L513" s="147">
        <v>2</v>
      </c>
      <c r="M513" s="67"/>
      <c r="N513" s="67"/>
      <c r="O513" s="67"/>
      <c r="P513" s="77"/>
      <c r="Q513" s="96"/>
      <c r="R513" s="67">
        <f t="shared" si="42"/>
        <v>0</v>
      </c>
      <c r="S513" s="146"/>
      <c r="T513" s="291" t="str">
        <f>IFERROR(VLOOKUP(B513,'Найдено на объекте'!$A$2:$I$83,9,0),"-")</f>
        <v>-</v>
      </c>
      <c r="U513" s="196" t="str">
        <f t="shared" si="43"/>
        <v>-</v>
      </c>
      <c r="V513" s="291" t="str">
        <f>IFERROR(VLOOKUP(B513,[1]Отгрузки!$B$208:$C$281,2,0),"-")</f>
        <v>-</v>
      </c>
      <c r="W513" s="196" t="str">
        <f t="shared" si="44"/>
        <v>-</v>
      </c>
      <c r="X513" s="291">
        <f t="shared" si="45"/>
        <v>2</v>
      </c>
      <c r="Y513" s="196">
        <f t="shared" si="46"/>
        <v>0.31480000000000002</v>
      </c>
      <c r="Z513" s="319" t="s">
        <v>4950</v>
      </c>
      <c r="AA513" s="291">
        <v>2</v>
      </c>
      <c r="AB513" s="68">
        <f>VLOOKUP(B513,'[2]ВОМ КГ-3 СОЭКС'!$C$3:$G$2063,5,0)</f>
        <v>314.8</v>
      </c>
      <c r="AC513" s="217">
        <f t="shared" si="47"/>
        <v>0</v>
      </c>
    </row>
    <row r="514" spans="1:29" x14ac:dyDescent="0.3">
      <c r="A514" s="133" t="s">
        <v>1590</v>
      </c>
      <c r="B514" s="134" t="s">
        <v>1591</v>
      </c>
      <c r="C514" s="134" t="s">
        <v>1592</v>
      </c>
      <c r="D514" s="96">
        <v>1</v>
      </c>
      <c r="E514" s="141">
        <v>103.2</v>
      </c>
      <c r="F514" s="142">
        <v>103.2</v>
      </c>
      <c r="G514" s="143">
        <v>2.66</v>
      </c>
      <c r="H514" s="143">
        <v>2.66</v>
      </c>
      <c r="I514" s="144" t="s">
        <v>165</v>
      </c>
      <c r="J514" s="67"/>
      <c r="K514" s="96"/>
      <c r="L514" s="147">
        <v>1</v>
      </c>
      <c r="M514" s="67"/>
      <c r="N514" s="67"/>
      <c r="O514" s="67"/>
      <c r="P514" s="77"/>
      <c r="Q514" s="96"/>
      <c r="R514" s="67">
        <f t="shared" ref="R514:R573" si="48">D514-J514-K514-L514-M514-N514-O514-P514-Q514</f>
        <v>0</v>
      </c>
      <c r="S514" s="146"/>
      <c r="T514" s="291" t="str">
        <f>IFERROR(VLOOKUP(B514,'Найдено на объекте'!$A$2:$I$83,9,0),"-")</f>
        <v>-</v>
      </c>
      <c r="U514" s="196" t="str">
        <f t="shared" si="43"/>
        <v>-</v>
      </c>
      <c r="V514" s="291" t="str">
        <f>IFERROR(VLOOKUP(B514,[1]Отгрузки!$B$208:$C$281,2,0),"-")</f>
        <v>-</v>
      </c>
      <c r="W514" s="196" t="str">
        <f t="shared" si="44"/>
        <v>-</v>
      </c>
      <c r="X514" s="291">
        <f t="shared" si="45"/>
        <v>1</v>
      </c>
      <c r="Y514" s="196">
        <f t="shared" si="46"/>
        <v>0.1032</v>
      </c>
      <c r="Z514" s="319" t="s">
        <v>4950</v>
      </c>
      <c r="AA514" s="291">
        <v>1</v>
      </c>
      <c r="AB514" s="68">
        <f>VLOOKUP(B514,'[2]ВОМ КГ-3 СОЭКС'!$C$3:$G$2063,5,0)</f>
        <v>103.2</v>
      </c>
      <c r="AC514" s="217">
        <f t="shared" si="47"/>
        <v>0</v>
      </c>
    </row>
    <row r="515" spans="1:29" x14ac:dyDescent="0.3">
      <c r="A515" s="133" t="s">
        <v>1593</v>
      </c>
      <c r="B515" s="134" t="s">
        <v>1594</v>
      </c>
      <c r="C515" s="134" t="s">
        <v>1595</v>
      </c>
      <c r="D515" s="96">
        <v>2</v>
      </c>
      <c r="E515" s="141">
        <v>87.4</v>
      </c>
      <c r="F515" s="142">
        <v>174.8</v>
      </c>
      <c r="G515" s="143">
        <v>2.2999999999999998</v>
      </c>
      <c r="H515" s="143">
        <v>4.5999999999999996</v>
      </c>
      <c r="I515" s="144" t="s">
        <v>165</v>
      </c>
      <c r="J515" s="67"/>
      <c r="K515" s="96"/>
      <c r="L515" s="147">
        <v>2</v>
      </c>
      <c r="M515" s="67"/>
      <c r="N515" s="67"/>
      <c r="O515" s="67"/>
      <c r="P515" s="77"/>
      <c r="Q515" s="96"/>
      <c r="R515" s="67">
        <f t="shared" si="48"/>
        <v>0</v>
      </c>
      <c r="S515" s="146"/>
      <c r="T515" s="291" t="str">
        <f>IFERROR(VLOOKUP(B515,'Найдено на объекте'!$A$2:$I$83,9,0),"-")</f>
        <v>-</v>
      </c>
      <c r="U515" s="196" t="str">
        <f t="shared" ref="U515:U573" si="49">IFERROR(T515*E515/1000, "-")</f>
        <v>-</v>
      </c>
      <c r="V515" s="291" t="str">
        <f>IFERROR(VLOOKUP(B515,[1]Отгрузки!$B$208:$C$281,2,0),"-")</f>
        <v>-</v>
      </c>
      <c r="W515" s="196" t="str">
        <f t="shared" ref="W515:W573" si="50">IFERROR(V515*E515/1000, "-")</f>
        <v>-</v>
      </c>
      <c r="X515" s="291">
        <f t="shared" ref="X515:X573" si="51">IFERROR((D515-V515),D515)</f>
        <v>2</v>
      </c>
      <c r="Y515" s="196">
        <f t="shared" ref="Y515:Y573" si="52">IFERROR(X515*E515/1000,"-")</f>
        <v>0.17480000000000001</v>
      </c>
      <c r="Z515" s="319" t="s">
        <v>4950</v>
      </c>
      <c r="AA515" s="291">
        <v>2</v>
      </c>
      <c r="AB515" s="68">
        <f>VLOOKUP(B515,'[2]ВОМ КГ-3 СОЭКС'!$C$3:$G$2063,5,0)</f>
        <v>174.8</v>
      </c>
      <c r="AC515" s="217">
        <f t="shared" ref="AC515:AC573" si="53">F515-AB515</f>
        <v>0</v>
      </c>
    </row>
    <row r="516" spans="1:29" x14ac:dyDescent="0.3">
      <c r="A516" s="133" t="s">
        <v>1596</v>
      </c>
      <c r="B516" s="134" t="s">
        <v>1597</v>
      </c>
      <c r="C516" s="134" t="s">
        <v>1598</v>
      </c>
      <c r="D516" s="96">
        <v>1</v>
      </c>
      <c r="E516" s="141">
        <v>103.2</v>
      </c>
      <c r="F516" s="142">
        <v>103.2</v>
      </c>
      <c r="G516" s="143">
        <v>2.66</v>
      </c>
      <c r="H516" s="143">
        <v>2.66</v>
      </c>
      <c r="I516" s="144" t="s">
        <v>165</v>
      </c>
      <c r="J516" s="67"/>
      <c r="K516" s="96"/>
      <c r="L516" s="147">
        <v>1</v>
      </c>
      <c r="M516" s="67"/>
      <c r="N516" s="67"/>
      <c r="O516" s="67"/>
      <c r="P516" s="77"/>
      <c r="Q516" s="96"/>
      <c r="R516" s="67">
        <f t="shared" si="48"/>
        <v>0</v>
      </c>
      <c r="S516" s="146"/>
      <c r="T516" s="291" t="str">
        <f>IFERROR(VLOOKUP(B516,'Найдено на объекте'!$A$2:$I$83,9,0),"-")</f>
        <v>-</v>
      </c>
      <c r="U516" s="196" t="str">
        <f t="shared" si="49"/>
        <v>-</v>
      </c>
      <c r="V516" s="291" t="str">
        <f>IFERROR(VLOOKUP(B516,[1]Отгрузки!$B$208:$C$281,2,0),"-")</f>
        <v>-</v>
      </c>
      <c r="W516" s="196" t="str">
        <f t="shared" si="50"/>
        <v>-</v>
      </c>
      <c r="X516" s="291">
        <f t="shared" si="51"/>
        <v>1</v>
      </c>
      <c r="Y516" s="196">
        <f t="shared" si="52"/>
        <v>0.1032</v>
      </c>
      <c r="Z516" s="319" t="s">
        <v>4950</v>
      </c>
      <c r="AA516" s="291">
        <v>1</v>
      </c>
      <c r="AB516" s="68">
        <f>VLOOKUP(B516,'[2]ВОМ КГ-3 СОЭКС'!$C$3:$G$2063,5,0)</f>
        <v>103.2</v>
      </c>
      <c r="AC516" s="217">
        <f t="shared" si="53"/>
        <v>0</v>
      </c>
    </row>
    <row r="517" spans="1:29" x14ac:dyDescent="0.3">
      <c r="A517" s="133" t="s">
        <v>1599</v>
      </c>
      <c r="B517" s="134" t="s">
        <v>1600</v>
      </c>
      <c r="C517" s="134" t="s">
        <v>1601</v>
      </c>
      <c r="D517" s="96">
        <v>10</v>
      </c>
      <c r="E517" s="141">
        <v>235.1</v>
      </c>
      <c r="F517" s="142">
        <v>2351</v>
      </c>
      <c r="G517" s="143">
        <v>6.19</v>
      </c>
      <c r="H517" s="143">
        <v>61.9</v>
      </c>
      <c r="I517" s="144" t="s">
        <v>165</v>
      </c>
      <c r="J517" s="67"/>
      <c r="K517" s="96"/>
      <c r="L517" s="96"/>
      <c r="M517" s="67">
        <v>2</v>
      </c>
      <c r="N517" s="67">
        <v>2</v>
      </c>
      <c r="O517" s="67">
        <v>2</v>
      </c>
      <c r="P517" s="145">
        <v>2</v>
      </c>
      <c r="Q517" s="144">
        <v>2</v>
      </c>
      <c r="R517" s="67">
        <f t="shared" si="48"/>
        <v>0</v>
      </c>
      <c r="S517" s="146"/>
      <c r="T517" s="291" t="str">
        <f>IFERROR(VLOOKUP(B517,'Найдено на объекте'!$A$2:$I$83,9,0),"-")</f>
        <v>-</v>
      </c>
      <c r="U517" s="196" t="str">
        <f t="shared" si="49"/>
        <v>-</v>
      </c>
      <c r="V517" s="291" t="str">
        <f>IFERROR(VLOOKUP(B517,[1]Отгрузки!$B$208:$C$281,2,0),"-")</f>
        <v>-</v>
      </c>
      <c r="W517" s="196" t="str">
        <f t="shared" si="50"/>
        <v>-</v>
      </c>
      <c r="X517" s="291">
        <f t="shared" si="51"/>
        <v>10</v>
      </c>
      <c r="Y517" s="196">
        <f t="shared" si="52"/>
        <v>2.351</v>
      </c>
      <c r="Z517" s="319" t="s">
        <v>4950</v>
      </c>
      <c r="AA517" s="291">
        <v>10</v>
      </c>
      <c r="AB517" s="68">
        <f>VLOOKUP(B517,'[2]ВОМ КГ-3 СОЭКС'!$C$3:$G$2063,5,0)</f>
        <v>2351</v>
      </c>
      <c r="AC517" s="217">
        <f t="shared" si="53"/>
        <v>0</v>
      </c>
    </row>
    <row r="518" spans="1:29" x14ac:dyDescent="0.3">
      <c r="A518" s="133" t="s">
        <v>1602</v>
      </c>
      <c r="B518" s="134" t="s">
        <v>1603</v>
      </c>
      <c r="C518" s="134" t="s">
        <v>1604</v>
      </c>
      <c r="D518" s="96">
        <v>10</v>
      </c>
      <c r="E518" s="141">
        <v>232.1</v>
      </c>
      <c r="F518" s="142">
        <v>2321</v>
      </c>
      <c r="G518" s="143">
        <v>6.11</v>
      </c>
      <c r="H518" s="143">
        <v>61.1</v>
      </c>
      <c r="I518" s="144" t="s">
        <v>165</v>
      </c>
      <c r="J518" s="67"/>
      <c r="K518" s="96"/>
      <c r="L518" s="96"/>
      <c r="M518" s="67">
        <v>2</v>
      </c>
      <c r="N518" s="67">
        <v>2</v>
      </c>
      <c r="O518" s="67">
        <v>2</v>
      </c>
      <c r="P518" s="145">
        <v>2</v>
      </c>
      <c r="Q518" s="144">
        <v>2</v>
      </c>
      <c r="R518" s="67">
        <f t="shared" si="48"/>
        <v>0</v>
      </c>
      <c r="S518" s="146"/>
      <c r="T518" s="291" t="str">
        <f>IFERROR(VLOOKUP(B518,'Найдено на объекте'!$A$2:$I$83,9,0),"-")</f>
        <v>-</v>
      </c>
      <c r="U518" s="196" t="str">
        <f t="shared" si="49"/>
        <v>-</v>
      </c>
      <c r="V518" s="291" t="str">
        <f>IFERROR(VLOOKUP(B518,[1]Отгрузки!$B$208:$C$281,2,0),"-")</f>
        <v>-</v>
      </c>
      <c r="W518" s="196" t="str">
        <f t="shared" si="50"/>
        <v>-</v>
      </c>
      <c r="X518" s="291">
        <f t="shared" si="51"/>
        <v>10</v>
      </c>
      <c r="Y518" s="196">
        <f t="shared" si="52"/>
        <v>2.3210000000000002</v>
      </c>
      <c r="Z518" s="319" t="s">
        <v>4950</v>
      </c>
      <c r="AA518" s="291">
        <v>10</v>
      </c>
      <c r="AB518" s="68">
        <f>VLOOKUP(B518,'[2]ВОМ КГ-3 СОЭКС'!$C$3:$G$2063,5,0)</f>
        <v>2321</v>
      </c>
      <c r="AC518" s="217">
        <f t="shared" si="53"/>
        <v>0</v>
      </c>
    </row>
    <row r="519" spans="1:29" x14ac:dyDescent="0.3">
      <c r="A519" s="133" t="s">
        <v>1605</v>
      </c>
      <c r="B519" s="134" t="s">
        <v>1606</v>
      </c>
      <c r="C519" s="134" t="s">
        <v>1607</v>
      </c>
      <c r="D519" s="96">
        <v>4</v>
      </c>
      <c r="E519" s="141">
        <v>239</v>
      </c>
      <c r="F519" s="142">
        <v>956</v>
      </c>
      <c r="G519" s="143">
        <v>6.29</v>
      </c>
      <c r="H519" s="143">
        <v>25.16</v>
      </c>
      <c r="I519" s="144" t="s">
        <v>165</v>
      </c>
      <c r="J519" s="67"/>
      <c r="K519" s="96"/>
      <c r="L519" s="96"/>
      <c r="M519" s="67"/>
      <c r="N519" s="67">
        <v>4</v>
      </c>
      <c r="O519" s="67"/>
      <c r="P519" s="77"/>
      <c r="Q519" s="96"/>
      <c r="R519" s="67">
        <f t="shared" si="48"/>
        <v>0</v>
      </c>
      <c r="S519" s="146"/>
      <c r="T519" s="291" t="str">
        <f>IFERROR(VLOOKUP(B519,'Найдено на объекте'!$A$2:$I$83,9,0),"-")</f>
        <v>-</v>
      </c>
      <c r="U519" s="196" t="str">
        <f t="shared" si="49"/>
        <v>-</v>
      </c>
      <c r="V519" s="291" t="str">
        <f>IFERROR(VLOOKUP(B519,[1]Отгрузки!$B$208:$C$281,2,0),"-")</f>
        <v>-</v>
      </c>
      <c r="W519" s="196" t="str">
        <f t="shared" si="50"/>
        <v>-</v>
      </c>
      <c r="X519" s="291">
        <f t="shared" si="51"/>
        <v>4</v>
      </c>
      <c r="Y519" s="196">
        <f t="shared" si="52"/>
        <v>0.95599999999999996</v>
      </c>
      <c r="Z519" s="319" t="s">
        <v>4950</v>
      </c>
      <c r="AA519" s="291">
        <v>4</v>
      </c>
      <c r="AB519" s="68">
        <f>VLOOKUP(B519,'[2]ВОМ КГ-3 СОЭКС'!$C$3:$G$2063,5,0)</f>
        <v>956</v>
      </c>
      <c r="AC519" s="217">
        <f t="shared" si="53"/>
        <v>0</v>
      </c>
    </row>
    <row r="520" spans="1:29" x14ac:dyDescent="0.3">
      <c r="A520" s="133" t="s">
        <v>1608</v>
      </c>
      <c r="B520" s="134" t="s">
        <v>1609</v>
      </c>
      <c r="C520" s="134" t="s">
        <v>1610</v>
      </c>
      <c r="D520" s="96">
        <v>2</v>
      </c>
      <c r="E520" s="141">
        <v>228.8</v>
      </c>
      <c r="F520" s="142">
        <v>457.6</v>
      </c>
      <c r="G520" s="143">
        <v>6.02</v>
      </c>
      <c r="H520" s="143">
        <v>12.04</v>
      </c>
      <c r="I520" s="144" t="s">
        <v>165</v>
      </c>
      <c r="J520" s="67"/>
      <c r="K520" s="96"/>
      <c r="L520" s="96"/>
      <c r="M520" s="67"/>
      <c r="N520" s="67">
        <v>2</v>
      </c>
      <c r="O520" s="67"/>
      <c r="P520" s="77"/>
      <c r="Q520" s="96"/>
      <c r="R520" s="67">
        <f t="shared" si="48"/>
        <v>0</v>
      </c>
      <c r="S520" s="146"/>
      <c r="T520" s="291" t="str">
        <f>IFERROR(VLOOKUP(B520,'Найдено на объекте'!$A$2:$I$83,9,0),"-")</f>
        <v>-</v>
      </c>
      <c r="U520" s="196" t="str">
        <f t="shared" si="49"/>
        <v>-</v>
      </c>
      <c r="V520" s="291" t="str">
        <f>IFERROR(VLOOKUP(B520,[1]Отгрузки!$B$208:$C$281,2,0),"-")</f>
        <v>-</v>
      </c>
      <c r="W520" s="196" t="str">
        <f t="shared" si="50"/>
        <v>-</v>
      </c>
      <c r="X520" s="291">
        <f t="shared" si="51"/>
        <v>2</v>
      </c>
      <c r="Y520" s="196">
        <f t="shared" si="52"/>
        <v>0.45760000000000001</v>
      </c>
      <c r="Z520" s="319" t="s">
        <v>4950</v>
      </c>
      <c r="AA520" s="291">
        <v>2</v>
      </c>
      <c r="AB520" s="68">
        <f>VLOOKUP(B520,'[2]ВОМ КГ-3 СОЭКС'!$C$3:$G$2063,5,0)</f>
        <v>457.6</v>
      </c>
      <c r="AC520" s="217">
        <f t="shared" si="53"/>
        <v>0</v>
      </c>
    </row>
    <row r="521" spans="1:29" x14ac:dyDescent="0.3">
      <c r="A521" s="133" t="s">
        <v>1611</v>
      </c>
      <c r="B521" s="134" t="s">
        <v>1612</v>
      </c>
      <c r="C521" s="134" t="s">
        <v>1613</v>
      </c>
      <c r="D521" s="96">
        <v>2</v>
      </c>
      <c r="E521" s="141">
        <v>375.5</v>
      </c>
      <c r="F521" s="142">
        <v>751</v>
      </c>
      <c r="G521" s="143">
        <v>8.18</v>
      </c>
      <c r="H521" s="143">
        <v>16.36</v>
      </c>
      <c r="I521" s="144" t="s">
        <v>165</v>
      </c>
      <c r="J521" s="67"/>
      <c r="K521" s="96"/>
      <c r="L521" s="96"/>
      <c r="M521" s="67"/>
      <c r="N521" s="67">
        <v>2</v>
      </c>
      <c r="O521" s="67"/>
      <c r="P521" s="77"/>
      <c r="Q521" s="96"/>
      <c r="R521" s="67">
        <f t="shared" si="48"/>
        <v>0</v>
      </c>
      <c r="S521" s="146"/>
      <c r="T521" s="291" t="str">
        <f>IFERROR(VLOOKUP(B521,'Найдено на объекте'!$A$2:$I$83,9,0),"-")</f>
        <v>-</v>
      </c>
      <c r="U521" s="196" t="str">
        <f t="shared" si="49"/>
        <v>-</v>
      </c>
      <c r="V521" s="291" t="str">
        <f>IFERROR(VLOOKUP(B521,[1]Отгрузки!$B$208:$C$281,2,0),"-")</f>
        <v>-</v>
      </c>
      <c r="W521" s="196" t="str">
        <f t="shared" si="50"/>
        <v>-</v>
      </c>
      <c r="X521" s="291">
        <f t="shared" si="51"/>
        <v>2</v>
      </c>
      <c r="Y521" s="196">
        <f t="shared" si="52"/>
        <v>0.751</v>
      </c>
      <c r="Z521" s="319"/>
      <c r="AA521" s="291"/>
      <c r="AB521" s="68">
        <f>VLOOKUP(B521,'[2]ВОМ КГ-3 СОЭКС'!$C$3:$G$2063,5,0)</f>
        <v>751</v>
      </c>
      <c r="AC521" s="217">
        <f t="shared" si="53"/>
        <v>0</v>
      </c>
    </row>
    <row r="522" spans="1:29" x14ac:dyDescent="0.3">
      <c r="A522" s="133" t="s">
        <v>1614</v>
      </c>
      <c r="B522" s="134" t="s">
        <v>1615</v>
      </c>
      <c r="C522" s="134" t="s">
        <v>1616</v>
      </c>
      <c r="D522" s="96">
        <v>1</v>
      </c>
      <c r="E522" s="141">
        <v>172.7</v>
      </c>
      <c r="F522" s="142">
        <v>172.7</v>
      </c>
      <c r="G522" s="143">
        <v>3.94</v>
      </c>
      <c r="H522" s="143">
        <v>3.94</v>
      </c>
      <c r="I522" s="144" t="s">
        <v>165</v>
      </c>
      <c r="J522" s="67"/>
      <c r="K522" s="96"/>
      <c r="L522" s="147">
        <v>1</v>
      </c>
      <c r="M522" s="67"/>
      <c r="N522" s="67"/>
      <c r="O522" s="67"/>
      <c r="P522" s="77"/>
      <c r="Q522" s="96"/>
      <c r="R522" s="67">
        <f t="shared" si="48"/>
        <v>0</v>
      </c>
      <c r="S522" s="146"/>
      <c r="T522" s="291" t="str">
        <f>IFERROR(VLOOKUP(B522,'Найдено на объекте'!$A$2:$I$83,9,0),"-")</f>
        <v>-</v>
      </c>
      <c r="U522" s="196" t="str">
        <f t="shared" si="49"/>
        <v>-</v>
      </c>
      <c r="V522" s="291" t="str">
        <f>IFERROR(VLOOKUP(B522,[1]Отгрузки!$B$208:$C$281,2,0),"-")</f>
        <v>-</v>
      </c>
      <c r="W522" s="196" t="str">
        <f t="shared" si="50"/>
        <v>-</v>
      </c>
      <c r="X522" s="291">
        <f t="shared" si="51"/>
        <v>1</v>
      </c>
      <c r="Y522" s="196">
        <f t="shared" si="52"/>
        <v>0.17269999999999999</v>
      </c>
      <c r="Z522" s="319"/>
      <c r="AA522" s="291"/>
      <c r="AB522" s="68">
        <f>VLOOKUP(B522,'[2]ВОМ КГ-3 СОЭКС'!$C$3:$G$2063,5,0)</f>
        <v>172.7</v>
      </c>
      <c r="AC522" s="217">
        <f t="shared" si="53"/>
        <v>0</v>
      </c>
    </row>
    <row r="523" spans="1:29" x14ac:dyDescent="0.3">
      <c r="A523" s="133" t="s">
        <v>1617</v>
      </c>
      <c r="B523" s="134" t="s">
        <v>1618</v>
      </c>
      <c r="C523" s="134" t="s">
        <v>1619</v>
      </c>
      <c r="D523" s="96">
        <v>1</v>
      </c>
      <c r="E523" s="141">
        <v>180.9</v>
      </c>
      <c r="F523" s="142">
        <v>180.9</v>
      </c>
      <c r="G523" s="143">
        <v>4.13</v>
      </c>
      <c r="H523" s="143">
        <v>4.13</v>
      </c>
      <c r="I523" s="144" t="s">
        <v>165</v>
      </c>
      <c r="J523" s="67"/>
      <c r="K523" s="96"/>
      <c r="L523" s="147">
        <v>1</v>
      </c>
      <c r="M523" s="67"/>
      <c r="N523" s="67"/>
      <c r="O523" s="67"/>
      <c r="P523" s="77"/>
      <c r="Q523" s="96"/>
      <c r="R523" s="67">
        <f t="shared" si="48"/>
        <v>0</v>
      </c>
      <c r="S523" s="146"/>
      <c r="T523" s="291" t="str">
        <f>IFERROR(VLOOKUP(B523,'Найдено на объекте'!$A$2:$I$83,9,0),"-")</f>
        <v>-</v>
      </c>
      <c r="U523" s="196" t="str">
        <f t="shared" si="49"/>
        <v>-</v>
      </c>
      <c r="V523" s="291" t="str">
        <f>IFERROR(VLOOKUP(B523,[1]Отгрузки!$B$208:$C$281,2,0),"-")</f>
        <v>-</v>
      </c>
      <c r="W523" s="196" t="str">
        <f t="shared" si="50"/>
        <v>-</v>
      </c>
      <c r="X523" s="291">
        <f t="shared" si="51"/>
        <v>1</v>
      </c>
      <c r="Y523" s="196">
        <f t="shared" si="52"/>
        <v>0.18090000000000001</v>
      </c>
      <c r="Z523" s="319"/>
      <c r="AA523" s="291"/>
      <c r="AB523" s="68">
        <f>VLOOKUP(B523,'[2]ВОМ КГ-3 СОЭКС'!$C$3:$G$2063,5,0)</f>
        <v>180.9</v>
      </c>
      <c r="AC523" s="217">
        <f t="shared" si="53"/>
        <v>0</v>
      </c>
    </row>
    <row r="524" spans="1:29" x14ac:dyDescent="0.3">
      <c r="A524" s="133" t="s">
        <v>1620</v>
      </c>
      <c r="B524" s="134" t="s">
        <v>1621</v>
      </c>
      <c r="C524" s="134" t="s">
        <v>1622</v>
      </c>
      <c r="D524" s="96">
        <v>1</v>
      </c>
      <c r="E524" s="141">
        <v>179.9</v>
      </c>
      <c r="F524" s="142">
        <v>179.9</v>
      </c>
      <c r="G524" s="143">
        <v>4.0999999999999996</v>
      </c>
      <c r="H524" s="143">
        <v>4.0999999999999996</v>
      </c>
      <c r="I524" s="144" t="s">
        <v>165</v>
      </c>
      <c r="J524" s="67"/>
      <c r="K524" s="96"/>
      <c r="L524" s="147">
        <v>1</v>
      </c>
      <c r="M524" s="67"/>
      <c r="N524" s="67"/>
      <c r="O524" s="67"/>
      <c r="P524" s="77"/>
      <c r="Q524" s="96"/>
      <c r="R524" s="67">
        <f t="shared" si="48"/>
        <v>0</v>
      </c>
      <c r="S524" s="146"/>
      <c r="T524" s="291" t="str">
        <f>IFERROR(VLOOKUP(B524,'Найдено на объекте'!$A$2:$I$83,9,0),"-")</f>
        <v>-</v>
      </c>
      <c r="U524" s="196" t="str">
        <f t="shared" si="49"/>
        <v>-</v>
      </c>
      <c r="V524" s="291" t="str">
        <f>IFERROR(VLOOKUP(B524,[1]Отгрузки!$B$208:$C$281,2,0),"-")</f>
        <v>-</v>
      </c>
      <c r="W524" s="196" t="str">
        <f t="shared" si="50"/>
        <v>-</v>
      </c>
      <c r="X524" s="291">
        <f t="shared" si="51"/>
        <v>1</v>
      </c>
      <c r="Y524" s="196">
        <f t="shared" si="52"/>
        <v>0.1799</v>
      </c>
      <c r="Z524" s="319"/>
      <c r="AA524" s="291"/>
      <c r="AB524" s="68">
        <f>VLOOKUP(B524,'[2]ВОМ КГ-3 СОЭКС'!$C$3:$G$2063,5,0)</f>
        <v>179.9</v>
      </c>
      <c r="AC524" s="217">
        <f t="shared" si="53"/>
        <v>0</v>
      </c>
    </row>
    <row r="525" spans="1:29" x14ac:dyDescent="0.3">
      <c r="A525" s="133" t="s">
        <v>1623</v>
      </c>
      <c r="B525" s="134" t="s">
        <v>1624</v>
      </c>
      <c r="C525" s="134" t="s">
        <v>1625</v>
      </c>
      <c r="D525" s="96">
        <v>1</v>
      </c>
      <c r="E525" s="141">
        <v>211.3</v>
      </c>
      <c r="F525" s="142">
        <v>211.3</v>
      </c>
      <c r="G525" s="143">
        <v>4.8</v>
      </c>
      <c r="H525" s="143">
        <v>4.8</v>
      </c>
      <c r="I525" s="144" t="s">
        <v>165</v>
      </c>
      <c r="J525" s="67"/>
      <c r="K525" s="96"/>
      <c r="L525" s="96"/>
      <c r="M525" s="67"/>
      <c r="N525" s="67">
        <v>1</v>
      </c>
      <c r="O525" s="67"/>
      <c r="P525" s="77"/>
      <c r="Q525" s="96"/>
      <c r="R525" s="67">
        <f t="shared" si="48"/>
        <v>0</v>
      </c>
      <c r="S525" s="146"/>
      <c r="T525" s="291" t="str">
        <f>IFERROR(VLOOKUP(B525,'Найдено на объекте'!$A$2:$I$83,9,0),"-")</f>
        <v>-</v>
      </c>
      <c r="U525" s="196" t="str">
        <f t="shared" si="49"/>
        <v>-</v>
      </c>
      <c r="V525" s="291" t="str">
        <f>IFERROR(VLOOKUP(B525,[1]Отгрузки!$B$208:$C$281,2,0),"-")</f>
        <v>-</v>
      </c>
      <c r="W525" s="196" t="str">
        <f t="shared" si="50"/>
        <v>-</v>
      </c>
      <c r="X525" s="291">
        <f t="shared" si="51"/>
        <v>1</v>
      </c>
      <c r="Y525" s="196">
        <f t="shared" si="52"/>
        <v>0.21130000000000002</v>
      </c>
      <c r="Z525" s="319"/>
      <c r="AA525" s="291"/>
      <c r="AB525" s="68">
        <f>VLOOKUP(B525,'[2]ВОМ КГ-3 СОЭКС'!$C$3:$G$2063,5,0)</f>
        <v>211.3</v>
      </c>
      <c r="AC525" s="217">
        <f t="shared" si="53"/>
        <v>0</v>
      </c>
    </row>
    <row r="526" spans="1:29" x14ac:dyDescent="0.3">
      <c r="A526" s="133" t="s">
        <v>1626</v>
      </c>
      <c r="B526" s="134" t="s">
        <v>1627</v>
      </c>
      <c r="C526" s="134" t="s">
        <v>1628</v>
      </c>
      <c r="D526" s="96">
        <v>2</v>
      </c>
      <c r="E526" s="141">
        <v>213.4</v>
      </c>
      <c r="F526" s="142">
        <v>426.8</v>
      </c>
      <c r="G526" s="143">
        <v>4.8600000000000003</v>
      </c>
      <c r="H526" s="143">
        <v>9.7200000000000006</v>
      </c>
      <c r="I526" s="144" t="s">
        <v>165</v>
      </c>
      <c r="J526" s="67"/>
      <c r="K526" s="96"/>
      <c r="L526" s="96"/>
      <c r="M526" s="67"/>
      <c r="N526" s="67">
        <v>2</v>
      </c>
      <c r="O526" s="67"/>
      <c r="P526" s="77"/>
      <c r="Q526" s="96"/>
      <c r="R526" s="67">
        <f t="shared" si="48"/>
        <v>0</v>
      </c>
      <c r="S526" s="146"/>
      <c r="T526" s="291" t="str">
        <f>IFERROR(VLOOKUP(B526,'Найдено на объекте'!$A$2:$I$83,9,0),"-")</f>
        <v>-</v>
      </c>
      <c r="U526" s="196" t="str">
        <f t="shared" si="49"/>
        <v>-</v>
      </c>
      <c r="V526" s="291" t="str">
        <f>IFERROR(VLOOKUP(B526,[1]Отгрузки!$B$208:$C$281,2,0),"-")</f>
        <v>-</v>
      </c>
      <c r="W526" s="196" t="str">
        <f t="shared" si="50"/>
        <v>-</v>
      </c>
      <c r="X526" s="291">
        <f t="shared" si="51"/>
        <v>2</v>
      </c>
      <c r="Y526" s="196">
        <f t="shared" si="52"/>
        <v>0.42680000000000001</v>
      </c>
      <c r="Z526" s="319"/>
      <c r="AA526" s="291"/>
      <c r="AB526" s="68">
        <f>VLOOKUP(B526,'[2]ВОМ КГ-3 СОЭКС'!$C$3:$G$2063,5,0)</f>
        <v>426.8</v>
      </c>
      <c r="AC526" s="217">
        <f t="shared" si="53"/>
        <v>0</v>
      </c>
    </row>
    <row r="527" spans="1:29" x14ac:dyDescent="0.3">
      <c r="A527" s="133" t="s">
        <v>1629</v>
      </c>
      <c r="B527" s="134" t="s">
        <v>1630</v>
      </c>
      <c r="C527" s="134" t="s">
        <v>1631</v>
      </c>
      <c r="D527" s="96">
        <v>1</v>
      </c>
      <c r="E527" s="141">
        <v>211.3</v>
      </c>
      <c r="F527" s="142">
        <v>211.3</v>
      </c>
      <c r="G527" s="143">
        <v>4.8</v>
      </c>
      <c r="H527" s="143">
        <v>4.8</v>
      </c>
      <c r="I527" s="144" t="s">
        <v>165</v>
      </c>
      <c r="J527" s="67"/>
      <c r="K527" s="96"/>
      <c r="L527" s="96"/>
      <c r="M527" s="67"/>
      <c r="N527" s="67">
        <v>1</v>
      </c>
      <c r="O527" s="67"/>
      <c r="P527" s="77"/>
      <c r="Q527" s="96"/>
      <c r="R527" s="67">
        <f t="shared" si="48"/>
        <v>0</v>
      </c>
      <c r="S527" s="146"/>
      <c r="T527" s="291" t="str">
        <f>IFERROR(VLOOKUP(B527,'Найдено на объекте'!$A$2:$I$83,9,0),"-")</f>
        <v>-</v>
      </c>
      <c r="U527" s="196" t="str">
        <f t="shared" si="49"/>
        <v>-</v>
      </c>
      <c r="V527" s="291" t="str">
        <f>IFERROR(VLOOKUP(B527,[1]Отгрузки!$B$208:$C$281,2,0),"-")</f>
        <v>-</v>
      </c>
      <c r="W527" s="196" t="str">
        <f t="shared" si="50"/>
        <v>-</v>
      </c>
      <c r="X527" s="291">
        <f t="shared" si="51"/>
        <v>1</v>
      </c>
      <c r="Y527" s="196">
        <f t="shared" si="52"/>
        <v>0.21130000000000002</v>
      </c>
      <c r="Z527" s="319"/>
      <c r="AA527" s="291"/>
      <c r="AB527" s="68">
        <f>VLOOKUP(B527,'[2]ВОМ КГ-3 СОЭКС'!$C$3:$G$2063,5,0)</f>
        <v>211.3</v>
      </c>
      <c r="AC527" s="217">
        <f t="shared" si="53"/>
        <v>0</v>
      </c>
    </row>
    <row r="528" spans="1:29" x14ac:dyDescent="0.3">
      <c r="A528" s="133" t="s">
        <v>1632</v>
      </c>
      <c r="B528" s="134" t="s">
        <v>1633</v>
      </c>
      <c r="C528" s="134" t="s">
        <v>1634</v>
      </c>
      <c r="D528" s="96">
        <v>12</v>
      </c>
      <c r="E528" s="141">
        <v>45.2</v>
      </c>
      <c r="F528" s="142">
        <v>542.4</v>
      </c>
      <c r="G528" s="143">
        <v>1.27</v>
      </c>
      <c r="H528" s="143">
        <v>15.24</v>
      </c>
      <c r="I528" s="144" t="s">
        <v>165</v>
      </c>
      <c r="J528" s="67">
        <v>8</v>
      </c>
      <c r="K528" s="148">
        <v>4</v>
      </c>
      <c r="L528" s="96"/>
      <c r="M528" s="67"/>
      <c r="N528" s="67"/>
      <c r="O528" s="67"/>
      <c r="P528" s="77"/>
      <c r="Q528" s="96"/>
      <c r="R528" s="67">
        <f t="shared" si="48"/>
        <v>0</v>
      </c>
      <c r="S528" s="146"/>
      <c r="T528" s="291" t="str">
        <f>IFERROR(VLOOKUP(B528,'Найдено на объекте'!$A$2:$I$83,9,0),"-")</f>
        <v>-</v>
      </c>
      <c r="U528" s="196" t="str">
        <f t="shared" si="49"/>
        <v>-</v>
      </c>
      <c r="V528" s="291" t="str">
        <f>IFERROR(VLOOKUP(B528,[1]Отгрузки!$B$208:$C$281,2,0),"-")</f>
        <v>-</v>
      </c>
      <c r="W528" s="196" t="str">
        <f t="shared" si="50"/>
        <v>-</v>
      </c>
      <c r="X528" s="291">
        <f t="shared" si="51"/>
        <v>12</v>
      </c>
      <c r="Y528" s="196">
        <f t="shared" si="52"/>
        <v>0.5424000000000001</v>
      </c>
      <c r="Z528" s="319"/>
      <c r="AA528" s="291"/>
      <c r="AB528" s="68">
        <f>VLOOKUP(B528,'[2]ВОМ КГ-3 СОЭКС'!$C$3:$G$2063,5,0)</f>
        <v>542.4</v>
      </c>
      <c r="AC528" s="217">
        <f t="shared" si="53"/>
        <v>0</v>
      </c>
    </row>
    <row r="529" spans="1:29" x14ac:dyDescent="0.3">
      <c r="A529" s="133" t="s">
        <v>1635</v>
      </c>
      <c r="B529" s="134" t="s">
        <v>1636</v>
      </c>
      <c r="C529" s="134" t="s">
        <v>1637</v>
      </c>
      <c r="D529" s="96">
        <v>2</v>
      </c>
      <c r="E529" s="141">
        <v>102.9</v>
      </c>
      <c r="F529" s="142">
        <v>205.8</v>
      </c>
      <c r="G529" s="143">
        <v>2.83</v>
      </c>
      <c r="H529" s="143">
        <v>5.66</v>
      </c>
      <c r="I529" s="144" t="s">
        <v>165</v>
      </c>
      <c r="J529" s="67"/>
      <c r="K529" s="96"/>
      <c r="L529" s="96"/>
      <c r="M529" s="67"/>
      <c r="N529" s="67">
        <v>2</v>
      </c>
      <c r="O529" s="67"/>
      <c r="P529" s="77"/>
      <c r="Q529" s="96"/>
      <c r="R529" s="67">
        <f t="shared" si="48"/>
        <v>0</v>
      </c>
      <c r="S529" s="146"/>
      <c r="T529" s="291" t="str">
        <f>IFERROR(VLOOKUP(B529,'Найдено на объекте'!$A$2:$I$83,9,0),"-")</f>
        <v>-</v>
      </c>
      <c r="U529" s="196" t="str">
        <f t="shared" si="49"/>
        <v>-</v>
      </c>
      <c r="V529" s="291" t="str">
        <f>IFERROR(VLOOKUP(B529,[1]Отгрузки!$B$208:$C$281,2,0),"-")</f>
        <v>-</v>
      </c>
      <c r="W529" s="196" t="str">
        <f t="shared" si="50"/>
        <v>-</v>
      </c>
      <c r="X529" s="291">
        <f t="shared" si="51"/>
        <v>2</v>
      </c>
      <c r="Y529" s="196">
        <f t="shared" si="52"/>
        <v>0.20580000000000001</v>
      </c>
      <c r="Z529" s="319"/>
      <c r="AA529" s="291"/>
      <c r="AB529" s="68">
        <f>VLOOKUP(B529,'[2]ВОМ КГ-3 СОЭКС'!$C$3:$G$2063,5,0)</f>
        <v>205.8</v>
      </c>
      <c r="AC529" s="217">
        <f t="shared" si="53"/>
        <v>0</v>
      </c>
    </row>
    <row r="530" spans="1:29" x14ac:dyDescent="0.3">
      <c r="A530" s="133" t="s">
        <v>1638</v>
      </c>
      <c r="B530" s="134" t="s">
        <v>1639</v>
      </c>
      <c r="C530" s="134" t="s">
        <v>1640</v>
      </c>
      <c r="D530" s="96">
        <v>2</v>
      </c>
      <c r="E530" s="141">
        <v>105.7</v>
      </c>
      <c r="F530" s="142">
        <v>211.4</v>
      </c>
      <c r="G530" s="143">
        <v>2.91</v>
      </c>
      <c r="H530" s="143">
        <v>5.82</v>
      </c>
      <c r="I530" s="144" t="s">
        <v>165</v>
      </c>
      <c r="J530" s="67"/>
      <c r="K530" s="96"/>
      <c r="L530" s="96"/>
      <c r="M530" s="67"/>
      <c r="N530" s="67">
        <v>2</v>
      </c>
      <c r="O530" s="67"/>
      <c r="P530" s="77"/>
      <c r="Q530" s="96"/>
      <c r="R530" s="67">
        <f t="shared" si="48"/>
        <v>0</v>
      </c>
      <c r="S530" s="146"/>
      <c r="T530" s="291" t="str">
        <f>IFERROR(VLOOKUP(B530,'Найдено на объекте'!$A$2:$I$83,9,0),"-")</f>
        <v>-</v>
      </c>
      <c r="U530" s="196" t="str">
        <f t="shared" si="49"/>
        <v>-</v>
      </c>
      <c r="V530" s="291" t="str">
        <f>IFERROR(VLOOKUP(B530,[1]Отгрузки!$B$208:$C$281,2,0),"-")</f>
        <v>-</v>
      </c>
      <c r="W530" s="196" t="str">
        <f t="shared" si="50"/>
        <v>-</v>
      </c>
      <c r="X530" s="291">
        <f t="shared" si="51"/>
        <v>2</v>
      </c>
      <c r="Y530" s="196">
        <f t="shared" si="52"/>
        <v>0.2114</v>
      </c>
      <c r="Z530" s="319"/>
      <c r="AA530" s="291"/>
      <c r="AB530" s="68">
        <f>VLOOKUP(B530,'[2]ВОМ КГ-3 СОЭКС'!$C$3:$G$2063,5,0)</f>
        <v>211.4</v>
      </c>
      <c r="AC530" s="217">
        <f t="shared" si="53"/>
        <v>0</v>
      </c>
    </row>
    <row r="531" spans="1:29" x14ac:dyDescent="0.3">
      <c r="A531" s="133" t="s">
        <v>1641</v>
      </c>
      <c r="B531" s="134" t="s">
        <v>1642</v>
      </c>
      <c r="C531" s="134" t="s">
        <v>1643</v>
      </c>
      <c r="D531" s="96">
        <v>2</v>
      </c>
      <c r="E531" s="141">
        <v>44.8</v>
      </c>
      <c r="F531" s="142">
        <v>89.6</v>
      </c>
      <c r="G531" s="143">
        <v>1.45</v>
      </c>
      <c r="H531" s="143">
        <v>2.9</v>
      </c>
      <c r="I531" s="144" t="s">
        <v>165</v>
      </c>
      <c r="J531" s="67">
        <v>2</v>
      </c>
      <c r="K531" s="96"/>
      <c r="L531" s="96"/>
      <c r="M531" s="67"/>
      <c r="N531" s="67"/>
      <c r="O531" s="67"/>
      <c r="P531" s="77"/>
      <c r="Q531" s="96"/>
      <c r="R531" s="67">
        <f t="shared" si="48"/>
        <v>0</v>
      </c>
      <c r="S531" s="146"/>
      <c r="T531" s="291" t="str">
        <f>IFERROR(VLOOKUP(B531,'Найдено на объекте'!$A$2:$I$83,9,0),"-")</f>
        <v>-</v>
      </c>
      <c r="U531" s="196" t="str">
        <f t="shared" si="49"/>
        <v>-</v>
      </c>
      <c r="V531" s="291" t="str">
        <f>IFERROR(VLOOKUP(B531,[1]Отгрузки!$B$208:$C$281,2,0),"-")</f>
        <v>-</v>
      </c>
      <c r="W531" s="196" t="str">
        <f t="shared" si="50"/>
        <v>-</v>
      </c>
      <c r="X531" s="291">
        <f t="shared" si="51"/>
        <v>2</v>
      </c>
      <c r="Y531" s="196">
        <f t="shared" si="52"/>
        <v>8.9599999999999999E-2</v>
      </c>
      <c r="Z531" s="319"/>
      <c r="AA531" s="291"/>
      <c r="AB531" s="68">
        <f>VLOOKUP(B531,'[2]ВОМ КГ-3 СОЭКС'!$C$3:$G$2063,5,0)</f>
        <v>89.6</v>
      </c>
      <c r="AC531" s="217">
        <f t="shared" si="53"/>
        <v>0</v>
      </c>
    </row>
    <row r="532" spans="1:29" x14ac:dyDescent="0.3">
      <c r="A532" s="133" t="s">
        <v>1644</v>
      </c>
      <c r="B532" s="134" t="s">
        <v>1645</v>
      </c>
      <c r="C532" s="134" t="s">
        <v>1646</v>
      </c>
      <c r="D532" s="96">
        <v>3</v>
      </c>
      <c r="E532" s="141">
        <v>45.8</v>
      </c>
      <c r="F532" s="142">
        <v>137.4</v>
      </c>
      <c r="G532" s="143">
        <v>1.48</v>
      </c>
      <c r="H532" s="143">
        <v>4.4400000000000004</v>
      </c>
      <c r="I532" s="144" t="s">
        <v>165</v>
      </c>
      <c r="J532" s="67">
        <v>1</v>
      </c>
      <c r="K532" s="148">
        <v>2</v>
      </c>
      <c r="L532" s="96"/>
      <c r="M532" s="67"/>
      <c r="N532" s="67"/>
      <c r="O532" s="67"/>
      <c r="P532" s="77"/>
      <c r="Q532" s="96"/>
      <c r="R532" s="67">
        <f t="shared" si="48"/>
        <v>0</v>
      </c>
      <c r="S532" s="146"/>
      <c r="T532" s="291" t="str">
        <f>IFERROR(VLOOKUP(B532,'Найдено на объекте'!$A$2:$I$83,9,0),"-")</f>
        <v>-</v>
      </c>
      <c r="U532" s="196" t="str">
        <f t="shared" si="49"/>
        <v>-</v>
      </c>
      <c r="V532" s="291" t="str">
        <f>IFERROR(VLOOKUP(B532,[1]Отгрузки!$B$208:$C$281,2,0),"-")</f>
        <v>-</v>
      </c>
      <c r="W532" s="196" t="str">
        <f t="shared" si="50"/>
        <v>-</v>
      </c>
      <c r="X532" s="291">
        <f t="shared" si="51"/>
        <v>3</v>
      </c>
      <c r="Y532" s="196">
        <f t="shared" si="52"/>
        <v>0.13739999999999997</v>
      </c>
      <c r="Z532" s="319"/>
      <c r="AA532" s="291"/>
      <c r="AB532" s="68">
        <f>VLOOKUP(B532,'[2]ВОМ КГ-3 СОЭКС'!$C$3:$G$2063,5,0)</f>
        <v>137.4</v>
      </c>
      <c r="AC532" s="217">
        <f t="shared" si="53"/>
        <v>0</v>
      </c>
    </row>
    <row r="533" spans="1:29" x14ac:dyDescent="0.3">
      <c r="A533" s="133" t="s">
        <v>1647</v>
      </c>
      <c r="B533" s="134" t="s">
        <v>1648</v>
      </c>
      <c r="C533" s="134" t="s">
        <v>1649</v>
      </c>
      <c r="D533" s="96">
        <v>4</v>
      </c>
      <c r="E533" s="141">
        <v>47.3</v>
      </c>
      <c r="F533" s="142">
        <v>189.2</v>
      </c>
      <c r="G533" s="143">
        <v>1.53</v>
      </c>
      <c r="H533" s="143">
        <v>6.12</v>
      </c>
      <c r="I533" s="144" t="s">
        <v>165</v>
      </c>
      <c r="J533" s="67"/>
      <c r="K533" s="96"/>
      <c r="L533" s="147">
        <v>4</v>
      </c>
      <c r="M533" s="67"/>
      <c r="N533" s="67"/>
      <c r="O533" s="67"/>
      <c r="P533" s="77"/>
      <c r="Q533" s="96"/>
      <c r="R533" s="67">
        <f t="shared" si="48"/>
        <v>0</v>
      </c>
      <c r="S533" s="146"/>
      <c r="T533" s="291" t="str">
        <f>IFERROR(VLOOKUP(B533,'Найдено на объекте'!$A$2:$I$83,9,0),"-")</f>
        <v>-</v>
      </c>
      <c r="U533" s="196" t="str">
        <f t="shared" si="49"/>
        <v>-</v>
      </c>
      <c r="V533" s="291" t="str">
        <f>IFERROR(VLOOKUP(B533,[1]Отгрузки!$B$208:$C$281,2,0),"-")</f>
        <v>-</v>
      </c>
      <c r="W533" s="196" t="str">
        <f t="shared" si="50"/>
        <v>-</v>
      </c>
      <c r="X533" s="291">
        <f t="shared" si="51"/>
        <v>4</v>
      </c>
      <c r="Y533" s="196">
        <f t="shared" si="52"/>
        <v>0.18919999999999998</v>
      </c>
      <c r="Z533" s="319"/>
      <c r="AA533" s="291"/>
      <c r="AB533" s="68">
        <f>VLOOKUP(B533,'[2]ВОМ КГ-3 СОЭКС'!$C$3:$G$2063,5,0)</f>
        <v>189.2</v>
      </c>
      <c r="AC533" s="217">
        <f t="shared" si="53"/>
        <v>0</v>
      </c>
    </row>
    <row r="534" spans="1:29" x14ac:dyDescent="0.3">
      <c r="A534" s="133" t="s">
        <v>1650</v>
      </c>
      <c r="B534" s="134" t="s">
        <v>1651</v>
      </c>
      <c r="C534" s="134" t="s">
        <v>1652</v>
      </c>
      <c r="D534" s="96">
        <v>4</v>
      </c>
      <c r="E534" s="141">
        <v>52.9</v>
      </c>
      <c r="F534" s="142">
        <v>211.6</v>
      </c>
      <c r="G534" s="143">
        <v>1.71</v>
      </c>
      <c r="H534" s="143">
        <v>6.84</v>
      </c>
      <c r="I534" s="144" t="s">
        <v>165</v>
      </c>
      <c r="J534" s="67"/>
      <c r="K534" s="96"/>
      <c r="L534" s="96"/>
      <c r="M534" s="67">
        <v>4</v>
      </c>
      <c r="N534" s="67"/>
      <c r="O534" s="67"/>
      <c r="P534" s="77"/>
      <c r="Q534" s="96"/>
      <c r="R534" s="67">
        <f t="shared" si="48"/>
        <v>0</v>
      </c>
      <c r="S534" s="146"/>
      <c r="T534" s="291" t="str">
        <f>IFERROR(VLOOKUP(B534,'Найдено на объекте'!$A$2:$I$83,9,0),"-")</f>
        <v>-</v>
      </c>
      <c r="U534" s="196" t="str">
        <f t="shared" si="49"/>
        <v>-</v>
      </c>
      <c r="V534" s="291" t="str">
        <f>IFERROR(VLOOKUP(B534,[1]Отгрузки!$B$208:$C$281,2,0),"-")</f>
        <v>-</v>
      </c>
      <c r="W534" s="196" t="str">
        <f t="shared" si="50"/>
        <v>-</v>
      </c>
      <c r="X534" s="291">
        <f t="shared" si="51"/>
        <v>4</v>
      </c>
      <c r="Y534" s="196">
        <f t="shared" si="52"/>
        <v>0.21159999999999998</v>
      </c>
      <c r="Z534" s="319"/>
      <c r="AA534" s="291"/>
      <c r="AB534" s="68">
        <f>VLOOKUP(B534,'[2]ВОМ КГ-3 СОЭКС'!$C$3:$G$2063,5,0)</f>
        <v>211.6</v>
      </c>
      <c r="AC534" s="217">
        <f t="shared" si="53"/>
        <v>0</v>
      </c>
    </row>
    <row r="535" spans="1:29" x14ac:dyDescent="0.3">
      <c r="A535" s="133" t="s">
        <v>1653</v>
      </c>
      <c r="B535" s="134" t="s">
        <v>1654</v>
      </c>
      <c r="C535" s="134" t="s">
        <v>1655</v>
      </c>
      <c r="D535" s="96">
        <v>2</v>
      </c>
      <c r="E535" s="141">
        <v>51</v>
      </c>
      <c r="F535" s="142">
        <v>102</v>
      </c>
      <c r="G535" s="143">
        <v>1.65</v>
      </c>
      <c r="H535" s="143">
        <v>3.3</v>
      </c>
      <c r="I535" s="144" t="s">
        <v>165</v>
      </c>
      <c r="J535" s="67"/>
      <c r="K535" s="96"/>
      <c r="L535" s="96"/>
      <c r="M535" s="67"/>
      <c r="N535" s="67">
        <v>2</v>
      </c>
      <c r="O535" s="67"/>
      <c r="P535" s="77"/>
      <c r="Q535" s="96"/>
      <c r="R535" s="67">
        <f t="shared" si="48"/>
        <v>0</v>
      </c>
      <c r="S535" s="146"/>
      <c r="T535" s="291" t="str">
        <f>IFERROR(VLOOKUP(B535,'Найдено на объекте'!$A$2:$I$83,9,0),"-")</f>
        <v>-</v>
      </c>
      <c r="U535" s="196" t="str">
        <f t="shared" si="49"/>
        <v>-</v>
      </c>
      <c r="V535" s="291" t="str">
        <f>IFERROR(VLOOKUP(B535,[1]Отгрузки!$B$208:$C$281,2,0),"-")</f>
        <v>-</v>
      </c>
      <c r="W535" s="196" t="str">
        <f t="shared" si="50"/>
        <v>-</v>
      </c>
      <c r="X535" s="291">
        <f t="shared" si="51"/>
        <v>2</v>
      </c>
      <c r="Y535" s="196">
        <f t="shared" si="52"/>
        <v>0.10199999999999999</v>
      </c>
      <c r="Z535" s="319"/>
      <c r="AA535" s="291"/>
      <c r="AB535" s="68">
        <f>VLOOKUP(B535,'[2]ВОМ КГ-3 СОЭКС'!$C$3:$G$2063,5,0)</f>
        <v>102</v>
      </c>
      <c r="AC535" s="217">
        <f t="shared" si="53"/>
        <v>0</v>
      </c>
    </row>
    <row r="536" spans="1:29" x14ac:dyDescent="0.3">
      <c r="A536" s="133" t="s">
        <v>1656</v>
      </c>
      <c r="B536" s="134" t="s">
        <v>1657</v>
      </c>
      <c r="C536" s="134" t="s">
        <v>1658</v>
      </c>
      <c r="D536" s="96">
        <v>1</v>
      </c>
      <c r="E536" s="141">
        <v>46.4</v>
      </c>
      <c r="F536" s="142">
        <v>46.4</v>
      </c>
      <c r="G536" s="143">
        <v>1.5</v>
      </c>
      <c r="H536" s="143">
        <v>1.5</v>
      </c>
      <c r="I536" s="144" t="s">
        <v>165</v>
      </c>
      <c r="J536" s="67"/>
      <c r="K536" s="96"/>
      <c r="L536" s="96"/>
      <c r="M536" s="67"/>
      <c r="N536" s="67">
        <v>1</v>
      </c>
      <c r="O536" s="67"/>
      <c r="P536" s="77"/>
      <c r="Q536" s="96"/>
      <c r="R536" s="67">
        <f t="shared" si="48"/>
        <v>0</v>
      </c>
      <c r="S536" s="146"/>
      <c r="T536" s="291" t="str">
        <f>IFERROR(VLOOKUP(B536,'Найдено на объекте'!$A$2:$I$83,9,0),"-")</f>
        <v>-</v>
      </c>
      <c r="U536" s="196" t="str">
        <f t="shared" si="49"/>
        <v>-</v>
      </c>
      <c r="V536" s="291" t="str">
        <f>IFERROR(VLOOKUP(B536,[1]Отгрузки!$B$208:$C$281,2,0),"-")</f>
        <v>-</v>
      </c>
      <c r="W536" s="196" t="str">
        <f t="shared" si="50"/>
        <v>-</v>
      </c>
      <c r="X536" s="291">
        <f t="shared" si="51"/>
        <v>1</v>
      </c>
      <c r="Y536" s="196">
        <f t="shared" si="52"/>
        <v>4.6399999999999997E-2</v>
      </c>
      <c r="Z536" s="319"/>
      <c r="AA536" s="291"/>
      <c r="AB536" s="68">
        <f>VLOOKUP(B536,'[2]ВОМ КГ-3 СОЭКС'!$C$3:$G$2063,5,0)</f>
        <v>46.4</v>
      </c>
      <c r="AC536" s="217">
        <f t="shared" si="53"/>
        <v>0</v>
      </c>
    </row>
    <row r="537" spans="1:29" x14ac:dyDescent="0.3">
      <c r="A537" s="133" t="s">
        <v>1659</v>
      </c>
      <c r="B537" s="134" t="s">
        <v>1660</v>
      </c>
      <c r="C537" s="134" t="s">
        <v>1661</v>
      </c>
      <c r="D537" s="96">
        <v>1</v>
      </c>
      <c r="E537" s="141">
        <v>49.2</v>
      </c>
      <c r="F537" s="142">
        <v>49.2</v>
      </c>
      <c r="G537" s="143">
        <v>1.59</v>
      </c>
      <c r="H537" s="143">
        <v>1.59</v>
      </c>
      <c r="I537" s="144" t="s">
        <v>165</v>
      </c>
      <c r="J537" s="67"/>
      <c r="K537" s="96"/>
      <c r="L537" s="96"/>
      <c r="M537" s="67"/>
      <c r="N537" s="67">
        <v>1</v>
      </c>
      <c r="O537" s="67"/>
      <c r="P537" s="77"/>
      <c r="Q537" s="96"/>
      <c r="R537" s="67">
        <f t="shared" si="48"/>
        <v>0</v>
      </c>
      <c r="S537" s="146"/>
      <c r="T537" s="291" t="str">
        <f>IFERROR(VLOOKUP(B537,'Найдено на объекте'!$A$2:$I$83,9,0),"-")</f>
        <v>-</v>
      </c>
      <c r="U537" s="196" t="str">
        <f t="shared" si="49"/>
        <v>-</v>
      </c>
      <c r="V537" s="291" t="str">
        <f>IFERROR(VLOOKUP(B537,[1]Отгрузки!$B$208:$C$281,2,0),"-")</f>
        <v>-</v>
      </c>
      <c r="W537" s="196" t="str">
        <f t="shared" si="50"/>
        <v>-</v>
      </c>
      <c r="X537" s="291">
        <f t="shared" si="51"/>
        <v>1</v>
      </c>
      <c r="Y537" s="196">
        <f t="shared" si="52"/>
        <v>4.9200000000000001E-2</v>
      </c>
      <c r="Z537" s="319"/>
      <c r="AA537" s="291"/>
      <c r="AB537" s="68">
        <f>VLOOKUP(B537,'[2]ВОМ КГ-3 СОЭКС'!$C$3:$G$2063,5,0)</f>
        <v>49.2</v>
      </c>
      <c r="AC537" s="217">
        <f t="shared" si="53"/>
        <v>0</v>
      </c>
    </row>
    <row r="538" spans="1:29" x14ac:dyDescent="0.3">
      <c r="A538" s="133" t="s">
        <v>1662</v>
      </c>
      <c r="B538" s="134" t="s">
        <v>1663</v>
      </c>
      <c r="C538" s="134" t="s">
        <v>1664</v>
      </c>
      <c r="D538" s="96">
        <v>1</v>
      </c>
      <c r="E538" s="141">
        <v>52.6</v>
      </c>
      <c r="F538" s="142">
        <v>52.6</v>
      </c>
      <c r="G538" s="143">
        <v>1.7</v>
      </c>
      <c r="H538" s="143">
        <v>1.7</v>
      </c>
      <c r="I538" s="144" t="s">
        <v>165</v>
      </c>
      <c r="J538" s="67"/>
      <c r="K538" s="96"/>
      <c r="L538" s="96"/>
      <c r="M538" s="67"/>
      <c r="N538" s="67">
        <v>1</v>
      </c>
      <c r="O538" s="67"/>
      <c r="P538" s="77"/>
      <c r="Q538" s="96"/>
      <c r="R538" s="67">
        <f t="shared" si="48"/>
        <v>0</v>
      </c>
      <c r="S538" s="146"/>
      <c r="T538" s="291" t="str">
        <f>IFERROR(VLOOKUP(B538,'Найдено на объекте'!$A$2:$I$83,9,0),"-")</f>
        <v>-</v>
      </c>
      <c r="U538" s="196" t="str">
        <f t="shared" si="49"/>
        <v>-</v>
      </c>
      <c r="V538" s="291" t="str">
        <f>IFERROR(VLOOKUP(B538,[1]Отгрузки!$B$208:$C$281,2,0),"-")</f>
        <v>-</v>
      </c>
      <c r="W538" s="196" t="str">
        <f t="shared" si="50"/>
        <v>-</v>
      </c>
      <c r="X538" s="291">
        <f t="shared" si="51"/>
        <v>1</v>
      </c>
      <c r="Y538" s="196">
        <f t="shared" si="52"/>
        <v>5.2600000000000001E-2</v>
      </c>
      <c r="Z538" s="319"/>
      <c r="AA538" s="291"/>
      <c r="AB538" s="68">
        <f>VLOOKUP(B538,'[2]ВОМ КГ-3 СОЭКС'!$C$3:$G$2063,5,0)</f>
        <v>52.6</v>
      </c>
      <c r="AC538" s="217">
        <f t="shared" si="53"/>
        <v>0</v>
      </c>
    </row>
    <row r="539" spans="1:29" x14ac:dyDescent="0.3">
      <c r="A539" s="133" t="s">
        <v>1665</v>
      </c>
      <c r="B539" s="134" t="s">
        <v>1666</v>
      </c>
      <c r="C539" s="134" t="s">
        <v>1667</v>
      </c>
      <c r="D539" s="96">
        <v>1</v>
      </c>
      <c r="E539" s="141">
        <v>53.5</v>
      </c>
      <c r="F539" s="142">
        <v>53.5</v>
      </c>
      <c r="G539" s="143">
        <v>1.73</v>
      </c>
      <c r="H539" s="143">
        <v>1.73</v>
      </c>
      <c r="I539" s="144" t="s">
        <v>165</v>
      </c>
      <c r="J539" s="67"/>
      <c r="K539" s="96"/>
      <c r="L539" s="96"/>
      <c r="M539" s="67"/>
      <c r="N539" s="67">
        <v>1</v>
      </c>
      <c r="O539" s="67"/>
      <c r="P539" s="77"/>
      <c r="Q539" s="96"/>
      <c r="R539" s="67">
        <f t="shared" si="48"/>
        <v>0</v>
      </c>
      <c r="S539" s="146"/>
      <c r="T539" s="291" t="str">
        <f>IFERROR(VLOOKUP(B539,'Найдено на объекте'!$A$2:$I$83,9,0),"-")</f>
        <v>-</v>
      </c>
      <c r="U539" s="196" t="str">
        <f t="shared" si="49"/>
        <v>-</v>
      </c>
      <c r="V539" s="291" t="str">
        <f>IFERROR(VLOOKUP(B539,[1]Отгрузки!$B$208:$C$281,2,0),"-")</f>
        <v>-</v>
      </c>
      <c r="W539" s="196" t="str">
        <f t="shared" si="50"/>
        <v>-</v>
      </c>
      <c r="X539" s="291">
        <f t="shared" si="51"/>
        <v>1</v>
      </c>
      <c r="Y539" s="196">
        <f t="shared" si="52"/>
        <v>5.3499999999999999E-2</v>
      </c>
      <c r="Z539" s="319"/>
      <c r="AA539" s="291"/>
      <c r="AB539" s="68">
        <f>VLOOKUP(B539,'[2]ВОМ КГ-3 СОЭКС'!$C$3:$G$2063,5,0)</f>
        <v>53.5</v>
      </c>
      <c r="AC539" s="217">
        <f t="shared" si="53"/>
        <v>0</v>
      </c>
    </row>
    <row r="540" spans="1:29" x14ac:dyDescent="0.3">
      <c r="A540" s="133" t="s">
        <v>1668</v>
      </c>
      <c r="B540" s="134" t="s">
        <v>1669</v>
      </c>
      <c r="C540" s="134" t="s">
        <v>1670</v>
      </c>
      <c r="D540" s="96">
        <v>2</v>
      </c>
      <c r="E540" s="141">
        <v>53.2</v>
      </c>
      <c r="F540" s="142">
        <v>106.4</v>
      </c>
      <c r="G540" s="143">
        <v>1.72</v>
      </c>
      <c r="H540" s="143">
        <v>3.44</v>
      </c>
      <c r="I540" s="144" t="s">
        <v>165</v>
      </c>
      <c r="J540" s="67"/>
      <c r="K540" s="96"/>
      <c r="L540" s="96"/>
      <c r="M540" s="67"/>
      <c r="N540" s="67">
        <v>2</v>
      </c>
      <c r="O540" s="67"/>
      <c r="P540" s="77"/>
      <c r="Q540" s="96"/>
      <c r="R540" s="67">
        <f t="shared" si="48"/>
        <v>0</v>
      </c>
      <c r="S540" s="146"/>
      <c r="T540" s="291" t="str">
        <f>IFERROR(VLOOKUP(B540,'Найдено на объекте'!$A$2:$I$83,9,0),"-")</f>
        <v>-</v>
      </c>
      <c r="U540" s="196" t="str">
        <f t="shared" si="49"/>
        <v>-</v>
      </c>
      <c r="V540" s="291" t="str">
        <f>IFERROR(VLOOKUP(B540,[1]Отгрузки!$B$208:$C$281,2,0),"-")</f>
        <v>-</v>
      </c>
      <c r="W540" s="196" t="str">
        <f t="shared" si="50"/>
        <v>-</v>
      </c>
      <c r="X540" s="291">
        <f t="shared" si="51"/>
        <v>2</v>
      </c>
      <c r="Y540" s="196">
        <f t="shared" si="52"/>
        <v>0.10640000000000001</v>
      </c>
      <c r="Z540" s="319"/>
      <c r="AA540" s="291"/>
      <c r="AB540" s="68">
        <f>VLOOKUP(B540,'[2]ВОМ КГ-3 СОЭКС'!$C$3:$G$2063,5,0)</f>
        <v>106.4</v>
      </c>
      <c r="AC540" s="217">
        <f t="shared" si="53"/>
        <v>0</v>
      </c>
    </row>
    <row r="541" spans="1:29" x14ac:dyDescent="0.3">
      <c r="A541" s="133" t="s">
        <v>1671</v>
      </c>
      <c r="B541" s="134" t="s">
        <v>1672</v>
      </c>
      <c r="C541" s="134" t="s">
        <v>1673</v>
      </c>
      <c r="D541" s="96">
        <v>1</v>
      </c>
      <c r="E541" s="141">
        <v>37.299999999999997</v>
      </c>
      <c r="F541" s="142">
        <v>37.299999999999997</v>
      </c>
      <c r="G541" s="143">
        <v>1.21</v>
      </c>
      <c r="H541" s="143">
        <v>1.21</v>
      </c>
      <c r="I541" s="144" t="s">
        <v>165</v>
      </c>
      <c r="J541" s="67"/>
      <c r="K541" s="96"/>
      <c r="L541" s="96"/>
      <c r="M541" s="67"/>
      <c r="N541" s="67">
        <v>1</v>
      </c>
      <c r="O541" s="67"/>
      <c r="P541" s="77"/>
      <c r="Q541" s="96"/>
      <c r="R541" s="67">
        <f t="shared" si="48"/>
        <v>0</v>
      </c>
      <c r="S541" s="146"/>
      <c r="T541" s="291" t="str">
        <f>IFERROR(VLOOKUP(B541,'Найдено на объекте'!$A$2:$I$83,9,0),"-")</f>
        <v>-</v>
      </c>
      <c r="U541" s="196" t="str">
        <f t="shared" si="49"/>
        <v>-</v>
      </c>
      <c r="V541" s="291" t="str">
        <f>IFERROR(VLOOKUP(B541,[1]Отгрузки!$B$208:$C$281,2,0),"-")</f>
        <v>-</v>
      </c>
      <c r="W541" s="196" t="str">
        <f t="shared" si="50"/>
        <v>-</v>
      </c>
      <c r="X541" s="291">
        <f t="shared" si="51"/>
        <v>1</v>
      </c>
      <c r="Y541" s="196">
        <f t="shared" si="52"/>
        <v>3.73E-2</v>
      </c>
      <c r="Z541" s="319"/>
      <c r="AA541" s="291"/>
      <c r="AB541" s="68">
        <f>VLOOKUP(B541,'[2]ВОМ КГ-3 СОЭКС'!$C$3:$G$2063,5,0)</f>
        <v>37.299999999999997</v>
      </c>
      <c r="AC541" s="217">
        <f t="shared" si="53"/>
        <v>0</v>
      </c>
    </row>
    <row r="542" spans="1:29" x14ac:dyDescent="0.3">
      <c r="A542" s="133" t="s">
        <v>1674</v>
      </c>
      <c r="B542" s="134" t="s">
        <v>1675</v>
      </c>
      <c r="C542" s="134" t="s">
        <v>1676</v>
      </c>
      <c r="D542" s="96">
        <v>2</v>
      </c>
      <c r="E542" s="141">
        <v>35.700000000000003</v>
      </c>
      <c r="F542" s="142">
        <v>71.400000000000006</v>
      </c>
      <c r="G542" s="143">
        <v>1.1599999999999999</v>
      </c>
      <c r="H542" s="143">
        <v>2.3199999999999998</v>
      </c>
      <c r="I542" s="144" t="s">
        <v>165</v>
      </c>
      <c r="J542" s="67"/>
      <c r="K542" s="96"/>
      <c r="L542" s="96"/>
      <c r="M542" s="67"/>
      <c r="N542" s="67">
        <v>2</v>
      </c>
      <c r="O542" s="67"/>
      <c r="P542" s="77"/>
      <c r="Q542" s="96"/>
      <c r="R542" s="67">
        <f t="shared" si="48"/>
        <v>0</v>
      </c>
      <c r="S542" s="146"/>
      <c r="T542" s="291" t="str">
        <f>IFERROR(VLOOKUP(B542,'Найдено на объекте'!$A$2:$I$83,9,0),"-")</f>
        <v>-</v>
      </c>
      <c r="U542" s="196" t="str">
        <f t="shared" si="49"/>
        <v>-</v>
      </c>
      <c r="V542" s="291" t="str">
        <f>IFERROR(VLOOKUP(B542,[1]Отгрузки!$B$208:$C$281,2,0),"-")</f>
        <v>-</v>
      </c>
      <c r="W542" s="196" t="str">
        <f t="shared" si="50"/>
        <v>-</v>
      </c>
      <c r="X542" s="291">
        <f t="shared" si="51"/>
        <v>2</v>
      </c>
      <c r="Y542" s="196">
        <f t="shared" si="52"/>
        <v>7.1400000000000005E-2</v>
      </c>
      <c r="Z542" s="319"/>
      <c r="AA542" s="291"/>
      <c r="AB542" s="68">
        <f>VLOOKUP(B542,'[2]ВОМ КГ-3 СОЭКС'!$C$3:$G$2063,5,0)</f>
        <v>71.400000000000006</v>
      </c>
      <c r="AC542" s="217">
        <f t="shared" si="53"/>
        <v>0</v>
      </c>
    </row>
    <row r="543" spans="1:29" x14ac:dyDescent="0.3">
      <c r="A543" s="133" t="s">
        <v>1677</v>
      </c>
      <c r="B543" s="134" t="s">
        <v>1678</v>
      </c>
      <c r="C543" s="134" t="s">
        <v>1679</v>
      </c>
      <c r="D543" s="96">
        <v>1</v>
      </c>
      <c r="E543" s="141">
        <v>29.5</v>
      </c>
      <c r="F543" s="142">
        <v>29.5</v>
      </c>
      <c r="G543" s="143">
        <v>0.96</v>
      </c>
      <c r="H543" s="143">
        <v>0.96</v>
      </c>
      <c r="I543" s="144" t="s">
        <v>165</v>
      </c>
      <c r="J543" s="67"/>
      <c r="K543" s="96"/>
      <c r="L543" s="96"/>
      <c r="M543" s="67"/>
      <c r="N543" s="67">
        <v>1</v>
      </c>
      <c r="O543" s="67"/>
      <c r="P543" s="77"/>
      <c r="Q543" s="96"/>
      <c r="R543" s="67">
        <f t="shared" si="48"/>
        <v>0</v>
      </c>
      <c r="S543" s="146"/>
      <c r="T543" s="291" t="str">
        <f>IFERROR(VLOOKUP(B543,'Найдено на объекте'!$A$2:$I$83,9,0),"-")</f>
        <v>-</v>
      </c>
      <c r="U543" s="196" t="str">
        <f t="shared" si="49"/>
        <v>-</v>
      </c>
      <c r="V543" s="291" t="str">
        <f>IFERROR(VLOOKUP(B543,[1]Отгрузки!$B$208:$C$281,2,0),"-")</f>
        <v>-</v>
      </c>
      <c r="W543" s="196" t="str">
        <f t="shared" si="50"/>
        <v>-</v>
      </c>
      <c r="X543" s="291">
        <f t="shared" si="51"/>
        <v>1</v>
      </c>
      <c r="Y543" s="196">
        <f t="shared" si="52"/>
        <v>2.9499999999999998E-2</v>
      </c>
      <c r="Z543" s="319"/>
      <c r="AA543" s="291"/>
      <c r="AB543" s="68">
        <f>VLOOKUP(B543,'[2]ВОМ КГ-3 СОЭКС'!$C$3:$G$2063,5,0)</f>
        <v>29.5</v>
      </c>
      <c r="AC543" s="217">
        <f t="shared" si="53"/>
        <v>0</v>
      </c>
    </row>
    <row r="544" spans="1:29" x14ac:dyDescent="0.3">
      <c r="A544" s="133" t="s">
        <v>1680</v>
      </c>
      <c r="B544" s="134" t="s">
        <v>1681</v>
      </c>
      <c r="C544" s="134" t="s">
        <v>1682</v>
      </c>
      <c r="D544" s="96">
        <v>1</v>
      </c>
      <c r="E544" s="141">
        <v>24.7</v>
      </c>
      <c r="F544" s="142">
        <v>24.7</v>
      </c>
      <c r="G544" s="143">
        <v>0.8</v>
      </c>
      <c r="H544" s="143">
        <v>0.8</v>
      </c>
      <c r="I544" s="144" t="s">
        <v>165</v>
      </c>
      <c r="J544" s="67"/>
      <c r="K544" s="96"/>
      <c r="L544" s="96"/>
      <c r="M544" s="67"/>
      <c r="N544" s="67">
        <v>1</v>
      </c>
      <c r="O544" s="67"/>
      <c r="P544" s="77"/>
      <c r="Q544" s="96"/>
      <c r="R544" s="67">
        <f t="shared" si="48"/>
        <v>0</v>
      </c>
      <c r="S544" s="146"/>
      <c r="T544" s="291" t="str">
        <f>IFERROR(VLOOKUP(B544,'Найдено на объекте'!$A$2:$I$83,9,0),"-")</f>
        <v>-</v>
      </c>
      <c r="U544" s="196" t="str">
        <f t="shared" si="49"/>
        <v>-</v>
      </c>
      <c r="V544" s="291" t="str">
        <f>IFERROR(VLOOKUP(B544,[1]Отгрузки!$B$208:$C$281,2,0),"-")</f>
        <v>-</v>
      </c>
      <c r="W544" s="196" t="str">
        <f t="shared" si="50"/>
        <v>-</v>
      </c>
      <c r="X544" s="291">
        <f t="shared" si="51"/>
        <v>1</v>
      </c>
      <c r="Y544" s="196">
        <f t="shared" si="52"/>
        <v>2.47E-2</v>
      </c>
      <c r="Z544" s="319"/>
      <c r="AA544" s="291"/>
      <c r="AB544" s="68">
        <f>VLOOKUP(B544,'[2]ВОМ КГ-3 СОЭКС'!$C$3:$G$2063,5,0)</f>
        <v>24.7</v>
      </c>
      <c r="AC544" s="217">
        <f t="shared" si="53"/>
        <v>0</v>
      </c>
    </row>
    <row r="545" spans="1:29" x14ac:dyDescent="0.3">
      <c r="A545" s="133" t="s">
        <v>1683</v>
      </c>
      <c r="B545" s="134" t="s">
        <v>1684</v>
      </c>
      <c r="C545" s="134" t="s">
        <v>1685</v>
      </c>
      <c r="D545" s="96">
        <v>12</v>
      </c>
      <c r="E545" s="141">
        <v>55</v>
      </c>
      <c r="F545" s="142">
        <v>660</v>
      </c>
      <c r="G545" s="143">
        <v>1.78</v>
      </c>
      <c r="H545" s="143">
        <v>21.36</v>
      </c>
      <c r="I545" s="144" t="s">
        <v>165</v>
      </c>
      <c r="J545" s="67"/>
      <c r="K545" s="96"/>
      <c r="L545" s="96"/>
      <c r="M545" s="67"/>
      <c r="N545" s="67"/>
      <c r="O545" s="67">
        <v>4</v>
      </c>
      <c r="P545" s="145">
        <v>4</v>
      </c>
      <c r="Q545" s="144">
        <v>4</v>
      </c>
      <c r="R545" s="67">
        <f t="shared" si="48"/>
        <v>0</v>
      </c>
      <c r="S545" s="146"/>
      <c r="T545" s="291" t="str">
        <f>IFERROR(VLOOKUP(B545,'Найдено на объекте'!$A$2:$I$83,9,0),"-")</f>
        <v>-</v>
      </c>
      <c r="U545" s="196" t="str">
        <f t="shared" si="49"/>
        <v>-</v>
      </c>
      <c r="V545" s="291" t="str">
        <f>IFERROR(VLOOKUP(B545,[1]Отгрузки!$B$208:$C$281,2,0),"-")</f>
        <v>-</v>
      </c>
      <c r="W545" s="196" t="str">
        <f t="shared" si="50"/>
        <v>-</v>
      </c>
      <c r="X545" s="291">
        <f t="shared" si="51"/>
        <v>12</v>
      </c>
      <c r="Y545" s="196">
        <f t="shared" si="52"/>
        <v>0.66</v>
      </c>
      <c r="Z545" s="319"/>
      <c r="AA545" s="291"/>
      <c r="AB545" s="68">
        <f>VLOOKUP(B545,'[2]ВОМ КГ-3 СОЭКС'!$C$3:$G$2063,5,0)</f>
        <v>660</v>
      </c>
      <c r="AC545" s="217">
        <f t="shared" si="53"/>
        <v>0</v>
      </c>
    </row>
    <row r="546" spans="1:29" x14ac:dyDescent="0.3">
      <c r="A546" s="133" t="s">
        <v>1686</v>
      </c>
      <c r="B546" s="134" t="s">
        <v>1687</v>
      </c>
      <c r="C546" s="134" t="s">
        <v>1688</v>
      </c>
      <c r="D546" s="96">
        <v>2</v>
      </c>
      <c r="E546" s="141">
        <v>215.7</v>
      </c>
      <c r="F546" s="142">
        <v>431.4</v>
      </c>
      <c r="G546" s="143">
        <v>4.93</v>
      </c>
      <c r="H546" s="143">
        <v>9.86</v>
      </c>
      <c r="I546" s="144" t="s">
        <v>165</v>
      </c>
      <c r="J546" s="67"/>
      <c r="K546" s="96"/>
      <c r="L546" s="96"/>
      <c r="M546" s="67"/>
      <c r="N546" s="67">
        <v>2</v>
      </c>
      <c r="O546" s="67"/>
      <c r="P546" s="77"/>
      <c r="Q546" s="96"/>
      <c r="R546" s="67">
        <f t="shared" si="48"/>
        <v>0</v>
      </c>
      <c r="S546" s="146"/>
      <c r="T546" s="291" t="str">
        <f>IFERROR(VLOOKUP(B546,'Найдено на объекте'!$A$2:$I$83,9,0),"-")</f>
        <v>-</v>
      </c>
      <c r="U546" s="196" t="str">
        <f t="shared" si="49"/>
        <v>-</v>
      </c>
      <c r="V546" s="291" t="str">
        <f>IFERROR(VLOOKUP(B546,[1]Отгрузки!$B$208:$C$281,2,0),"-")</f>
        <v>-</v>
      </c>
      <c r="W546" s="196" t="str">
        <f t="shared" si="50"/>
        <v>-</v>
      </c>
      <c r="X546" s="291">
        <f t="shared" si="51"/>
        <v>2</v>
      </c>
      <c r="Y546" s="196">
        <f t="shared" si="52"/>
        <v>0.43139999999999995</v>
      </c>
      <c r="Z546" s="319"/>
      <c r="AA546" s="291"/>
      <c r="AB546" s="68">
        <f>VLOOKUP(B546,'[2]ВОМ КГ-3 СОЭКС'!$C$3:$G$2063,5,0)</f>
        <v>431.4</v>
      </c>
      <c r="AC546" s="217">
        <f t="shared" si="53"/>
        <v>0</v>
      </c>
    </row>
    <row r="547" spans="1:29" x14ac:dyDescent="0.3">
      <c r="A547" s="133" t="s">
        <v>1689</v>
      </c>
      <c r="B547" s="134" t="s">
        <v>1690</v>
      </c>
      <c r="C547" s="134" t="s">
        <v>1691</v>
      </c>
      <c r="D547" s="96">
        <v>1</v>
      </c>
      <c r="E547" s="141">
        <v>218</v>
      </c>
      <c r="F547" s="142">
        <v>218</v>
      </c>
      <c r="G547" s="143">
        <v>4.9800000000000004</v>
      </c>
      <c r="H547" s="143">
        <v>4.9800000000000004</v>
      </c>
      <c r="I547" s="144" t="s">
        <v>165</v>
      </c>
      <c r="J547" s="67"/>
      <c r="K547" s="96"/>
      <c r="L547" s="96"/>
      <c r="M547" s="67"/>
      <c r="N547" s="67">
        <v>1</v>
      </c>
      <c r="O547" s="67"/>
      <c r="P547" s="77"/>
      <c r="Q547" s="96"/>
      <c r="R547" s="67">
        <f t="shared" si="48"/>
        <v>0</v>
      </c>
      <c r="S547" s="146"/>
      <c r="T547" s="291" t="str">
        <f>IFERROR(VLOOKUP(B547,'Найдено на объекте'!$A$2:$I$83,9,0),"-")</f>
        <v>-</v>
      </c>
      <c r="U547" s="196" t="str">
        <f t="shared" si="49"/>
        <v>-</v>
      </c>
      <c r="V547" s="291" t="str">
        <f>IFERROR(VLOOKUP(B547,[1]Отгрузки!$B$208:$C$281,2,0),"-")</f>
        <v>-</v>
      </c>
      <c r="W547" s="196" t="str">
        <f t="shared" si="50"/>
        <v>-</v>
      </c>
      <c r="X547" s="291">
        <f t="shared" si="51"/>
        <v>1</v>
      </c>
      <c r="Y547" s="196">
        <f t="shared" si="52"/>
        <v>0.218</v>
      </c>
      <c r="Z547" s="319"/>
      <c r="AA547" s="291"/>
      <c r="AB547" s="68">
        <f>VLOOKUP(B547,'[2]ВОМ КГ-3 СОЭКС'!$C$3:$G$2063,5,0)</f>
        <v>218</v>
      </c>
      <c r="AC547" s="217">
        <f t="shared" si="53"/>
        <v>0</v>
      </c>
    </row>
    <row r="548" spans="1:29" x14ac:dyDescent="0.3">
      <c r="A548" s="133" t="s">
        <v>1692</v>
      </c>
      <c r="B548" s="134" t="s">
        <v>1693</v>
      </c>
      <c r="C548" s="134" t="s">
        <v>1694</v>
      </c>
      <c r="D548" s="96">
        <v>1</v>
      </c>
      <c r="E548" s="141">
        <v>218</v>
      </c>
      <c r="F548" s="142">
        <v>218</v>
      </c>
      <c r="G548" s="143">
        <v>4.9800000000000004</v>
      </c>
      <c r="H548" s="143">
        <v>4.9800000000000004</v>
      </c>
      <c r="I548" s="144" t="s">
        <v>165</v>
      </c>
      <c r="J548" s="67"/>
      <c r="K548" s="96"/>
      <c r="L548" s="96"/>
      <c r="M548" s="67"/>
      <c r="N548" s="67">
        <v>1</v>
      </c>
      <c r="O548" s="67"/>
      <c r="P548" s="77"/>
      <c r="Q548" s="96"/>
      <c r="R548" s="67">
        <f t="shared" si="48"/>
        <v>0</v>
      </c>
      <c r="S548" s="146"/>
      <c r="T548" s="291" t="str">
        <f>IFERROR(VLOOKUP(B548,'Найдено на объекте'!$A$2:$I$83,9,0),"-")</f>
        <v>-</v>
      </c>
      <c r="U548" s="196" t="str">
        <f t="shared" si="49"/>
        <v>-</v>
      </c>
      <c r="V548" s="291" t="str">
        <f>IFERROR(VLOOKUP(B548,[1]Отгрузки!$B$208:$C$281,2,0),"-")</f>
        <v>-</v>
      </c>
      <c r="W548" s="196" t="str">
        <f t="shared" si="50"/>
        <v>-</v>
      </c>
      <c r="X548" s="291">
        <f t="shared" si="51"/>
        <v>1</v>
      </c>
      <c r="Y548" s="196">
        <f t="shared" si="52"/>
        <v>0.218</v>
      </c>
      <c r="Z548" s="319"/>
      <c r="AA548" s="291"/>
      <c r="AB548" s="68">
        <f>VLOOKUP(B548,'[2]ВОМ КГ-3 СОЭКС'!$C$3:$G$2063,5,0)</f>
        <v>218</v>
      </c>
      <c r="AC548" s="217">
        <f t="shared" si="53"/>
        <v>0</v>
      </c>
    </row>
    <row r="549" spans="1:29" x14ac:dyDescent="0.3">
      <c r="A549" s="133" t="s">
        <v>1695</v>
      </c>
      <c r="B549" s="134" t="s">
        <v>1696</v>
      </c>
      <c r="C549" s="134" t="s">
        <v>1697</v>
      </c>
      <c r="D549" s="96">
        <v>1</v>
      </c>
      <c r="E549" s="141">
        <v>286.3</v>
      </c>
      <c r="F549" s="142">
        <v>286.3</v>
      </c>
      <c r="G549" s="143">
        <v>5.66</v>
      </c>
      <c r="H549" s="143">
        <v>5.66</v>
      </c>
      <c r="I549" s="144" t="s">
        <v>170</v>
      </c>
      <c r="J549" s="67"/>
      <c r="K549" s="96"/>
      <c r="L549" s="147">
        <v>1</v>
      </c>
      <c r="M549" s="67"/>
      <c r="N549" s="67"/>
      <c r="O549" s="67"/>
      <c r="P549" s="77"/>
      <c r="Q549" s="96"/>
      <c r="R549" s="67">
        <f t="shared" si="48"/>
        <v>0</v>
      </c>
      <c r="S549" s="146"/>
      <c r="T549" s="291" t="str">
        <f>IFERROR(VLOOKUP(B549,'Найдено на объекте'!$A$2:$I$83,9,0),"-")</f>
        <v>-</v>
      </c>
      <c r="U549" s="196" t="str">
        <f t="shared" si="49"/>
        <v>-</v>
      </c>
      <c r="V549" s="291" t="str">
        <f>IFERROR(VLOOKUP(B549,[1]Отгрузки!$B$208:$C$281,2,0),"-")</f>
        <v>-</v>
      </c>
      <c r="W549" s="196" t="str">
        <f t="shared" si="50"/>
        <v>-</v>
      </c>
      <c r="X549" s="291">
        <f t="shared" si="51"/>
        <v>1</v>
      </c>
      <c r="Y549" s="196">
        <f t="shared" si="52"/>
        <v>0.2863</v>
      </c>
      <c r="Z549" s="319"/>
      <c r="AA549" s="291"/>
      <c r="AB549" s="68">
        <f>VLOOKUP(B549,'[2]ВОМ КГ-3 СОЭКС'!$C$3:$G$2063,5,0)</f>
        <v>286.3</v>
      </c>
      <c r="AC549" s="217">
        <f t="shared" si="53"/>
        <v>0</v>
      </c>
    </row>
    <row r="550" spans="1:29" x14ac:dyDescent="0.3">
      <c r="A550" s="133" t="s">
        <v>1698</v>
      </c>
      <c r="B550" s="134" t="s">
        <v>1699</v>
      </c>
      <c r="C550" s="134" t="s">
        <v>1700</v>
      </c>
      <c r="D550" s="96">
        <v>1</v>
      </c>
      <c r="E550" s="141">
        <v>436.5</v>
      </c>
      <c r="F550" s="142">
        <v>436.5</v>
      </c>
      <c r="G550" s="143">
        <v>9</v>
      </c>
      <c r="H550" s="143">
        <v>9</v>
      </c>
      <c r="I550" s="144" t="s">
        <v>170</v>
      </c>
      <c r="J550" s="67"/>
      <c r="K550" s="96"/>
      <c r="L550" s="147">
        <v>1</v>
      </c>
      <c r="M550" s="67"/>
      <c r="N550" s="67"/>
      <c r="O550" s="67"/>
      <c r="P550" s="77"/>
      <c r="Q550" s="96"/>
      <c r="R550" s="67">
        <f t="shared" si="48"/>
        <v>0</v>
      </c>
      <c r="S550" s="146"/>
      <c r="T550" s="291" t="str">
        <f>IFERROR(VLOOKUP(B550,'Найдено на объекте'!$A$2:$I$83,9,0),"-")</f>
        <v>-</v>
      </c>
      <c r="U550" s="196" t="str">
        <f t="shared" si="49"/>
        <v>-</v>
      </c>
      <c r="V550" s="291" t="str">
        <f>IFERROR(VLOOKUP(B550,[1]Отгрузки!$B$208:$C$281,2,0),"-")</f>
        <v>-</v>
      </c>
      <c r="W550" s="196" t="str">
        <f t="shared" si="50"/>
        <v>-</v>
      </c>
      <c r="X550" s="291">
        <f t="shared" si="51"/>
        <v>1</v>
      </c>
      <c r="Y550" s="196">
        <f t="shared" si="52"/>
        <v>0.4365</v>
      </c>
      <c r="Z550" s="319"/>
      <c r="AA550" s="291"/>
      <c r="AB550" s="68">
        <f>VLOOKUP(B550,'[2]ВОМ КГ-3 СОЭКС'!$C$3:$G$2063,5,0)</f>
        <v>436.5</v>
      </c>
      <c r="AC550" s="217">
        <f t="shared" si="53"/>
        <v>0</v>
      </c>
    </row>
    <row r="551" spans="1:29" x14ac:dyDescent="0.3">
      <c r="A551" s="133" t="s">
        <v>1701</v>
      </c>
      <c r="B551" s="134" t="s">
        <v>1702</v>
      </c>
      <c r="C551" s="134" t="s">
        <v>1703</v>
      </c>
      <c r="D551" s="96">
        <v>1</v>
      </c>
      <c r="E551" s="141">
        <v>61.1</v>
      </c>
      <c r="F551" s="142">
        <v>61.1</v>
      </c>
      <c r="G551" s="143">
        <v>1.71</v>
      </c>
      <c r="H551" s="143">
        <v>1.71</v>
      </c>
      <c r="I551" s="144" t="s">
        <v>170</v>
      </c>
      <c r="J551" s="67"/>
      <c r="K551" s="96"/>
      <c r="L551" s="96"/>
      <c r="M551" s="67"/>
      <c r="N551" s="67"/>
      <c r="O551" s="67"/>
      <c r="P551" s="77"/>
      <c r="Q551" s="144">
        <v>1</v>
      </c>
      <c r="R551" s="67">
        <f t="shared" si="48"/>
        <v>0</v>
      </c>
      <c r="S551" s="146" t="s">
        <v>1773</v>
      </c>
      <c r="T551" s="291" t="str">
        <f>IFERROR(VLOOKUP(B551,'Найдено на объекте'!$A$2:$I$83,9,0),"-")</f>
        <v>-</v>
      </c>
      <c r="U551" s="196" t="str">
        <f t="shared" si="49"/>
        <v>-</v>
      </c>
      <c r="V551" s="291" t="str">
        <f>IFERROR(VLOOKUP(B551,[1]Отгрузки!$B$208:$C$281,2,0),"-")</f>
        <v>-</v>
      </c>
      <c r="W551" s="196" t="str">
        <f t="shared" si="50"/>
        <v>-</v>
      </c>
      <c r="X551" s="291">
        <f t="shared" si="51"/>
        <v>1</v>
      </c>
      <c r="Y551" s="196">
        <f t="shared" si="52"/>
        <v>6.1100000000000002E-2</v>
      </c>
      <c r="Z551" s="319"/>
      <c r="AA551" s="291"/>
      <c r="AB551" s="68">
        <f>VLOOKUP(B551,'[2]ВОМ КГ-3 СОЭКС'!$C$3:$G$2063,5,0)</f>
        <v>61.1</v>
      </c>
      <c r="AC551" s="217">
        <f t="shared" si="53"/>
        <v>0</v>
      </c>
    </row>
    <row r="552" spans="1:29" ht="31.2" x14ac:dyDescent="0.3">
      <c r="A552" s="133" t="s">
        <v>1704</v>
      </c>
      <c r="B552" s="134" t="s">
        <v>1705</v>
      </c>
      <c r="C552" s="134" t="s">
        <v>1706</v>
      </c>
      <c r="D552" s="96">
        <v>12</v>
      </c>
      <c r="E552" s="141">
        <v>28.9</v>
      </c>
      <c r="F552" s="142">
        <v>346.8</v>
      </c>
      <c r="G552" s="143">
        <v>0.82</v>
      </c>
      <c r="H552" s="143">
        <v>9.84</v>
      </c>
      <c r="I552" s="144" t="s">
        <v>170</v>
      </c>
      <c r="J552" s="67"/>
      <c r="K552" s="148">
        <v>2</v>
      </c>
      <c r="L552" s="147">
        <v>2</v>
      </c>
      <c r="M552" s="67"/>
      <c r="N552" s="96"/>
      <c r="O552" s="96"/>
      <c r="P552" s="96"/>
      <c r="Q552" s="96"/>
      <c r="R552" s="67">
        <f t="shared" si="48"/>
        <v>8</v>
      </c>
      <c r="S552" s="146" t="s">
        <v>1775</v>
      </c>
      <c r="T552" s="291" t="str">
        <f>IFERROR(VLOOKUP(B552,'Найдено на объекте'!$A$2:$I$83,9,0),"-")</f>
        <v>-</v>
      </c>
      <c r="U552" s="196" t="str">
        <f t="shared" si="49"/>
        <v>-</v>
      </c>
      <c r="V552" s="291" t="str">
        <f>IFERROR(VLOOKUP(B552,[1]Отгрузки!$B$208:$C$281,2,0),"-")</f>
        <v>-</v>
      </c>
      <c r="W552" s="196" t="str">
        <f t="shared" si="50"/>
        <v>-</v>
      </c>
      <c r="X552" s="291">
        <f t="shared" si="51"/>
        <v>12</v>
      </c>
      <c r="Y552" s="196">
        <f t="shared" si="52"/>
        <v>0.34679999999999994</v>
      </c>
      <c r="Z552" s="319"/>
      <c r="AA552" s="291"/>
      <c r="AB552" s="68">
        <f>VLOOKUP(B552,'[2]ВОМ КГ-3 СОЭКС'!$C$3:$G$2063,5,0)</f>
        <v>346.8</v>
      </c>
      <c r="AC552" s="217">
        <f t="shared" si="53"/>
        <v>0</v>
      </c>
    </row>
    <row r="553" spans="1:29" x14ac:dyDescent="0.3">
      <c r="A553" s="133" t="s">
        <v>1707</v>
      </c>
      <c r="B553" s="134" t="s">
        <v>1708</v>
      </c>
      <c r="C553" s="134" t="s">
        <v>1709</v>
      </c>
      <c r="D553" s="96">
        <v>1</v>
      </c>
      <c r="E553" s="141">
        <v>43.5</v>
      </c>
      <c r="F553" s="142">
        <v>43.5</v>
      </c>
      <c r="G553" s="143">
        <v>1.19</v>
      </c>
      <c r="H553" s="143">
        <v>1.19</v>
      </c>
      <c r="I553" s="144" t="s">
        <v>170</v>
      </c>
      <c r="J553" s="67"/>
      <c r="K553" s="148">
        <v>1</v>
      </c>
      <c r="L553" s="96"/>
      <c r="M553" s="67"/>
      <c r="N553" s="67"/>
      <c r="O553" s="67"/>
      <c r="P553" s="77"/>
      <c r="Q553" s="96"/>
      <c r="R553" s="67">
        <f t="shared" si="48"/>
        <v>0</v>
      </c>
      <c r="S553" s="146"/>
      <c r="T553" s="291" t="str">
        <f>IFERROR(VLOOKUP(B553,'Найдено на объекте'!$A$2:$I$83,9,0),"-")</f>
        <v>-</v>
      </c>
      <c r="U553" s="196" t="str">
        <f t="shared" si="49"/>
        <v>-</v>
      </c>
      <c r="V553" s="291" t="str">
        <f>IFERROR(VLOOKUP(B553,[1]Отгрузки!$B$208:$C$281,2,0),"-")</f>
        <v>-</v>
      </c>
      <c r="W553" s="196" t="str">
        <f t="shared" si="50"/>
        <v>-</v>
      </c>
      <c r="X553" s="291">
        <f t="shared" si="51"/>
        <v>1</v>
      </c>
      <c r="Y553" s="196">
        <f t="shared" si="52"/>
        <v>4.3499999999999997E-2</v>
      </c>
      <c r="Z553" s="319"/>
      <c r="AA553" s="291"/>
      <c r="AB553" s="68">
        <f>VLOOKUP(B553,'[2]ВОМ КГ-3 СОЭКС'!$C$3:$G$2063,5,0)</f>
        <v>43.5</v>
      </c>
      <c r="AC553" s="217">
        <f t="shared" si="53"/>
        <v>0</v>
      </c>
    </row>
    <row r="554" spans="1:29" x14ac:dyDescent="0.3">
      <c r="A554" s="133" t="s">
        <v>1710</v>
      </c>
      <c r="B554" s="134" t="s">
        <v>1711</v>
      </c>
      <c r="C554" s="134" t="s">
        <v>1712</v>
      </c>
      <c r="D554" s="96">
        <v>1</v>
      </c>
      <c r="E554" s="141">
        <v>48.8</v>
      </c>
      <c r="F554" s="142">
        <v>48.8</v>
      </c>
      <c r="G554" s="143">
        <v>1.33</v>
      </c>
      <c r="H554" s="143">
        <v>1.33</v>
      </c>
      <c r="I554" s="144" t="s">
        <v>170</v>
      </c>
      <c r="J554" s="67"/>
      <c r="K554" s="96"/>
      <c r="L554" s="147">
        <v>1</v>
      </c>
      <c r="M554" s="67"/>
      <c r="N554" s="67"/>
      <c r="O554" s="67"/>
      <c r="P554" s="77"/>
      <c r="Q554" s="96"/>
      <c r="R554" s="67">
        <f t="shared" si="48"/>
        <v>0</v>
      </c>
      <c r="S554" s="146"/>
      <c r="T554" s="291" t="str">
        <f>IFERROR(VLOOKUP(B554,'Найдено на объекте'!$A$2:$I$83,9,0),"-")</f>
        <v>-</v>
      </c>
      <c r="U554" s="196" t="str">
        <f t="shared" si="49"/>
        <v>-</v>
      </c>
      <c r="V554" s="291" t="str">
        <f>IFERROR(VLOOKUP(B554,[1]Отгрузки!$B$208:$C$281,2,0),"-")</f>
        <v>-</v>
      </c>
      <c r="W554" s="196" t="str">
        <f t="shared" si="50"/>
        <v>-</v>
      </c>
      <c r="X554" s="291">
        <f t="shared" si="51"/>
        <v>1</v>
      </c>
      <c r="Y554" s="196">
        <f t="shared" si="52"/>
        <v>4.8799999999999996E-2</v>
      </c>
      <c r="Z554" s="319"/>
      <c r="AA554" s="291"/>
      <c r="AB554" s="68">
        <f>VLOOKUP(B554,'[2]ВОМ КГ-3 СОЭКС'!$C$3:$G$2063,5,0)</f>
        <v>48.8</v>
      </c>
      <c r="AC554" s="217">
        <f t="shared" si="53"/>
        <v>0</v>
      </c>
    </row>
    <row r="555" spans="1:29" x14ac:dyDescent="0.3">
      <c r="A555" s="133" t="s">
        <v>1713</v>
      </c>
      <c r="B555" s="134" t="s">
        <v>1714</v>
      </c>
      <c r="C555" s="134" t="s">
        <v>1715</v>
      </c>
      <c r="D555" s="96">
        <v>1</v>
      </c>
      <c r="E555" s="141">
        <v>12.9</v>
      </c>
      <c r="F555" s="142">
        <v>12.9</v>
      </c>
      <c r="G555" s="143">
        <v>0.68</v>
      </c>
      <c r="H555" s="143">
        <v>0.68</v>
      </c>
      <c r="I555" s="144" t="s">
        <v>170</v>
      </c>
      <c r="J555" s="67">
        <v>1</v>
      </c>
      <c r="K555" s="96"/>
      <c r="L555" s="96"/>
      <c r="M555" s="67"/>
      <c r="N555" s="67"/>
      <c r="O555" s="67"/>
      <c r="P555" s="77"/>
      <c r="Q555" s="96"/>
      <c r="R555" s="67">
        <f t="shared" si="48"/>
        <v>0</v>
      </c>
      <c r="S555" s="146"/>
      <c r="T555" s="291" t="str">
        <f>IFERROR(VLOOKUP(B555,'Найдено на объекте'!$A$2:$I$83,9,0),"-")</f>
        <v>-</v>
      </c>
      <c r="U555" s="196" t="str">
        <f t="shared" si="49"/>
        <v>-</v>
      </c>
      <c r="V555" s="291" t="str">
        <f>IFERROR(VLOOKUP(B555,[1]Отгрузки!$B$208:$C$281,2,0),"-")</f>
        <v>-</v>
      </c>
      <c r="W555" s="196" t="str">
        <f t="shared" si="50"/>
        <v>-</v>
      </c>
      <c r="X555" s="291">
        <f t="shared" si="51"/>
        <v>1</v>
      </c>
      <c r="Y555" s="196">
        <f t="shared" si="52"/>
        <v>1.29E-2</v>
      </c>
      <c r="Z555" s="319"/>
      <c r="AA555" s="291"/>
      <c r="AB555" s="68">
        <f>VLOOKUP(B555,'[2]ВОМ КГ-3 СОЭКС'!$C$3:$G$2063,5,0)</f>
        <v>12.9</v>
      </c>
      <c r="AC555" s="217">
        <f t="shared" si="53"/>
        <v>0</v>
      </c>
    </row>
    <row r="556" spans="1:29" ht="31.2" x14ac:dyDescent="0.3">
      <c r="A556" s="133" t="s">
        <v>1716</v>
      </c>
      <c r="B556" s="134" t="s">
        <v>1717</v>
      </c>
      <c r="C556" s="134" t="s">
        <v>1718</v>
      </c>
      <c r="D556" s="96">
        <v>2</v>
      </c>
      <c r="E556" s="141">
        <v>8.8000000000000007</v>
      </c>
      <c r="F556" s="142">
        <v>17.600000000000001</v>
      </c>
      <c r="G556" s="143">
        <v>0.46</v>
      </c>
      <c r="H556" s="143">
        <v>0.92</v>
      </c>
      <c r="I556" s="144" t="s">
        <v>170</v>
      </c>
      <c r="J556" s="67">
        <v>1</v>
      </c>
      <c r="K556" s="96"/>
      <c r="L556" s="96"/>
      <c r="M556" s="67"/>
      <c r="N556" s="67"/>
      <c r="O556" s="67"/>
      <c r="P556" s="77"/>
      <c r="Q556" s="96"/>
      <c r="R556" s="67">
        <f t="shared" si="48"/>
        <v>1</v>
      </c>
      <c r="S556" s="146" t="s">
        <v>1775</v>
      </c>
      <c r="T556" s="291" t="str">
        <f>IFERROR(VLOOKUP(B556,'Найдено на объекте'!$A$2:$I$83,9,0),"-")</f>
        <v>-</v>
      </c>
      <c r="U556" s="196" t="str">
        <f t="shared" si="49"/>
        <v>-</v>
      </c>
      <c r="V556" s="291" t="str">
        <f>IFERROR(VLOOKUP(B556,[1]Отгрузки!$B$208:$C$281,2,0),"-")</f>
        <v>-</v>
      </c>
      <c r="W556" s="196" t="str">
        <f t="shared" si="50"/>
        <v>-</v>
      </c>
      <c r="X556" s="291">
        <f t="shared" si="51"/>
        <v>2</v>
      </c>
      <c r="Y556" s="196">
        <f t="shared" si="52"/>
        <v>1.7600000000000001E-2</v>
      </c>
      <c r="Z556" s="319"/>
      <c r="AA556" s="291"/>
      <c r="AB556" s="68">
        <f>VLOOKUP(B556,'[2]ВОМ КГ-3 СОЭКС'!$C$3:$G$2063,5,0)</f>
        <v>17.600000000000001</v>
      </c>
      <c r="AC556" s="217">
        <f t="shared" si="53"/>
        <v>0</v>
      </c>
    </row>
    <row r="557" spans="1:29" ht="31.2" x14ac:dyDescent="0.3">
      <c r="A557" s="133" t="s">
        <v>1719</v>
      </c>
      <c r="B557" s="134" t="s">
        <v>1720</v>
      </c>
      <c r="C557" s="134" t="s">
        <v>1721</v>
      </c>
      <c r="D557" s="96">
        <v>14</v>
      </c>
      <c r="E557" s="141">
        <v>10.9</v>
      </c>
      <c r="F557" s="142">
        <v>152.6</v>
      </c>
      <c r="G557" s="143">
        <v>0.56999999999999995</v>
      </c>
      <c r="H557" s="143">
        <v>7.98</v>
      </c>
      <c r="I557" s="144" t="s">
        <v>170</v>
      </c>
      <c r="J557" s="67">
        <v>1</v>
      </c>
      <c r="K557" s="148">
        <v>2</v>
      </c>
      <c r="L557" s="147">
        <v>2</v>
      </c>
      <c r="M557" s="67"/>
      <c r="N557" s="96"/>
      <c r="O557" s="96"/>
      <c r="P557" s="96"/>
      <c r="Q557" s="96"/>
      <c r="R557" s="67">
        <f t="shared" si="48"/>
        <v>9</v>
      </c>
      <c r="S557" s="146" t="s">
        <v>1775</v>
      </c>
      <c r="T557" s="291" t="str">
        <f>IFERROR(VLOOKUP(B557,'Найдено на объекте'!$A$2:$I$83,9,0),"-")</f>
        <v>-</v>
      </c>
      <c r="U557" s="196" t="str">
        <f t="shared" si="49"/>
        <v>-</v>
      </c>
      <c r="V557" s="291" t="str">
        <f>IFERROR(VLOOKUP(B557,[1]Отгрузки!$B$208:$C$281,2,0),"-")</f>
        <v>-</v>
      </c>
      <c r="W557" s="196" t="str">
        <f t="shared" si="50"/>
        <v>-</v>
      </c>
      <c r="X557" s="291">
        <f t="shared" si="51"/>
        <v>14</v>
      </c>
      <c r="Y557" s="196">
        <f t="shared" si="52"/>
        <v>0.15259999999999999</v>
      </c>
      <c r="Z557" s="319"/>
      <c r="AA557" s="291"/>
      <c r="AB557" s="68">
        <f>VLOOKUP(B557,'[2]ВОМ КГ-3 СОЭКС'!$C$3:$G$2063,5,0)</f>
        <v>152.6</v>
      </c>
      <c r="AC557" s="217">
        <f t="shared" si="53"/>
        <v>0</v>
      </c>
    </row>
    <row r="558" spans="1:29" ht="31.2" x14ac:dyDescent="0.3">
      <c r="A558" s="133" t="s">
        <v>1722</v>
      </c>
      <c r="B558" s="134" t="s">
        <v>1723</v>
      </c>
      <c r="C558" s="134" t="s">
        <v>1724</v>
      </c>
      <c r="D558" s="96">
        <v>2</v>
      </c>
      <c r="E558" s="141">
        <v>10.4</v>
      </c>
      <c r="F558" s="142">
        <v>20.8</v>
      </c>
      <c r="G558" s="143">
        <v>0.55000000000000004</v>
      </c>
      <c r="H558" s="143">
        <v>1.1000000000000001</v>
      </c>
      <c r="I558" s="144" t="s">
        <v>170</v>
      </c>
      <c r="J558" s="67">
        <v>1</v>
      </c>
      <c r="K558" s="96"/>
      <c r="L558" s="96"/>
      <c r="M558" s="67"/>
      <c r="N558" s="67"/>
      <c r="O558" s="67"/>
      <c r="P558" s="77"/>
      <c r="Q558" s="96"/>
      <c r="R558" s="67">
        <f t="shared" si="48"/>
        <v>1</v>
      </c>
      <c r="S558" s="146" t="s">
        <v>1775</v>
      </c>
      <c r="T558" s="291" t="str">
        <f>IFERROR(VLOOKUP(B558,'Найдено на объекте'!$A$2:$I$83,9,0),"-")</f>
        <v>-</v>
      </c>
      <c r="U558" s="196" t="str">
        <f t="shared" si="49"/>
        <v>-</v>
      </c>
      <c r="V558" s="291" t="str">
        <f>IFERROR(VLOOKUP(B558,[1]Отгрузки!$B$208:$C$281,2,0),"-")</f>
        <v>-</v>
      </c>
      <c r="W558" s="196" t="str">
        <f t="shared" si="50"/>
        <v>-</v>
      </c>
      <c r="X558" s="291">
        <f t="shared" si="51"/>
        <v>2</v>
      </c>
      <c r="Y558" s="196">
        <f t="shared" si="52"/>
        <v>2.0799999999999999E-2</v>
      </c>
      <c r="Z558" s="319"/>
      <c r="AA558" s="291"/>
      <c r="AB558" s="68">
        <f>VLOOKUP(B558,'[2]ВОМ КГ-3 СОЭКС'!$C$3:$G$2063,5,0)</f>
        <v>20.8</v>
      </c>
      <c r="AC558" s="217">
        <f t="shared" si="53"/>
        <v>0</v>
      </c>
    </row>
    <row r="559" spans="1:29" x14ac:dyDescent="0.3">
      <c r="A559" s="133" t="s">
        <v>1725</v>
      </c>
      <c r="B559" s="134" t="s">
        <v>1726</v>
      </c>
      <c r="C559" s="134" t="s">
        <v>1727</v>
      </c>
      <c r="D559" s="96">
        <v>1</v>
      </c>
      <c r="E559" s="141">
        <v>16.600000000000001</v>
      </c>
      <c r="F559" s="142">
        <v>16.600000000000001</v>
      </c>
      <c r="G559" s="143">
        <v>0.87</v>
      </c>
      <c r="H559" s="143">
        <v>0.87</v>
      </c>
      <c r="I559" s="144" t="s">
        <v>170</v>
      </c>
      <c r="J559" s="67">
        <v>1</v>
      </c>
      <c r="K559" s="96"/>
      <c r="L559" s="96"/>
      <c r="M559" s="67"/>
      <c r="N559" s="67"/>
      <c r="O559" s="67"/>
      <c r="P559" s="77"/>
      <c r="Q559" s="96"/>
      <c r="R559" s="67">
        <f t="shared" si="48"/>
        <v>0</v>
      </c>
      <c r="S559" s="146"/>
      <c r="T559" s="291" t="str">
        <f>IFERROR(VLOOKUP(B559,'Найдено на объекте'!$A$2:$I$83,9,0),"-")</f>
        <v>-</v>
      </c>
      <c r="U559" s="196" t="str">
        <f t="shared" si="49"/>
        <v>-</v>
      </c>
      <c r="V559" s="291" t="str">
        <f>IFERROR(VLOOKUP(B559,[1]Отгрузки!$B$208:$C$281,2,0),"-")</f>
        <v>-</v>
      </c>
      <c r="W559" s="196" t="str">
        <f t="shared" si="50"/>
        <v>-</v>
      </c>
      <c r="X559" s="291">
        <f t="shared" si="51"/>
        <v>1</v>
      </c>
      <c r="Y559" s="196">
        <f t="shared" si="52"/>
        <v>1.66E-2</v>
      </c>
      <c r="Z559" s="319"/>
      <c r="AA559" s="291"/>
      <c r="AB559" s="68">
        <f>VLOOKUP(B559,'[2]ВОМ КГ-3 СОЭКС'!$C$3:$G$2063,5,0)</f>
        <v>16.600000000000001</v>
      </c>
      <c r="AC559" s="217">
        <f t="shared" si="53"/>
        <v>0</v>
      </c>
    </row>
    <row r="560" spans="1:29" x14ac:dyDescent="0.3">
      <c r="A560" s="133" t="s">
        <v>1728</v>
      </c>
      <c r="B560" s="134" t="s">
        <v>1729</v>
      </c>
      <c r="C560" s="134" t="s">
        <v>1730</v>
      </c>
      <c r="D560" s="96">
        <v>1</v>
      </c>
      <c r="E560" s="141">
        <v>7.6</v>
      </c>
      <c r="F560" s="142">
        <v>7.6</v>
      </c>
      <c r="G560" s="143">
        <v>0.4</v>
      </c>
      <c r="H560" s="143">
        <v>0.4</v>
      </c>
      <c r="I560" s="144" t="s">
        <v>170</v>
      </c>
      <c r="J560" s="67">
        <v>1</v>
      </c>
      <c r="K560" s="96"/>
      <c r="L560" s="96"/>
      <c r="M560" s="67"/>
      <c r="N560" s="67"/>
      <c r="O560" s="67"/>
      <c r="P560" s="77"/>
      <c r="Q560" s="96"/>
      <c r="R560" s="67">
        <f t="shared" si="48"/>
        <v>0</v>
      </c>
      <c r="S560" s="146"/>
      <c r="T560" s="291" t="str">
        <f>IFERROR(VLOOKUP(B560,'Найдено на объекте'!$A$2:$I$83,9,0),"-")</f>
        <v>-</v>
      </c>
      <c r="U560" s="196" t="str">
        <f t="shared" si="49"/>
        <v>-</v>
      </c>
      <c r="V560" s="291" t="str">
        <f>IFERROR(VLOOKUP(B560,[1]Отгрузки!$B$208:$C$281,2,0),"-")</f>
        <v>-</v>
      </c>
      <c r="W560" s="196" t="str">
        <f t="shared" si="50"/>
        <v>-</v>
      </c>
      <c r="X560" s="291">
        <f t="shared" si="51"/>
        <v>1</v>
      </c>
      <c r="Y560" s="196">
        <f t="shared" si="52"/>
        <v>7.6E-3</v>
      </c>
      <c r="Z560" s="319"/>
      <c r="AA560" s="291"/>
      <c r="AB560" s="68">
        <f>VLOOKUP(B560,'[2]ВОМ КГ-3 СОЭКС'!$C$3:$G$2063,5,0)</f>
        <v>7.6</v>
      </c>
      <c r="AC560" s="217">
        <f t="shared" si="53"/>
        <v>0</v>
      </c>
    </row>
    <row r="561" spans="1:29" x14ac:dyDescent="0.3">
      <c r="A561" s="133" t="s">
        <v>1731</v>
      </c>
      <c r="B561" s="134" t="s">
        <v>1732</v>
      </c>
      <c r="C561" s="134" t="s">
        <v>1733</v>
      </c>
      <c r="D561" s="96">
        <v>1</v>
      </c>
      <c r="E561" s="141">
        <v>6.9</v>
      </c>
      <c r="F561" s="142">
        <v>6.9</v>
      </c>
      <c r="G561" s="143">
        <v>0.36</v>
      </c>
      <c r="H561" s="143">
        <v>0.36</v>
      </c>
      <c r="I561" s="144" t="s">
        <v>170</v>
      </c>
      <c r="J561" s="67">
        <v>1</v>
      </c>
      <c r="K561" s="96"/>
      <c r="L561" s="96"/>
      <c r="M561" s="67"/>
      <c r="N561" s="67"/>
      <c r="O561" s="67"/>
      <c r="P561" s="77"/>
      <c r="Q561" s="96"/>
      <c r="R561" s="67">
        <f t="shared" si="48"/>
        <v>0</v>
      </c>
      <c r="S561" s="146"/>
      <c r="T561" s="291" t="str">
        <f>IFERROR(VLOOKUP(B561,'Найдено на объекте'!$A$2:$I$83,9,0),"-")</f>
        <v>-</v>
      </c>
      <c r="U561" s="196" t="str">
        <f t="shared" si="49"/>
        <v>-</v>
      </c>
      <c r="V561" s="291" t="str">
        <f>IFERROR(VLOOKUP(B561,[1]Отгрузки!$B$208:$C$281,2,0),"-")</f>
        <v>-</v>
      </c>
      <c r="W561" s="196" t="str">
        <f t="shared" si="50"/>
        <v>-</v>
      </c>
      <c r="X561" s="291">
        <f t="shared" si="51"/>
        <v>1</v>
      </c>
      <c r="Y561" s="196">
        <f t="shared" si="52"/>
        <v>6.9000000000000008E-3</v>
      </c>
      <c r="Z561" s="319"/>
      <c r="AA561" s="291"/>
      <c r="AB561" s="68">
        <f>VLOOKUP(B561,'[2]ВОМ КГ-3 СОЭКС'!$C$3:$G$2063,5,0)</f>
        <v>6.9</v>
      </c>
      <c r="AC561" s="217">
        <f t="shared" si="53"/>
        <v>0</v>
      </c>
    </row>
    <row r="562" spans="1:29" x14ac:dyDescent="0.3">
      <c r="A562" s="133" t="s">
        <v>1734</v>
      </c>
      <c r="B562" s="134" t="s">
        <v>1735</v>
      </c>
      <c r="C562" s="134" t="s">
        <v>1736</v>
      </c>
      <c r="D562" s="96">
        <v>1</v>
      </c>
      <c r="E562" s="141">
        <v>12.5</v>
      </c>
      <c r="F562" s="142">
        <v>12.5</v>
      </c>
      <c r="G562" s="143">
        <v>0.65</v>
      </c>
      <c r="H562" s="143">
        <v>0.65</v>
      </c>
      <c r="I562" s="144" t="s">
        <v>170</v>
      </c>
      <c r="J562" s="67">
        <v>1</v>
      </c>
      <c r="K562" s="96"/>
      <c r="L562" s="96"/>
      <c r="M562" s="67"/>
      <c r="N562" s="67"/>
      <c r="O562" s="67"/>
      <c r="P562" s="77"/>
      <c r="Q562" s="96"/>
      <c r="R562" s="67">
        <f t="shared" si="48"/>
        <v>0</v>
      </c>
      <c r="S562" s="146"/>
      <c r="T562" s="291" t="str">
        <f>IFERROR(VLOOKUP(B562,'Найдено на объекте'!$A$2:$I$83,9,0),"-")</f>
        <v>-</v>
      </c>
      <c r="U562" s="196" t="str">
        <f t="shared" si="49"/>
        <v>-</v>
      </c>
      <c r="V562" s="291" t="str">
        <f>IFERROR(VLOOKUP(B562,[1]Отгрузки!$B$208:$C$281,2,0),"-")</f>
        <v>-</v>
      </c>
      <c r="W562" s="196" t="str">
        <f t="shared" si="50"/>
        <v>-</v>
      </c>
      <c r="X562" s="291">
        <f t="shared" si="51"/>
        <v>1</v>
      </c>
      <c r="Y562" s="196">
        <f t="shared" si="52"/>
        <v>1.2500000000000001E-2</v>
      </c>
      <c r="Z562" s="319"/>
      <c r="AA562" s="291"/>
      <c r="AB562" s="68">
        <f>VLOOKUP(B562,'[2]ВОМ КГ-3 СОЭКС'!$C$3:$G$2063,5,0)</f>
        <v>12.5</v>
      </c>
      <c r="AC562" s="217">
        <f t="shared" si="53"/>
        <v>0</v>
      </c>
    </row>
    <row r="563" spans="1:29" ht="31.2" x14ac:dyDescent="0.3">
      <c r="A563" s="133" t="s">
        <v>1737</v>
      </c>
      <c r="B563" s="134" t="s">
        <v>1738</v>
      </c>
      <c r="C563" s="134" t="s">
        <v>1739</v>
      </c>
      <c r="D563" s="96">
        <v>12</v>
      </c>
      <c r="E563" s="141">
        <v>8.8000000000000007</v>
      </c>
      <c r="F563" s="142">
        <v>105.6</v>
      </c>
      <c r="G563" s="143">
        <v>0.46</v>
      </c>
      <c r="H563" s="143">
        <v>5.52</v>
      </c>
      <c r="I563" s="144" t="s">
        <v>170</v>
      </c>
      <c r="J563" s="67"/>
      <c r="K563" s="148">
        <v>2</v>
      </c>
      <c r="L563" s="147">
        <v>2</v>
      </c>
      <c r="M563" s="67"/>
      <c r="N563" s="96"/>
      <c r="O563" s="96"/>
      <c r="P563" s="96"/>
      <c r="Q563" s="96"/>
      <c r="R563" s="67">
        <f t="shared" si="48"/>
        <v>8</v>
      </c>
      <c r="S563" s="146" t="s">
        <v>1775</v>
      </c>
      <c r="T563" s="291" t="str">
        <f>IFERROR(VLOOKUP(B563,'Найдено на объекте'!$A$2:$I$83,9,0),"-")</f>
        <v>-</v>
      </c>
      <c r="U563" s="196" t="str">
        <f t="shared" si="49"/>
        <v>-</v>
      </c>
      <c r="V563" s="291" t="str">
        <f>IFERROR(VLOOKUP(B563,[1]Отгрузки!$B$208:$C$281,2,0),"-")</f>
        <v>-</v>
      </c>
      <c r="W563" s="196" t="str">
        <f t="shared" si="50"/>
        <v>-</v>
      </c>
      <c r="X563" s="291">
        <f t="shared" si="51"/>
        <v>12</v>
      </c>
      <c r="Y563" s="196">
        <f t="shared" si="52"/>
        <v>0.10560000000000001</v>
      </c>
      <c r="Z563" s="319"/>
      <c r="AA563" s="291"/>
      <c r="AB563" s="68">
        <f>VLOOKUP(B563,'[2]ВОМ КГ-3 СОЭКС'!$C$3:$G$2063,5,0)</f>
        <v>105.6</v>
      </c>
      <c r="AC563" s="217">
        <f t="shared" si="53"/>
        <v>0</v>
      </c>
    </row>
    <row r="564" spans="1:29" ht="31.2" x14ac:dyDescent="0.3">
      <c r="A564" s="133" t="s">
        <v>1740</v>
      </c>
      <c r="B564" s="134" t="s">
        <v>1741</v>
      </c>
      <c r="C564" s="134" t="s">
        <v>1742</v>
      </c>
      <c r="D564" s="96">
        <v>12</v>
      </c>
      <c r="E564" s="141">
        <v>10.5</v>
      </c>
      <c r="F564" s="142">
        <v>126</v>
      </c>
      <c r="G564" s="143">
        <v>0.55000000000000004</v>
      </c>
      <c r="H564" s="143">
        <v>6.6</v>
      </c>
      <c r="I564" s="144" t="s">
        <v>170</v>
      </c>
      <c r="J564" s="67"/>
      <c r="K564" s="148">
        <v>2</v>
      </c>
      <c r="L564" s="147">
        <v>2</v>
      </c>
      <c r="M564" s="67"/>
      <c r="N564" s="96"/>
      <c r="O564" s="96"/>
      <c r="P564" s="96"/>
      <c r="Q564" s="96"/>
      <c r="R564" s="67">
        <f t="shared" si="48"/>
        <v>8</v>
      </c>
      <c r="S564" s="146" t="s">
        <v>1775</v>
      </c>
      <c r="T564" s="291" t="str">
        <f>IFERROR(VLOOKUP(B564,'Найдено на объекте'!$A$2:$I$83,9,0),"-")</f>
        <v>-</v>
      </c>
      <c r="U564" s="196" t="str">
        <f t="shared" si="49"/>
        <v>-</v>
      </c>
      <c r="V564" s="291" t="str">
        <f>IFERROR(VLOOKUP(B564,[1]Отгрузки!$B$208:$C$281,2,0),"-")</f>
        <v>-</v>
      </c>
      <c r="W564" s="196" t="str">
        <f t="shared" si="50"/>
        <v>-</v>
      </c>
      <c r="X564" s="291">
        <f t="shared" si="51"/>
        <v>12</v>
      </c>
      <c r="Y564" s="196">
        <f t="shared" si="52"/>
        <v>0.126</v>
      </c>
      <c r="Z564" s="319"/>
      <c r="AA564" s="291"/>
      <c r="AB564" s="68">
        <f>VLOOKUP(B564,'[2]ВОМ КГ-3 СОЭКС'!$C$3:$G$2063,5,0)</f>
        <v>126</v>
      </c>
      <c r="AC564" s="217">
        <f t="shared" si="53"/>
        <v>0</v>
      </c>
    </row>
    <row r="565" spans="1:29" x14ac:dyDescent="0.3">
      <c r="A565" s="133" t="s">
        <v>1743</v>
      </c>
      <c r="B565" s="134" t="s">
        <v>1744</v>
      </c>
      <c r="C565" s="134" t="s">
        <v>1745</v>
      </c>
      <c r="D565" s="96">
        <v>1</v>
      </c>
      <c r="E565" s="141">
        <v>9.4</v>
      </c>
      <c r="F565" s="142">
        <v>9.4</v>
      </c>
      <c r="G565" s="143">
        <v>0.5</v>
      </c>
      <c r="H565" s="143">
        <v>0.5</v>
      </c>
      <c r="I565" s="144" t="s">
        <v>170</v>
      </c>
      <c r="J565" s="67"/>
      <c r="K565" s="96"/>
      <c r="L565" s="96"/>
      <c r="M565" s="67"/>
      <c r="N565" s="67"/>
      <c r="O565" s="67"/>
      <c r="P565" s="77"/>
      <c r="Q565" s="96"/>
      <c r="R565" s="67">
        <f t="shared" si="48"/>
        <v>1</v>
      </c>
      <c r="S565" s="146" t="s">
        <v>1772</v>
      </c>
      <c r="T565" s="291" t="str">
        <f>IFERROR(VLOOKUP(B565,'Найдено на объекте'!$A$2:$I$83,9,0),"-")</f>
        <v>-</v>
      </c>
      <c r="U565" s="196" t="str">
        <f t="shared" si="49"/>
        <v>-</v>
      </c>
      <c r="V565" s="291" t="str">
        <f>IFERROR(VLOOKUP(B565,[1]Отгрузки!$B$208:$C$281,2,0),"-")</f>
        <v>-</v>
      </c>
      <c r="W565" s="196" t="str">
        <f t="shared" si="50"/>
        <v>-</v>
      </c>
      <c r="X565" s="291">
        <f t="shared" si="51"/>
        <v>1</v>
      </c>
      <c r="Y565" s="196">
        <f t="shared" si="52"/>
        <v>9.4000000000000004E-3</v>
      </c>
      <c r="Z565" s="319"/>
      <c r="AA565" s="291"/>
      <c r="AB565" s="68">
        <f>VLOOKUP(B565,'[2]ВОМ КГ-3 СОЭКС'!$C$3:$G$2063,5,0)</f>
        <v>9.4</v>
      </c>
      <c r="AC565" s="217">
        <f t="shared" si="53"/>
        <v>0</v>
      </c>
    </row>
    <row r="566" spans="1:29" x14ac:dyDescent="0.3">
      <c r="A566" s="133" t="s">
        <v>1746</v>
      </c>
      <c r="B566" s="134" t="s">
        <v>140</v>
      </c>
      <c r="C566" s="134" t="s">
        <v>1747</v>
      </c>
      <c r="D566" s="96">
        <v>1</v>
      </c>
      <c r="E566" s="141">
        <v>1471.5</v>
      </c>
      <c r="F566" s="142">
        <v>1471.5</v>
      </c>
      <c r="G566" s="143">
        <v>36.090000000000003</v>
      </c>
      <c r="H566" s="143">
        <v>36.090000000000003</v>
      </c>
      <c r="I566" s="144" t="s">
        <v>170</v>
      </c>
      <c r="J566" s="67"/>
      <c r="K566" s="96"/>
      <c r="L566" s="96"/>
      <c r="M566" s="67">
        <v>1</v>
      </c>
      <c r="N566" s="67"/>
      <c r="O566" s="67"/>
      <c r="P566" s="77"/>
      <c r="Q566" s="96"/>
      <c r="R566" s="67">
        <f t="shared" si="48"/>
        <v>0</v>
      </c>
      <c r="S566" s="146"/>
      <c r="T566" s="291" t="str">
        <f>IFERROR(VLOOKUP(B566,'Найдено на объекте'!$A$2:$I$83,9,0),"-")</f>
        <v>-</v>
      </c>
      <c r="U566" s="196" t="str">
        <f t="shared" si="49"/>
        <v>-</v>
      </c>
      <c r="V566" s="291" t="str">
        <f>IFERROR(VLOOKUP(B566,[1]Отгрузки!$B$208:$C$281,2,0),"-")</f>
        <v>-</v>
      </c>
      <c r="W566" s="196" t="str">
        <f t="shared" si="50"/>
        <v>-</v>
      </c>
      <c r="X566" s="291">
        <f t="shared" si="51"/>
        <v>1</v>
      </c>
      <c r="Y566" s="196">
        <f t="shared" si="52"/>
        <v>1.4715</v>
      </c>
      <c r="Z566" s="319"/>
      <c r="AA566" s="291"/>
      <c r="AB566" s="68">
        <f>VLOOKUP(B566,'[2]ВОМ КГ-3 СОЭКС'!$C$3:$G$2063,5,0)</f>
        <v>1471.5</v>
      </c>
      <c r="AC566" s="217">
        <f t="shared" si="53"/>
        <v>0</v>
      </c>
    </row>
    <row r="567" spans="1:29" x14ac:dyDescent="0.3">
      <c r="A567" s="133" t="s">
        <v>1748</v>
      </c>
      <c r="B567" s="134" t="s">
        <v>141</v>
      </c>
      <c r="C567" s="134" t="s">
        <v>1749</v>
      </c>
      <c r="D567" s="96">
        <v>7</v>
      </c>
      <c r="E567" s="141">
        <v>1471.5</v>
      </c>
      <c r="F567" s="142">
        <v>10300.5</v>
      </c>
      <c r="G567" s="143">
        <v>36.090000000000003</v>
      </c>
      <c r="H567" s="143">
        <v>252.63</v>
      </c>
      <c r="I567" s="144" t="s">
        <v>170</v>
      </c>
      <c r="J567" s="67"/>
      <c r="K567" s="96"/>
      <c r="L567" s="96"/>
      <c r="M567" s="67">
        <v>1</v>
      </c>
      <c r="N567" s="67"/>
      <c r="O567" s="67">
        <v>2</v>
      </c>
      <c r="P567" s="145">
        <v>2</v>
      </c>
      <c r="Q567" s="144">
        <v>2</v>
      </c>
      <c r="R567" s="67">
        <f t="shared" si="48"/>
        <v>0</v>
      </c>
      <c r="S567" s="146"/>
      <c r="T567" s="291" t="str">
        <f>IFERROR(VLOOKUP(B567,'Найдено на объекте'!$A$2:$I$83,9,0),"-")</f>
        <v>-</v>
      </c>
      <c r="U567" s="196" t="str">
        <f t="shared" si="49"/>
        <v>-</v>
      </c>
      <c r="V567" s="291" t="str">
        <f>IFERROR(VLOOKUP(B567,[1]Отгрузки!$B$208:$C$281,2,0),"-")</f>
        <v>-</v>
      </c>
      <c r="W567" s="196" t="str">
        <f t="shared" si="50"/>
        <v>-</v>
      </c>
      <c r="X567" s="291">
        <f t="shared" si="51"/>
        <v>7</v>
      </c>
      <c r="Y567" s="196">
        <f t="shared" si="52"/>
        <v>10.3005</v>
      </c>
      <c r="Z567" s="319"/>
      <c r="AA567" s="291"/>
      <c r="AB567" s="68">
        <f>VLOOKUP(B567,'[2]ВОМ КГ-3 СОЭКС'!$C$3:$G$2063,5,0)</f>
        <v>10300.5</v>
      </c>
      <c r="AC567" s="217">
        <f t="shared" si="53"/>
        <v>0</v>
      </c>
    </row>
    <row r="568" spans="1:29" x14ac:dyDescent="0.3">
      <c r="A568" s="133" t="s">
        <v>1750</v>
      </c>
      <c r="B568" s="134" t="s">
        <v>142</v>
      </c>
      <c r="C568" s="134" t="s">
        <v>1751</v>
      </c>
      <c r="D568" s="96">
        <v>1</v>
      </c>
      <c r="E568" s="141">
        <v>1401</v>
      </c>
      <c r="F568" s="142">
        <v>1401</v>
      </c>
      <c r="G568" s="143">
        <v>34.29</v>
      </c>
      <c r="H568" s="143">
        <v>34.29</v>
      </c>
      <c r="I568" s="144" t="s">
        <v>170</v>
      </c>
      <c r="J568" s="67"/>
      <c r="K568" s="96"/>
      <c r="L568" s="96"/>
      <c r="M568" s="67"/>
      <c r="N568" s="67">
        <v>1</v>
      </c>
      <c r="O568" s="67"/>
      <c r="P568" s="77"/>
      <c r="Q568" s="96"/>
      <c r="R568" s="67">
        <f t="shared" si="48"/>
        <v>0</v>
      </c>
      <c r="S568" s="146"/>
      <c r="T568" s="291" t="str">
        <f>IFERROR(VLOOKUP(B568,'Найдено на объекте'!$A$2:$I$83,9,0),"-")</f>
        <v>-</v>
      </c>
      <c r="U568" s="196" t="str">
        <f t="shared" si="49"/>
        <v>-</v>
      </c>
      <c r="V568" s="291" t="str">
        <f>IFERROR(VLOOKUP(B568,[1]Отгрузки!$B$208:$C$281,2,0),"-")</f>
        <v>-</v>
      </c>
      <c r="W568" s="196" t="str">
        <f t="shared" si="50"/>
        <v>-</v>
      </c>
      <c r="X568" s="291">
        <f t="shared" si="51"/>
        <v>1</v>
      </c>
      <c r="Y568" s="196">
        <f t="shared" si="52"/>
        <v>1.401</v>
      </c>
      <c r="Z568" s="319"/>
      <c r="AA568" s="291"/>
      <c r="AB568" s="68">
        <f>VLOOKUP(B568,'[2]ВОМ КГ-3 СОЭКС'!$C$3:$G$2063,5,0)</f>
        <v>1401</v>
      </c>
      <c r="AC568" s="217">
        <f t="shared" si="53"/>
        <v>0</v>
      </c>
    </row>
    <row r="569" spans="1:29" ht="31.2" x14ac:dyDescent="0.3">
      <c r="A569" s="133" t="s">
        <v>1752</v>
      </c>
      <c r="B569" s="134" t="s">
        <v>1753</v>
      </c>
      <c r="C569" s="134" t="s">
        <v>1754</v>
      </c>
      <c r="D569" s="96">
        <v>144</v>
      </c>
      <c r="E569" s="141">
        <v>1.6</v>
      </c>
      <c r="F569" s="142">
        <v>230.4</v>
      </c>
      <c r="G569" s="143">
        <v>0.03</v>
      </c>
      <c r="H569" s="143">
        <v>4.32</v>
      </c>
      <c r="I569" s="144" t="s">
        <v>170</v>
      </c>
      <c r="J569" s="67">
        <v>8</v>
      </c>
      <c r="K569" s="148">
        <v>4</v>
      </c>
      <c r="L569" s="147">
        <v>4</v>
      </c>
      <c r="M569" s="67">
        <v>4</v>
      </c>
      <c r="N569" s="67">
        <v>4</v>
      </c>
      <c r="O569" s="67">
        <v>4</v>
      </c>
      <c r="P569" s="145">
        <v>4</v>
      </c>
      <c r="Q569" s="144">
        <v>4</v>
      </c>
      <c r="R569" s="67">
        <f t="shared" si="48"/>
        <v>108</v>
      </c>
      <c r="S569" s="146" t="s">
        <v>1775</v>
      </c>
      <c r="T569" s="291" t="str">
        <f>IFERROR(VLOOKUP(B569,'Найдено на объекте'!$A$2:$I$83,9,0),"-")</f>
        <v>-</v>
      </c>
      <c r="U569" s="196" t="str">
        <f t="shared" si="49"/>
        <v>-</v>
      </c>
      <c r="V569" s="291" t="str">
        <f>IFERROR(VLOOKUP(B569,[1]Отгрузки!$B$208:$C$281,2,0),"-")</f>
        <v>-</v>
      </c>
      <c r="W569" s="196" t="str">
        <f t="shared" si="50"/>
        <v>-</v>
      </c>
      <c r="X569" s="291">
        <f t="shared" si="51"/>
        <v>144</v>
      </c>
      <c r="Y569" s="196">
        <f t="shared" si="52"/>
        <v>0.23039999999999999</v>
      </c>
      <c r="Z569" s="319"/>
      <c r="AA569" s="291"/>
      <c r="AB569" s="68">
        <f>VLOOKUP(B569,'[2]ВОМ КГ-3 СОЭКС'!$C$3:$G$2063,5,0)</f>
        <v>230.4</v>
      </c>
      <c r="AC569" s="217">
        <f t="shared" si="53"/>
        <v>0</v>
      </c>
    </row>
    <row r="570" spans="1:29" ht="31.2" x14ac:dyDescent="0.3">
      <c r="A570" s="133" t="s">
        <v>1755</v>
      </c>
      <c r="B570" s="134" t="s">
        <v>1756</v>
      </c>
      <c r="C570" s="134" t="s">
        <v>1757</v>
      </c>
      <c r="D570" s="96">
        <v>8</v>
      </c>
      <c r="E570" s="141">
        <v>1</v>
      </c>
      <c r="F570" s="142">
        <v>8</v>
      </c>
      <c r="G570" s="143">
        <v>0.02</v>
      </c>
      <c r="H570" s="143">
        <v>0.16</v>
      </c>
      <c r="I570" s="144" t="s">
        <v>170</v>
      </c>
      <c r="J570" s="67"/>
      <c r="K570" s="96"/>
      <c r="L570" s="147">
        <v>2</v>
      </c>
      <c r="M570" s="67"/>
      <c r="N570" s="67"/>
      <c r="O570" s="67"/>
      <c r="P570" s="77"/>
      <c r="Q570" s="96"/>
      <c r="R570" s="67">
        <f t="shared" si="48"/>
        <v>6</v>
      </c>
      <c r="S570" s="146" t="s">
        <v>1775</v>
      </c>
      <c r="T570" s="291" t="str">
        <f>IFERROR(VLOOKUP(B570,'Найдено на объекте'!$A$2:$I$83,9,0),"-")</f>
        <v>-</v>
      </c>
      <c r="U570" s="196" t="str">
        <f t="shared" si="49"/>
        <v>-</v>
      </c>
      <c r="V570" s="291" t="str">
        <f>IFERROR(VLOOKUP(B570,[1]Отгрузки!$B$208:$C$281,2,0),"-")</f>
        <v>-</v>
      </c>
      <c r="W570" s="196" t="str">
        <f t="shared" si="50"/>
        <v>-</v>
      </c>
      <c r="X570" s="291">
        <f t="shared" si="51"/>
        <v>8</v>
      </c>
      <c r="Y570" s="196">
        <f t="shared" si="52"/>
        <v>8.0000000000000002E-3</v>
      </c>
      <c r="Z570" s="319"/>
      <c r="AA570" s="291"/>
      <c r="AB570" s="68">
        <f>VLOOKUP(B570,'[2]ВОМ КГ-3 СОЭКС'!$C$3:$G$2063,5,0)</f>
        <v>8</v>
      </c>
      <c r="AC570" s="217">
        <f t="shared" si="53"/>
        <v>0</v>
      </c>
    </row>
    <row r="571" spans="1:29" x14ac:dyDescent="0.3">
      <c r="A571" s="133" t="s">
        <v>1758</v>
      </c>
      <c r="B571" s="134" t="s">
        <v>1759</v>
      </c>
      <c r="C571" s="134" t="s">
        <v>1760</v>
      </c>
      <c r="D571" s="96">
        <v>2</v>
      </c>
      <c r="E571" s="141">
        <v>51.2</v>
      </c>
      <c r="F571" s="142">
        <v>102.4</v>
      </c>
      <c r="G571" s="143">
        <v>3.03</v>
      </c>
      <c r="H571" s="143">
        <v>6.06</v>
      </c>
      <c r="I571" s="144" t="s">
        <v>170</v>
      </c>
      <c r="J571" s="67"/>
      <c r="K571" s="148">
        <v>2</v>
      </c>
      <c r="L571" s="96"/>
      <c r="M571" s="67"/>
      <c r="N571" s="67"/>
      <c r="O571" s="67"/>
      <c r="P571" s="77"/>
      <c r="Q571" s="96"/>
      <c r="R571" s="67">
        <f t="shared" si="48"/>
        <v>0</v>
      </c>
      <c r="S571" s="146"/>
      <c r="T571" s="291" t="str">
        <f>IFERROR(VLOOKUP(B571,'Найдено на объекте'!$A$2:$I$83,9,0),"-")</f>
        <v>-</v>
      </c>
      <c r="U571" s="196" t="str">
        <f t="shared" si="49"/>
        <v>-</v>
      </c>
      <c r="V571" s="291" t="str">
        <f>IFERROR(VLOOKUP(B571,[1]Отгрузки!$B$208:$C$281,2,0),"-")</f>
        <v>-</v>
      </c>
      <c r="W571" s="196" t="str">
        <f t="shared" si="50"/>
        <v>-</v>
      </c>
      <c r="X571" s="291">
        <f t="shared" si="51"/>
        <v>2</v>
      </c>
      <c r="Y571" s="196">
        <f t="shared" si="52"/>
        <v>0.1024</v>
      </c>
      <c r="Z571" s="319"/>
      <c r="AA571" s="291"/>
      <c r="AB571" s="68">
        <f>VLOOKUP(B571,'[2]ВОМ КГ-3 СОЭКС'!$C$3:$G$2063,5,0)</f>
        <v>102.4</v>
      </c>
      <c r="AC571" s="217">
        <f t="shared" si="53"/>
        <v>0</v>
      </c>
    </row>
    <row r="572" spans="1:29" x14ac:dyDescent="0.3">
      <c r="A572" s="133" t="s">
        <v>1761</v>
      </c>
      <c r="B572" s="134" t="s">
        <v>1762</v>
      </c>
      <c r="C572" s="134" t="s">
        <v>1763</v>
      </c>
      <c r="D572" s="96">
        <v>2</v>
      </c>
      <c r="E572" s="141">
        <v>51.2</v>
      </c>
      <c r="F572" s="142">
        <v>102.4</v>
      </c>
      <c r="G572" s="143">
        <v>3.03</v>
      </c>
      <c r="H572" s="143">
        <v>6.06</v>
      </c>
      <c r="I572" s="144" t="s">
        <v>170</v>
      </c>
      <c r="J572" s="67"/>
      <c r="K572" s="148">
        <v>2</v>
      </c>
      <c r="L572" s="96"/>
      <c r="M572" s="67"/>
      <c r="N572" s="67"/>
      <c r="O572" s="67"/>
      <c r="P572" s="77"/>
      <c r="Q572" s="96"/>
      <c r="R572" s="67">
        <f t="shared" si="48"/>
        <v>0</v>
      </c>
      <c r="S572" s="146"/>
      <c r="T572" s="291" t="str">
        <f>IFERROR(VLOOKUP(B572,'Найдено на объекте'!$A$2:$I$83,9,0),"-")</f>
        <v>-</v>
      </c>
      <c r="U572" s="196" t="str">
        <f t="shared" si="49"/>
        <v>-</v>
      </c>
      <c r="V572" s="291" t="str">
        <f>IFERROR(VLOOKUP(B572,[1]Отгрузки!$B$208:$C$281,2,0),"-")</f>
        <v>-</v>
      </c>
      <c r="W572" s="196" t="str">
        <f t="shared" si="50"/>
        <v>-</v>
      </c>
      <c r="X572" s="291">
        <f t="shared" si="51"/>
        <v>2</v>
      </c>
      <c r="Y572" s="196">
        <f t="shared" si="52"/>
        <v>0.1024</v>
      </c>
      <c r="Z572" s="319"/>
      <c r="AA572" s="291"/>
      <c r="AB572" s="68">
        <f>VLOOKUP(B572,'[2]ВОМ КГ-3 СОЭКС'!$C$3:$G$2063,5,0)</f>
        <v>102.4</v>
      </c>
      <c r="AC572" s="217">
        <f t="shared" si="53"/>
        <v>0</v>
      </c>
    </row>
    <row r="573" spans="1:29" x14ac:dyDescent="0.3">
      <c r="A573" s="133" t="s">
        <v>1764</v>
      </c>
      <c r="B573" s="134" t="s">
        <v>1765</v>
      </c>
      <c r="C573" s="134" t="s">
        <v>1766</v>
      </c>
      <c r="D573" s="96">
        <v>4</v>
      </c>
      <c r="E573" s="141">
        <v>47.7</v>
      </c>
      <c r="F573" s="142">
        <v>190.8</v>
      </c>
      <c r="G573" s="143">
        <v>2.83</v>
      </c>
      <c r="H573" s="143">
        <v>11.32</v>
      </c>
      <c r="I573" s="144" t="s">
        <v>170</v>
      </c>
      <c r="J573" s="67"/>
      <c r="K573" s="96"/>
      <c r="L573" s="147">
        <v>4</v>
      </c>
      <c r="M573" s="67"/>
      <c r="N573" s="67"/>
      <c r="O573" s="67"/>
      <c r="P573" s="77"/>
      <c r="Q573" s="96"/>
      <c r="R573" s="67">
        <f t="shared" si="48"/>
        <v>0</v>
      </c>
      <c r="S573" s="146"/>
      <c r="T573" s="291" t="str">
        <f>IFERROR(VLOOKUP(B573,'Найдено на объекте'!$A$2:$I$83,9,0),"-")</f>
        <v>-</v>
      </c>
      <c r="U573" s="196" t="str">
        <f t="shared" si="49"/>
        <v>-</v>
      </c>
      <c r="V573" s="291" t="str">
        <f>IFERROR(VLOOKUP(B573,[1]Отгрузки!$B$208:$C$281,2,0),"-")</f>
        <v>-</v>
      </c>
      <c r="W573" s="196" t="str">
        <f t="shared" si="50"/>
        <v>-</v>
      </c>
      <c r="X573" s="291">
        <f t="shared" si="51"/>
        <v>4</v>
      </c>
      <c r="Y573" s="196">
        <f t="shared" si="52"/>
        <v>0.19080000000000003</v>
      </c>
      <c r="Z573" s="319"/>
      <c r="AA573" s="291"/>
      <c r="AB573" s="68">
        <f>VLOOKUP(B573,'[2]ВОМ КГ-3 СОЭКС'!$C$3:$G$2063,5,0)</f>
        <v>190.8</v>
      </c>
      <c r="AC573" s="217">
        <f t="shared" si="53"/>
        <v>0</v>
      </c>
    </row>
    <row r="574" spans="1:29" x14ac:dyDescent="0.3">
      <c r="A574" s="205" t="s">
        <v>166</v>
      </c>
      <c r="B574" s="205" t="s">
        <v>166</v>
      </c>
      <c r="C574" s="206" t="s">
        <v>4780</v>
      </c>
      <c r="D574" s="207">
        <f>SUM(D3:D573)</f>
        <v>2265</v>
      </c>
      <c r="E574" s="208" t="s">
        <v>50</v>
      </c>
      <c r="F574" s="209">
        <v>365753.1</v>
      </c>
      <c r="G574" s="210" t="s">
        <v>166</v>
      </c>
      <c r="H574" s="210">
        <v>15218.67</v>
      </c>
      <c r="I574" s="172"/>
      <c r="J574" s="172"/>
      <c r="K574" s="172"/>
      <c r="L574" s="172"/>
      <c r="M574" s="172"/>
      <c r="N574" s="172"/>
      <c r="O574" s="172"/>
      <c r="P574" s="172"/>
      <c r="Q574" s="172"/>
      <c r="R574" s="207">
        <f>SUM(R3:R573)</f>
        <v>277</v>
      </c>
      <c r="S574" s="174"/>
      <c r="T574" s="211">
        <f t="shared" ref="T574:Y574" si="54">SUM(T3:T573)</f>
        <v>61</v>
      </c>
      <c r="U574" s="211">
        <f t="shared" si="54"/>
        <v>129.06510000000003</v>
      </c>
      <c r="V574" s="211">
        <f t="shared" si="54"/>
        <v>74</v>
      </c>
      <c r="W574" s="211">
        <f t="shared" si="54"/>
        <v>136.65980000000005</v>
      </c>
      <c r="X574" s="211">
        <f t="shared" si="54"/>
        <v>2191</v>
      </c>
      <c r="Y574" s="211">
        <f t="shared" si="54"/>
        <v>229.09330000000011</v>
      </c>
      <c r="Z574" s="320"/>
      <c r="AA574" s="297"/>
      <c r="AC574" s="211">
        <f>SUM(AC3:AC573)/1000</f>
        <v>21.237800000000004</v>
      </c>
    </row>
    <row r="575" spans="1:29" x14ac:dyDescent="0.3">
      <c r="F575" s="81">
        <f>F574/1000</f>
        <v>365.75309999999996</v>
      </c>
      <c r="R575" s="69"/>
    </row>
    <row r="576" spans="1:29" x14ac:dyDescent="0.3">
      <c r="R576" s="69"/>
    </row>
    <row r="577" spans="18:18" x14ac:dyDescent="0.3">
      <c r="R577" s="69"/>
    </row>
    <row r="578" spans="18:18" x14ac:dyDescent="0.3">
      <c r="R578" s="69"/>
    </row>
    <row r="579" spans="18:18" x14ac:dyDescent="0.3">
      <c r="R579" s="69"/>
    </row>
    <row r="580" spans="18:18" x14ac:dyDescent="0.3">
      <c r="R580" s="69"/>
    </row>
    <row r="581" spans="18:18" x14ac:dyDescent="0.3">
      <c r="R581" s="69"/>
    </row>
    <row r="582" spans="18:18" x14ac:dyDescent="0.3">
      <c r="R582" s="69"/>
    </row>
    <row r="583" spans="18:18" x14ac:dyDescent="0.3">
      <c r="R583" s="69"/>
    </row>
    <row r="584" spans="18:18" x14ac:dyDescent="0.3">
      <c r="R584" s="69"/>
    </row>
    <row r="585" spans="18:18" x14ac:dyDescent="0.3">
      <c r="R585" s="69"/>
    </row>
    <row r="586" spans="18:18" x14ac:dyDescent="0.3">
      <c r="R586" s="69"/>
    </row>
    <row r="587" spans="18:18" x14ac:dyDescent="0.3">
      <c r="R587" s="69"/>
    </row>
    <row r="588" spans="18:18" x14ac:dyDescent="0.3">
      <c r="R588" s="69"/>
    </row>
    <row r="589" spans="18:18" x14ac:dyDescent="0.3">
      <c r="R589" s="69"/>
    </row>
    <row r="590" spans="18:18" x14ac:dyDescent="0.3">
      <c r="R590" s="69"/>
    </row>
    <row r="591" spans="18:18" x14ac:dyDescent="0.3">
      <c r="R591" s="69"/>
    </row>
    <row r="592" spans="18:18" x14ac:dyDescent="0.3">
      <c r="R592" s="69"/>
    </row>
    <row r="593" spans="18:18" x14ac:dyDescent="0.3">
      <c r="R593" s="69"/>
    </row>
    <row r="594" spans="18:18" x14ac:dyDescent="0.3">
      <c r="R594" s="69"/>
    </row>
    <row r="595" spans="18:18" x14ac:dyDescent="0.3">
      <c r="R595" s="69"/>
    </row>
    <row r="596" spans="18:18" x14ac:dyDescent="0.3">
      <c r="R596" s="69"/>
    </row>
    <row r="597" spans="18:18" x14ac:dyDescent="0.3">
      <c r="R597" s="69"/>
    </row>
    <row r="598" spans="18:18" x14ac:dyDescent="0.3">
      <c r="R598" s="69"/>
    </row>
    <row r="599" spans="18:18" x14ac:dyDescent="0.3">
      <c r="R599" s="69"/>
    </row>
    <row r="600" spans="18:18" x14ac:dyDescent="0.3">
      <c r="R600" s="69"/>
    </row>
    <row r="601" spans="18:18" x14ac:dyDescent="0.3">
      <c r="R601" s="69"/>
    </row>
    <row r="602" spans="18:18" x14ac:dyDescent="0.3">
      <c r="R602" s="69"/>
    </row>
    <row r="603" spans="18:18" x14ac:dyDescent="0.3">
      <c r="R603" s="69"/>
    </row>
    <row r="604" spans="18:18" x14ac:dyDescent="0.3">
      <c r="R604" s="69"/>
    </row>
    <row r="605" spans="18:18" x14ac:dyDescent="0.3">
      <c r="R605" s="69"/>
    </row>
    <row r="606" spans="18:18" x14ac:dyDescent="0.3">
      <c r="R606" s="69"/>
    </row>
    <row r="607" spans="18:18" x14ac:dyDescent="0.3">
      <c r="R607" s="69"/>
    </row>
    <row r="608" spans="18:18" x14ac:dyDescent="0.3">
      <c r="R608" s="69"/>
    </row>
    <row r="609" spans="18:18" x14ac:dyDescent="0.3">
      <c r="R609" s="69"/>
    </row>
    <row r="610" spans="18:18" x14ac:dyDescent="0.3">
      <c r="R610" s="69"/>
    </row>
    <row r="611" spans="18:18" x14ac:dyDescent="0.3">
      <c r="R611" s="69"/>
    </row>
    <row r="612" spans="18:18" x14ac:dyDescent="0.3">
      <c r="R612" s="69"/>
    </row>
    <row r="613" spans="18:18" x14ac:dyDescent="0.3">
      <c r="R613" s="69"/>
    </row>
    <row r="614" spans="18:18" x14ac:dyDescent="0.3">
      <c r="R614" s="69"/>
    </row>
    <row r="615" spans="18:18" x14ac:dyDescent="0.3">
      <c r="R615" s="69"/>
    </row>
    <row r="616" spans="18:18" x14ac:dyDescent="0.3">
      <c r="R616" s="69"/>
    </row>
    <row r="617" spans="18:18" x14ac:dyDescent="0.3">
      <c r="R617" s="69"/>
    </row>
    <row r="618" spans="18:18" x14ac:dyDescent="0.3">
      <c r="R618" s="69"/>
    </row>
    <row r="619" spans="18:18" x14ac:dyDescent="0.3">
      <c r="R619" s="69"/>
    </row>
    <row r="620" spans="18:18" x14ac:dyDescent="0.3">
      <c r="R620" s="69"/>
    </row>
    <row r="621" spans="18:18" x14ac:dyDescent="0.3">
      <c r="R621" s="69"/>
    </row>
    <row r="622" spans="18:18" x14ac:dyDescent="0.3">
      <c r="R622" s="69"/>
    </row>
    <row r="623" spans="18:18" x14ac:dyDescent="0.3">
      <c r="R623" s="69"/>
    </row>
    <row r="624" spans="18:18" x14ac:dyDescent="0.3">
      <c r="R624" s="69"/>
    </row>
    <row r="625" spans="18:18" x14ac:dyDescent="0.3">
      <c r="R625" s="69"/>
    </row>
    <row r="626" spans="18:18" x14ac:dyDescent="0.3">
      <c r="R626" s="69"/>
    </row>
    <row r="627" spans="18:18" x14ac:dyDescent="0.3">
      <c r="R627" s="69"/>
    </row>
    <row r="628" spans="18:18" x14ac:dyDescent="0.3">
      <c r="R628" s="69"/>
    </row>
    <row r="629" spans="18:18" x14ac:dyDescent="0.3">
      <c r="R629" s="69"/>
    </row>
    <row r="630" spans="18:18" x14ac:dyDescent="0.3">
      <c r="R630" s="69"/>
    </row>
    <row r="631" spans="18:18" x14ac:dyDescent="0.3">
      <c r="R631" s="69"/>
    </row>
    <row r="632" spans="18:18" x14ac:dyDescent="0.3">
      <c r="R632" s="69"/>
    </row>
    <row r="633" spans="18:18" x14ac:dyDescent="0.3">
      <c r="R633" s="69"/>
    </row>
    <row r="634" spans="18:18" x14ac:dyDescent="0.3">
      <c r="R634" s="69"/>
    </row>
    <row r="635" spans="18:18" x14ac:dyDescent="0.3">
      <c r="R635" s="69"/>
    </row>
    <row r="636" spans="18:18" x14ac:dyDescent="0.3">
      <c r="R636" s="69"/>
    </row>
    <row r="637" spans="18:18" x14ac:dyDescent="0.3">
      <c r="R637" s="69"/>
    </row>
    <row r="638" spans="18:18" x14ac:dyDescent="0.3">
      <c r="R638" s="69"/>
    </row>
    <row r="639" spans="18:18" x14ac:dyDescent="0.3">
      <c r="R639" s="69"/>
    </row>
    <row r="640" spans="18:18" x14ac:dyDescent="0.3">
      <c r="R640" s="69"/>
    </row>
    <row r="641" spans="18:18" x14ac:dyDescent="0.3">
      <c r="R641" s="69"/>
    </row>
    <row r="642" spans="18:18" x14ac:dyDescent="0.3">
      <c r="R642" s="69"/>
    </row>
    <row r="643" spans="18:18" x14ac:dyDescent="0.3">
      <c r="R643" s="69"/>
    </row>
    <row r="644" spans="18:18" x14ac:dyDescent="0.3">
      <c r="R644" s="69"/>
    </row>
    <row r="645" spans="18:18" x14ac:dyDescent="0.3">
      <c r="R645" s="69"/>
    </row>
    <row r="646" spans="18:18" x14ac:dyDescent="0.3">
      <c r="R646" s="69"/>
    </row>
    <row r="647" spans="18:18" x14ac:dyDescent="0.3">
      <c r="R647" s="69"/>
    </row>
    <row r="648" spans="18:18" x14ac:dyDescent="0.3">
      <c r="R648" s="69"/>
    </row>
    <row r="649" spans="18:18" x14ac:dyDescent="0.3">
      <c r="R649" s="69"/>
    </row>
    <row r="650" spans="18:18" x14ac:dyDescent="0.3">
      <c r="R650" s="69"/>
    </row>
    <row r="651" spans="18:18" x14ac:dyDescent="0.3">
      <c r="R651" s="69"/>
    </row>
    <row r="652" spans="18:18" x14ac:dyDescent="0.3">
      <c r="R652" s="69"/>
    </row>
    <row r="653" spans="18:18" x14ac:dyDescent="0.3">
      <c r="R653" s="69"/>
    </row>
    <row r="654" spans="18:18" x14ac:dyDescent="0.3">
      <c r="R654" s="69"/>
    </row>
    <row r="655" spans="18:18" x14ac:dyDescent="0.3">
      <c r="R655" s="69"/>
    </row>
    <row r="656" spans="18:18" x14ac:dyDescent="0.3">
      <c r="R656" s="69"/>
    </row>
    <row r="657" spans="18:18" x14ac:dyDescent="0.3">
      <c r="R657" s="69"/>
    </row>
    <row r="658" spans="18:18" x14ac:dyDescent="0.3">
      <c r="R658" s="69"/>
    </row>
    <row r="659" spans="18:18" x14ac:dyDescent="0.3">
      <c r="R659" s="69"/>
    </row>
    <row r="660" spans="18:18" x14ac:dyDescent="0.3">
      <c r="R660" s="69"/>
    </row>
    <row r="661" spans="18:18" x14ac:dyDescent="0.3">
      <c r="R661" s="69"/>
    </row>
    <row r="662" spans="18:18" x14ac:dyDescent="0.3">
      <c r="R662" s="69"/>
    </row>
    <row r="663" spans="18:18" x14ac:dyDescent="0.3">
      <c r="R663" s="69"/>
    </row>
    <row r="664" spans="18:18" x14ac:dyDescent="0.3">
      <c r="R664" s="69"/>
    </row>
    <row r="665" spans="18:18" x14ac:dyDescent="0.3">
      <c r="R665" s="69"/>
    </row>
    <row r="666" spans="18:18" x14ac:dyDescent="0.3">
      <c r="R666" s="69"/>
    </row>
    <row r="667" spans="18:18" x14ac:dyDescent="0.3">
      <c r="R667" s="69"/>
    </row>
    <row r="668" spans="18:18" x14ac:dyDescent="0.3">
      <c r="R668" s="69"/>
    </row>
    <row r="669" spans="18:18" x14ac:dyDescent="0.3">
      <c r="R669" s="69"/>
    </row>
    <row r="670" spans="18:18" x14ac:dyDescent="0.3">
      <c r="R670" s="69"/>
    </row>
    <row r="671" spans="18:18" x14ac:dyDescent="0.3">
      <c r="R671" s="69"/>
    </row>
    <row r="672" spans="18:18" x14ac:dyDescent="0.3">
      <c r="R672" s="69"/>
    </row>
    <row r="673" spans="18:18" x14ac:dyDescent="0.3">
      <c r="R673" s="69"/>
    </row>
    <row r="674" spans="18:18" x14ac:dyDescent="0.3">
      <c r="R674" s="69"/>
    </row>
    <row r="675" spans="18:18" x14ac:dyDescent="0.3">
      <c r="R675" s="69"/>
    </row>
    <row r="676" spans="18:18" x14ac:dyDescent="0.3">
      <c r="R676" s="69"/>
    </row>
    <row r="677" spans="18:18" x14ac:dyDescent="0.3">
      <c r="R677" s="69"/>
    </row>
    <row r="678" spans="18:18" x14ac:dyDescent="0.3">
      <c r="R678" s="69"/>
    </row>
    <row r="679" spans="18:18" x14ac:dyDescent="0.3">
      <c r="R679" s="69"/>
    </row>
    <row r="680" spans="18:18" x14ac:dyDescent="0.3">
      <c r="R680" s="69"/>
    </row>
    <row r="681" spans="18:18" x14ac:dyDescent="0.3">
      <c r="R681" s="69"/>
    </row>
    <row r="682" spans="18:18" x14ac:dyDescent="0.3">
      <c r="R682" s="69"/>
    </row>
    <row r="683" spans="18:18" x14ac:dyDescent="0.3">
      <c r="R683" s="69"/>
    </row>
    <row r="684" spans="18:18" x14ac:dyDescent="0.3">
      <c r="R684" s="69"/>
    </row>
    <row r="685" spans="18:18" x14ac:dyDescent="0.3">
      <c r="R685" s="69"/>
    </row>
    <row r="686" spans="18:18" x14ac:dyDescent="0.3">
      <c r="R686" s="69"/>
    </row>
    <row r="687" spans="18:18" x14ac:dyDescent="0.3">
      <c r="R687" s="69"/>
    </row>
    <row r="688" spans="18:18" x14ac:dyDescent="0.3">
      <c r="R688" s="69"/>
    </row>
    <row r="689" spans="18:18" x14ac:dyDescent="0.3">
      <c r="R689" s="69"/>
    </row>
    <row r="690" spans="18:18" x14ac:dyDescent="0.3">
      <c r="R690" s="69"/>
    </row>
    <row r="691" spans="18:18" x14ac:dyDescent="0.3">
      <c r="R691" s="69"/>
    </row>
    <row r="692" spans="18:18" x14ac:dyDescent="0.3">
      <c r="R692" s="69"/>
    </row>
    <row r="693" spans="18:18" x14ac:dyDescent="0.3">
      <c r="R693" s="69"/>
    </row>
    <row r="694" spans="18:18" x14ac:dyDescent="0.3">
      <c r="R694" s="69"/>
    </row>
    <row r="695" spans="18:18" x14ac:dyDescent="0.3">
      <c r="R695" s="69"/>
    </row>
    <row r="696" spans="18:18" x14ac:dyDescent="0.3">
      <c r="R696" s="69"/>
    </row>
    <row r="697" spans="18:18" x14ac:dyDescent="0.3">
      <c r="R697" s="69"/>
    </row>
    <row r="698" spans="18:18" x14ac:dyDescent="0.3">
      <c r="R698" s="69"/>
    </row>
    <row r="699" spans="18:18" x14ac:dyDescent="0.3">
      <c r="R699" s="69"/>
    </row>
    <row r="700" spans="18:18" x14ac:dyDescent="0.3">
      <c r="R700" s="69"/>
    </row>
    <row r="701" spans="18:18" x14ac:dyDescent="0.3">
      <c r="R701" s="69"/>
    </row>
    <row r="702" spans="18:18" x14ac:dyDescent="0.3">
      <c r="R702" s="69"/>
    </row>
    <row r="703" spans="18:18" x14ac:dyDescent="0.3">
      <c r="R703" s="69"/>
    </row>
    <row r="704" spans="18:18" x14ac:dyDescent="0.3">
      <c r="R704" s="69"/>
    </row>
    <row r="705" spans="18:18" x14ac:dyDescent="0.3">
      <c r="R705" s="69"/>
    </row>
    <row r="706" spans="18:18" x14ac:dyDescent="0.3">
      <c r="R706" s="69"/>
    </row>
    <row r="707" spans="18:18" x14ac:dyDescent="0.3">
      <c r="R707" s="69"/>
    </row>
    <row r="708" spans="18:18" x14ac:dyDescent="0.3">
      <c r="R708" s="69"/>
    </row>
    <row r="709" spans="18:18" x14ac:dyDescent="0.3">
      <c r="R709" s="69"/>
    </row>
    <row r="710" spans="18:18" x14ac:dyDescent="0.3">
      <c r="R710" s="69"/>
    </row>
    <row r="711" spans="18:18" x14ac:dyDescent="0.3">
      <c r="R711" s="69"/>
    </row>
    <row r="712" spans="18:18" x14ac:dyDescent="0.3">
      <c r="R712" s="69"/>
    </row>
    <row r="713" spans="18:18" x14ac:dyDescent="0.3">
      <c r="R713" s="69"/>
    </row>
    <row r="714" spans="18:18" x14ac:dyDescent="0.3">
      <c r="R714" s="69"/>
    </row>
    <row r="715" spans="18:18" x14ac:dyDescent="0.3">
      <c r="R715" s="69"/>
    </row>
    <row r="716" spans="18:18" x14ac:dyDescent="0.3">
      <c r="R716" s="69"/>
    </row>
    <row r="717" spans="18:18" x14ac:dyDescent="0.3">
      <c r="R717" s="69"/>
    </row>
    <row r="718" spans="18:18" x14ac:dyDescent="0.3">
      <c r="R718" s="69"/>
    </row>
    <row r="719" spans="18:18" x14ac:dyDescent="0.3">
      <c r="R719" s="69"/>
    </row>
    <row r="720" spans="18:18" x14ac:dyDescent="0.3">
      <c r="R720" s="69"/>
    </row>
    <row r="721" spans="18:18" x14ac:dyDescent="0.3">
      <c r="R721" s="69"/>
    </row>
    <row r="722" spans="18:18" x14ac:dyDescent="0.3">
      <c r="R722" s="69"/>
    </row>
    <row r="723" spans="18:18" x14ac:dyDescent="0.3">
      <c r="R723" s="69"/>
    </row>
    <row r="724" spans="18:18" x14ac:dyDescent="0.3">
      <c r="R724" s="69"/>
    </row>
    <row r="725" spans="18:18" x14ac:dyDescent="0.3">
      <c r="R725" s="69"/>
    </row>
    <row r="726" spans="18:18" x14ac:dyDescent="0.3">
      <c r="R726" s="69"/>
    </row>
    <row r="727" spans="18:18" x14ac:dyDescent="0.3">
      <c r="R727" s="69"/>
    </row>
    <row r="728" spans="18:18" x14ac:dyDescent="0.3">
      <c r="R728" s="69"/>
    </row>
    <row r="729" spans="18:18" x14ac:dyDescent="0.3">
      <c r="R729" s="69"/>
    </row>
    <row r="730" spans="18:18" x14ac:dyDescent="0.3">
      <c r="R730" s="69"/>
    </row>
    <row r="731" spans="18:18" x14ac:dyDescent="0.3">
      <c r="R731" s="69"/>
    </row>
    <row r="732" spans="18:18" x14ac:dyDescent="0.3">
      <c r="R732" s="69"/>
    </row>
    <row r="733" spans="18:18" x14ac:dyDescent="0.3">
      <c r="R733" s="69"/>
    </row>
    <row r="734" spans="18:18" x14ac:dyDescent="0.3">
      <c r="R734" s="69"/>
    </row>
    <row r="735" spans="18:18" x14ac:dyDescent="0.3">
      <c r="R735" s="69"/>
    </row>
    <row r="736" spans="18:18" x14ac:dyDescent="0.3">
      <c r="R736" s="69"/>
    </row>
    <row r="737" spans="18:18" x14ac:dyDescent="0.3">
      <c r="R737" s="69"/>
    </row>
    <row r="738" spans="18:18" x14ac:dyDescent="0.3">
      <c r="R738" s="69"/>
    </row>
    <row r="739" spans="18:18" x14ac:dyDescent="0.3">
      <c r="R739" s="69"/>
    </row>
    <row r="740" spans="18:18" x14ac:dyDescent="0.3">
      <c r="R740" s="69"/>
    </row>
    <row r="741" spans="18:18" x14ac:dyDescent="0.3">
      <c r="R741" s="69"/>
    </row>
    <row r="742" spans="18:18" x14ac:dyDescent="0.3">
      <c r="R742" s="69"/>
    </row>
    <row r="743" spans="18:18" x14ac:dyDescent="0.3">
      <c r="R743" s="69"/>
    </row>
    <row r="744" spans="18:18" x14ac:dyDescent="0.3">
      <c r="R744" s="69"/>
    </row>
    <row r="745" spans="18:18" x14ac:dyDescent="0.3">
      <c r="R745" s="69"/>
    </row>
    <row r="746" spans="18:18" x14ac:dyDescent="0.3">
      <c r="R746" s="69"/>
    </row>
    <row r="747" spans="18:18" x14ac:dyDescent="0.3">
      <c r="R747" s="69"/>
    </row>
    <row r="748" spans="18:18" x14ac:dyDescent="0.3">
      <c r="R748" s="69"/>
    </row>
    <row r="749" spans="18:18" x14ac:dyDescent="0.3">
      <c r="R749" s="69"/>
    </row>
    <row r="750" spans="18:18" x14ac:dyDescent="0.3">
      <c r="R750" s="69"/>
    </row>
    <row r="751" spans="18:18" x14ac:dyDescent="0.3">
      <c r="R751" s="69"/>
    </row>
    <row r="752" spans="18:18" x14ac:dyDescent="0.3">
      <c r="R752" s="69"/>
    </row>
    <row r="753" spans="18:18" x14ac:dyDescent="0.3">
      <c r="R753" s="69"/>
    </row>
    <row r="754" spans="18:18" x14ac:dyDescent="0.3">
      <c r="R754" s="69"/>
    </row>
    <row r="755" spans="18:18" x14ac:dyDescent="0.3">
      <c r="R755" s="69"/>
    </row>
    <row r="756" spans="18:18" x14ac:dyDescent="0.3">
      <c r="R756" s="69"/>
    </row>
    <row r="757" spans="18:18" x14ac:dyDescent="0.3">
      <c r="R757" s="69"/>
    </row>
    <row r="758" spans="18:18" x14ac:dyDescent="0.3">
      <c r="R758" s="69"/>
    </row>
    <row r="759" spans="18:18" x14ac:dyDescent="0.3">
      <c r="R759" s="69"/>
    </row>
    <row r="760" spans="18:18" x14ac:dyDescent="0.3">
      <c r="R760" s="69"/>
    </row>
    <row r="761" spans="18:18" x14ac:dyDescent="0.3">
      <c r="R761" s="69"/>
    </row>
    <row r="762" spans="18:18" x14ac:dyDescent="0.3">
      <c r="R762" s="69"/>
    </row>
    <row r="763" spans="18:18" x14ac:dyDescent="0.3">
      <c r="R763" s="69"/>
    </row>
    <row r="764" spans="18:18" x14ac:dyDescent="0.3">
      <c r="R764" s="69"/>
    </row>
    <row r="765" spans="18:18" x14ac:dyDescent="0.3">
      <c r="R765" s="69"/>
    </row>
    <row r="766" spans="18:18" x14ac:dyDescent="0.3">
      <c r="R766" s="69"/>
    </row>
    <row r="767" spans="18:18" x14ac:dyDescent="0.3">
      <c r="R767" s="69"/>
    </row>
    <row r="768" spans="18:18" x14ac:dyDescent="0.3">
      <c r="R768" s="69"/>
    </row>
    <row r="769" spans="18:18" x14ac:dyDescent="0.3">
      <c r="R769" s="69"/>
    </row>
    <row r="770" spans="18:18" x14ac:dyDescent="0.3">
      <c r="R770" s="69"/>
    </row>
    <row r="771" spans="18:18" x14ac:dyDescent="0.3">
      <c r="R771" s="69"/>
    </row>
    <row r="772" spans="18:18" x14ac:dyDescent="0.3">
      <c r="R772" s="69"/>
    </row>
    <row r="773" spans="18:18" x14ac:dyDescent="0.3">
      <c r="R773" s="69"/>
    </row>
    <row r="774" spans="18:18" x14ac:dyDescent="0.3">
      <c r="R774" s="69"/>
    </row>
    <row r="775" spans="18:18" x14ac:dyDescent="0.3">
      <c r="R775" s="69"/>
    </row>
    <row r="776" spans="18:18" x14ac:dyDescent="0.3">
      <c r="R776" s="69"/>
    </row>
    <row r="777" spans="18:18" x14ac:dyDescent="0.3">
      <c r="R777" s="69"/>
    </row>
    <row r="778" spans="18:18" x14ac:dyDescent="0.3">
      <c r="R778" s="69"/>
    </row>
    <row r="779" spans="18:18" x14ac:dyDescent="0.3">
      <c r="R779" s="69"/>
    </row>
    <row r="780" spans="18:18" x14ac:dyDescent="0.3">
      <c r="R780" s="69"/>
    </row>
    <row r="781" spans="18:18" x14ac:dyDescent="0.3">
      <c r="R781" s="69"/>
    </row>
    <row r="782" spans="18:18" x14ac:dyDescent="0.3">
      <c r="R782" s="69"/>
    </row>
    <row r="783" spans="18:18" x14ac:dyDescent="0.3">
      <c r="R783" s="69"/>
    </row>
    <row r="784" spans="18:18" x14ac:dyDescent="0.3">
      <c r="R784" s="69"/>
    </row>
    <row r="785" spans="18:18" x14ac:dyDescent="0.3">
      <c r="R785" s="69"/>
    </row>
    <row r="786" spans="18:18" x14ac:dyDescent="0.3">
      <c r="R786" s="69"/>
    </row>
    <row r="787" spans="18:18" x14ac:dyDescent="0.3">
      <c r="R787" s="69"/>
    </row>
    <row r="788" spans="18:18" x14ac:dyDescent="0.3">
      <c r="R788" s="69"/>
    </row>
    <row r="789" spans="18:18" x14ac:dyDescent="0.3">
      <c r="R789" s="69"/>
    </row>
    <row r="790" spans="18:18" x14ac:dyDescent="0.3">
      <c r="R790" s="69"/>
    </row>
    <row r="791" spans="18:18" x14ac:dyDescent="0.3">
      <c r="R791" s="69"/>
    </row>
    <row r="792" spans="18:18" x14ac:dyDescent="0.3">
      <c r="R792" s="69"/>
    </row>
    <row r="793" spans="18:18" x14ac:dyDescent="0.3">
      <c r="R793" s="69"/>
    </row>
    <row r="794" spans="18:18" x14ac:dyDescent="0.3">
      <c r="R794" s="69"/>
    </row>
    <row r="795" spans="18:18" x14ac:dyDescent="0.3">
      <c r="R795" s="69"/>
    </row>
    <row r="796" spans="18:18" x14ac:dyDescent="0.3">
      <c r="R796" s="69"/>
    </row>
    <row r="797" spans="18:18" x14ac:dyDescent="0.3">
      <c r="R797" s="69"/>
    </row>
    <row r="798" spans="18:18" x14ac:dyDescent="0.3">
      <c r="R798" s="69"/>
    </row>
    <row r="799" spans="18:18" x14ac:dyDescent="0.3">
      <c r="R799" s="69"/>
    </row>
    <row r="800" spans="18:18" x14ac:dyDescent="0.3">
      <c r="R800" s="69"/>
    </row>
    <row r="801" spans="18:18" x14ac:dyDescent="0.3">
      <c r="R801" s="69"/>
    </row>
    <row r="802" spans="18:18" x14ac:dyDescent="0.3">
      <c r="R802" s="69"/>
    </row>
    <row r="803" spans="18:18" x14ac:dyDescent="0.3">
      <c r="R803" s="69"/>
    </row>
    <row r="804" spans="18:18" x14ac:dyDescent="0.3">
      <c r="R804" s="69"/>
    </row>
    <row r="805" spans="18:18" x14ac:dyDescent="0.3">
      <c r="R805" s="69"/>
    </row>
    <row r="806" spans="18:18" x14ac:dyDescent="0.3">
      <c r="R806" s="69"/>
    </row>
    <row r="807" spans="18:18" x14ac:dyDescent="0.3">
      <c r="R807" s="69"/>
    </row>
    <row r="808" spans="18:18" x14ac:dyDescent="0.3">
      <c r="R808" s="69"/>
    </row>
    <row r="809" spans="18:18" x14ac:dyDescent="0.3">
      <c r="R809" s="69"/>
    </row>
    <row r="810" spans="18:18" x14ac:dyDescent="0.3">
      <c r="R810" s="69"/>
    </row>
    <row r="811" spans="18:18" x14ac:dyDescent="0.3">
      <c r="R811" s="69"/>
    </row>
    <row r="812" spans="18:18" x14ac:dyDescent="0.3">
      <c r="R812" s="69"/>
    </row>
    <row r="813" spans="18:18" x14ac:dyDescent="0.3">
      <c r="R813" s="69"/>
    </row>
    <row r="814" spans="18:18" x14ac:dyDescent="0.3">
      <c r="R814" s="69"/>
    </row>
    <row r="815" spans="18:18" x14ac:dyDescent="0.3">
      <c r="R815" s="69"/>
    </row>
    <row r="816" spans="18:18" x14ac:dyDescent="0.3">
      <c r="R816" s="69"/>
    </row>
    <row r="817" spans="18:18" x14ac:dyDescent="0.3">
      <c r="R817" s="69"/>
    </row>
    <row r="818" spans="18:18" x14ac:dyDescent="0.3">
      <c r="R818" s="69"/>
    </row>
    <row r="819" spans="18:18" x14ac:dyDescent="0.3">
      <c r="R819" s="69"/>
    </row>
    <row r="820" spans="18:18" x14ac:dyDescent="0.3">
      <c r="R820" s="69"/>
    </row>
    <row r="821" spans="18:18" x14ac:dyDescent="0.3">
      <c r="R821" s="69"/>
    </row>
    <row r="822" spans="18:18" x14ac:dyDescent="0.3">
      <c r="R822" s="69"/>
    </row>
    <row r="823" spans="18:18" x14ac:dyDescent="0.3">
      <c r="R823" s="69"/>
    </row>
    <row r="824" spans="18:18" x14ac:dyDescent="0.3">
      <c r="R824" s="69"/>
    </row>
    <row r="825" spans="18:18" x14ac:dyDescent="0.3">
      <c r="R825" s="69"/>
    </row>
    <row r="826" spans="18:18" x14ac:dyDescent="0.3">
      <c r="R826" s="69"/>
    </row>
    <row r="827" spans="18:18" x14ac:dyDescent="0.3">
      <c r="R827" s="69"/>
    </row>
    <row r="828" spans="18:18" x14ac:dyDescent="0.3">
      <c r="R828" s="69"/>
    </row>
    <row r="829" spans="18:18" x14ac:dyDescent="0.3">
      <c r="R829" s="69"/>
    </row>
    <row r="830" spans="18:18" x14ac:dyDescent="0.3">
      <c r="R830" s="69"/>
    </row>
    <row r="831" spans="18:18" x14ac:dyDescent="0.3">
      <c r="R831" s="69"/>
    </row>
    <row r="832" spans="18:18" x14ac:dyDescent="0.3">
      <c r="R832" s="69"/>
    </row>
    <row r="833" spans="18:18" x14ac:dyDescent="0.3">
      <c r="R833" s="69"/>
    </row>
    <row r="834" spans="18:18" x14ac:dyDescent="0.3">
      <c r="R834" s="69"/>
    </row>
    <row r="835" spans="18:18" x14ac:dyDescent="0.3">
      <c r="R835" s="69"/>
    </row>
    <row r="836" spans="18:18" x14ac:dyDescent="0.3">
      <c r="R836" s="69"/>
    </row>
    <row r="837" spans="18:18" x14ac:dyDescent="0.3">
      <c r="R837" s="69"/>
    </row>
    <row r="838" spans="18:18" x14ac:dyDescent="0.3">
      <c r="R838" s="69"/>
    </row>
    <row r="839" spans="18:18" x14ac:dyDescent="0.3">
      <c r="R839" s="69"/>
    </row>
    <row r="840" spans="18:18" x14ac:dyDescent="0.3">
      <c r="R840" s="69"/>
    </row>
    <row r="841" spans="18:18" x14ac:dyDescent="0.3">
      <c r="R841" s="69"/>
    </row>
    <row r="842" spans="18:18" x14ac:dyDescent="0.3">
      <c r="R842" s="69"/>
    </row>
    <row r="843" spans="18:18" x14ac:dyDescent="0.3">
      <c r="R843" s="69"/>
    </row>
    <row r="844" spans="18:18" x14ac:dyDescent="0.3">
      <c r="R844" s="69"/>
    </row>
    <row r="845" spans="18:18" x14ac:dyDescent="0.3">
      <c r="R845" s="69"/>
    </row>
    <row r="846" spans="18:18" x14ac:dyDescent="0.3">
      <c r="R846" s="69"/>
    </row>
    <row r="847" spans="18:18" x14ac:dyDescent="0.3">
      <c r="R847" s="69"/>
    </row>
    <row r="848" spans="18:18" x14ac:dyDescent="0.3">
      <c r="R848" s="69"/>
    </row>
    <row r="849" spans="18:18" x14ac:dyDescent="0.3">
      <c r="R849" s="69"/>
    </row>
    <row r="850" spans="18:18" x14ac:dyDescent="0.3">
      <c r="R850" s="69"/>
    </row>
    <row r="851" spans="18:18" x14ac:dyDescent="0.3">
      <c r="R851" s="69"/>
    </row>
    <row r="852" spans="18:18" x14ac:dyDescent="0.3">
      <c r="R852" s="69"/>
    </row>
    <row r="853" spans="18:18" x14ac:dyDescent="0.3">
      <c r="R853" s="69"/>
    </row>
    <row r="854" spans="18:18" x14ac:dyDescent="0.3">
      <c r="R854" s="69"/>
    </row>
    <row r="855" spans="18:18" x14ac:dyDescent="0.3">
      <c r="R855" s="69"/>
    </row>
    <row r="856" spans="18:18" x14ac:dyDescent="0.3">
      <c r="R856" s="69"/>
    </row>
    <row r="857" spans="18:18" x14ac:dyDescent="0.3">
      <c r="R857" s="69"/>
    </row>
    <row r="858" spans="18:18" x14ac:dyDescent="0.3">
      <c r="R858" s="69"/>
    </row>
    <row r="859" spans="18:18" x14ac:dyDescent="0.3">
      <c r="R859" s="69"/>
    </row>
    <row r="860" spans="18:18" x14ac:dyDescent="0.3">
      <c r="R860" s="69"/>
    </row>
    <row r="861" spans="18:18" x14ac:dyDescent="0.3">
      <c r="R861" s="69"/>
    </row>
    <row r="862" spans="18:18" x14ac:dyDescent="0.3">
      <c r="R862" s="69"/>
    </row>
    <row r="863" spans="18:18" x14ac:dyDescent="0.3">
      <c r="R863" s="69"/>
    </row>
    <row r="864" spans="18:18" x14ac:dyDescent="0.3">
      <c r="R864" s="69"/>
    </row>
    <row r="865" spans="18:18" x14ac:dyDescent="0.3">
      <c r="R865" s="69"/>
    </row>
    <row r="866" spans="18:18" x14ac:dyDescent="0.3">
      <c r="R866" s="69"/>
    </row>
    <row r="867" spans="18:18" x14ac:dyDescent="0.3">
      <c r="R867" s="69"/>
    </row>
    <row r="868" spans="18:18" x14ac:dyDescent="0.3">
      <c r="R868" s="69"/>
    </row>
    <row r="869" spans="18:18" x14ac:dyDescent="0.3">
      <c r="R869" s="69"/>
    </row>
    <row r="870" spans="18:18" x14ac:dyDescent="0.3">
      <c r="R870" s="69"/>
    </row>
    <row r="871" spans="18:18" x14ac:dyDescent="0.3">
      <c r="R871" s="69"/>
    </row>
    <row r="872" spans="18:18" x14ac:dyDescent="0.3">
      <c r="R872" s="69"/>
    </row>
    <row r="873" spans="18:18" x14ac:dyDescent="0.3">
      <c r="R873" s="69"/>
    </row>
    <row r="874" spans="18:18" x14ac:dyDescent="0.3">
      <c r="R874" s="69"/>
    </row>
    <row r="875" spans="18:18" x14ac:dyDescent="0.3">
      <c r="R875" s="69"/>
    </row>
    <row r="876" spans="18:18" x14ac:dyDescent="0.3">
      <c r="R876" s="69"/>
    </row>
    <row r="877" spans="18:18" x14ac:dyDescent="0.3">
      <c r="R877" s="69"/>
    </row>
    <row r="878" spans="18:18" x14ac:dyDescent="0.3">
      <c r="R878" s="69"/>
    </row>
    <row r="879" spans="18:18" x14ac:dyDescent="0.3">
      <c r="R879" s="69"/>
    </row>
    <row r="880" spans="18:18" x14ac:dyDescent="0.3">
      <c r="R880" s="69"/>
    </row>
    <row r="881" spans="18:18" x14ac:dyDescent="0.3">
      <c r="R881" s="69"/>
    </row>
    <row r="882" spans="18:18" x14ac:dyDescent="0.3">
      <c r="R882" s="69"/>
    </row>
    <row r="883" spans="18:18" x14ac:dyDescent="0.3">
      <c r="R883" s="69"/>
    </row>
    <row r="884" spans="18:18" x14ac:dyDescent="0.3">
      <c r="R884" s="69"/>
    </row>
    <row r="885" spans="18:18" x14ac:dyDescent="0.3">
      <c r="R885" s="69"/>
    </row>
    <row r="886" spans="18:18" x14ac:dyDescent="0.3">
      <c r="R886" s="69"/>
    </row>
    <row r="887" spans="18:18" x14ac:dyDescent="0.3">
      <c r="R887" s="69"/>
    </row>
    <row r="888" spans="18:18" x14ac:dyDescent="0.3">
      <c r="R888" s="69"/>
    </row>
    <row r="889" spans="18:18" x14ac:dyDescent="0.3">
      <c r="R889" s="69"/>
    </row>
    <row r="890" spans="18:18" x14ac:dyDescent="0.3">
      <c r="R890" s="69"/>
    </row>
    <row r="891" spans="18:18" x14ac:dyDescent="0.3">
      <c r="R891" s="69"/>
    </row>
    <row r="892" spans="18:18" x14ac:dyDescent="0.3">
      <c r="R892" s="69"/>
    </row>
    <row r="893" spans="18:18" x14ac:dyDescent="0.3">
      <c r="R893" s="69"/>
    </row>
    <row r="894" spans="18:18" x14ac:dyDescent="0.3">
      <c r="R894" s="69"/>
    </row>
    <row r="895" spans="18:18" x14ac:dyDescent="0.3">
      <c r="R895" s="69"/>
    </row>
    <row r="896" spans="18:18" x14ac:dyDescent="0.3">
      <c r="R896" s="69"/>
    </row>
    <row r="897" spans="18:18" x14ac:dyDescent="0.3">
      <c r="R897" s="69"/>
    </row>
    <row r="898" spans="18:18" x14ac:dyDescent="0.3">
      <c r="R898" s="69"/>
    </row>
    <row r="899" spans="18:18" x14ac:dyDescent="0.3">
      <c r="R899" s="69"/>
    </row>
    <row r="900" spans="18:18" x14ac:dyDescent="0.3">
      <c r="R900" s="69"/>
    </row>
    <row r="901" spans="18:18" x14ac:dyDescent="0.3">
      <c r="R901" s="69"/>
    </row>
    <row r="902" spans="18:18" x14ac:dyDescent="0.3">
      <c r="R902" s="69"/>
    </row>
    <row r="903" spans="18:18" x14ac:dyDescent="0.3">
      <c r="R903" s="69"/>
    </row>
    <row r="904" spans="18:18" x14ac:dyDescent="0.3">
      <c r="R904" s="69"/>
    </row>
    <row r="905" spans="18:18" x14ac:dyDescent="0.3">
      <c r="R905" s="69"/>
    </row>
    <row r="906" spans="18:18" x14ac:dyDescent="0.3">
      <c r="R906" s="69"/>
    </row>
    <row r="907" spans="18:18" x14ac:dyDescent="0.3">
      <c r="R907" s="69"/>
    </row>
    <row r="908" spans="18:18" x14ac:dyDescent="0.3">
      <c r="R908" s="69"/>
    </row>
    <row r="909" spans="18:18" x14ac:dyDescent="0.3">
      <c r="R909" s="69"/>
    </row>
    <row r="910" spans="18:18" x14ac:dyDescent="0.3">
      <c r="R910" s="69"/>
    </row>
    <row r="911" spans="18:18" x14ac:dyDescent="0.3">
      <c r="R911" s="69"/>
    </row>
    <row r="912" spans="18:18" x14ac:dyDescent="0.3">
      <c r="R912" s="69"/>
    </row>
    <row r="913" spans="18:18" x14ac:dyDescent="0.3">
      <c r="R913" s="69"/>
    </row>
    <row r="914" spans="18:18" x14ac:dyDescent="0.3">
      <c r="R914" s="69"/>
    </row>
    <row r="915" spans="18:18" x14ac:dyDescent="0.3">
      <c r="R915" s="69"/>
    </row>
    <row r="916" spans="18:18" x14ac:dyDescent="0.3">
      <c r="R916" s="69"/>
    </row>
    <row r="917" spans="18:18" x14ac:dyDescent="0.3">
      <c r="R917" s="69"/>
    </row>
    <row r="918" spans="18:18" x14ac:dyDescent="0.3">
      <c r="R918" s="69"/>
    </row>
    <row r="919" spans="18:18" x14ac:dyDescent="0.3">
      <c r="R919" s="69"/>
    </row>
    <row r="920" spans="18:18" x14ac:dyDescent="0.3">
      <c r="R920" s="69"/>
    </row>
    <row r="921" spans="18:18" x14ac:dyDescent="0.3">
      <c r="R921" s="69"/>
    </row>
    <row r="922" spans="18:18" x14ac:dyDescent="0.3">
      <c r="R922" s="69"/>
    </row>
    <row r="923" spans="18:18" x14ac:dyDescent="0.3">
      <c r="R923" s="69"/>
    </row>
    <row r="924" spans="18:18" x14ac:dyDescent="0.3">
      <c r="R924" s="69"/>
    </row>
    <row r="925" spans="18:18" x14ac:dyDescent="0.3">
      <c r="R925" s="69"/>
    </row>
    <row r="926" spans="18:18" x14ac:dyDescent="0.3">
      <c r="R926" s="69"/>
    </row>
    <row r="927" spans="18:18" x14ac:dyDescent="0.3">
      <c r="R927" s="69"/>
    </row>
    <row r="928" spans="18:18" x14ac:dyDescent="0.3">
      <c r="R928" s="69"/>
    </row>
    <row r="929" spans="18:18" x14ac:dyDescent="0.3">
      <c r="R929" s="69"/>
    </row>
    <row r="930" spans="18:18" x14ac:dyDescent="0.3">
      <c r="R930" s="69"/>
    </row>
    <row r="931" spans="18:18" x14ac:dyDescent="0.3">
      <c r="R931" s="69"/>
    </row>
    <row r="932" spans="18:18" x14ac:dyDescent="0.3">
      <c r="R932" s="69"/>
    </row>
    <row r="933" spans="18:18" x14ac:dyDescent="0.3">
      <c r="R933" s="69"/>
    </row>
    <row r="934" spans="18:18" x14ac:dyDescent="0.3">
      <c r="R934" s="69"/>
    </row>
    <row r="935" spans="18:18" x14ac:dyDescent="0.3">
      <c r="R935" s="69"/>
    </row>
    <row r="936" spans="18:18" x14ac:dyDescent="0.3">
      <c r="R936" s="69"/>
    </row>
    <row r="937" spans="18:18" x14ac:dyDescent="0.3">
      <c r="R937" s="69"/>
    </row>
    <row r="938" spans="18:18" x14ac:dyDescent="0.3">
      <c r="R938" s="69"/>
    </row>
    <row r="939" spans="18:18" x14ac:dyDescent="0.3">
      <c r="R939" s="69"/>
    </row>
    <row r="940" spans="18:18" x14ac:dyDescent="0.3">
      <c r="R940" s="69"/>
    </row>
    <row r="941" spans="18:18" x14ac:dyDescent="0.3">
      <c r="R941" s="69"/>
    </row>
    <row r="942" spans="18:18" x14ac:dyDescent="0.3">
      <c r="R942" s="69"/>
    </row>
    <row r="943" spans="18:18" x14ac:dyDescent="0.3">
      <c r="R943" s="69"/>
    </row>
    <row r="944" spans="18:18" x14ac:dyDescent="0.3">
      <c r="R944" s="69"/>
    </row>
    <row r="945" spans="18:18" x14ac:dyDescent="0.3">
      <c r="R945" s="69"/>
    </row>
    <row r="946" spans="18:18" x14ac:dyDescent="0.3">
      <c r="R946" s="69"/>
    </row>
    <row r="947" spans="18:18" x14ac:dyDescent="0.3">
      <c r="R947" s="69"/>
    </row>
    <row r="948" spans="18:18" x14ac:dyDescent="0.3">
      <c r="R948" s="69"/>
    </row>
    <row r="949" spans="18:18" x14ac:dyDescent="0.3">
      <c r="R949" s="69"/>
    </row>
    <row r="950" spans="18:18" x14ac:dyDescent="0.3">
      <c r="R950" s="69"/>
    </row>
    <row r="951" spans="18:18" x14ac:dyDescent="0.3">
      <c r="R951" s="69"/>
    </row>
    <row r="952" spans="18:18" x14ac:dyDescent="0.3">
      <c r="R952" s="69"/>
    </row>
    <row r="953" spans="18:18" x14ac:dyDescent="0.3">
      <c r="R953" s="69"/>
    </row>
    <row r="954" spans="18:18" x14ac:dyDescent="0.3">
      <c r="R954" s="69"/>
    </row>
    <row r="955" spans="18:18" x14ac:dyDescent="0.3">
      <c r="R955" s="69"/>
    </row>
    <row r="956" spans="18:18" x14ac:dyDescent="0.3">
      <c r="R956" s="69"/>
    </row>
    <row r="957" spans="18:18" x14ac:dyDescent="0.3">
      <c r="R957" s="69"/>
    </row>
    <row r="958" spans="18:18" x14ac:dyDescent="0.3">
      <c r="R958" s="69"/>
    </row>
    <row r="959" spans="18:18" x14ac:dyDescent="0.3">
      <c r="R959" s="69"/>
    </row>
    <row r="960" spans="18:18" x14ac:dyDescent="0.3">
      <c r="R960" s="69"/>
    </row>
    <row r="961" spans="18:18" x14ac:dyDescent="0.3">
      <c r="R961" s="69"/>
    </row>
    <row r="962" spans="18:18" x14ac:dyDescent="0.3">
      <c r="R962" s="69"/>
    </row>
    <row r="963" spans="18:18" x14ac:dyDescent="0.3">
      <c r="R963" s="69"/>
    </row>
    <row r="964" spans="18:18" x14ac:dyDescent="0.3">
      <c r="R964" s="69"/>
    </row>
    <row r="965" spans="18:18" x14ac:dyDescent="0.3">
      <c r="R965" s="69"/>
    </row>
    <row r="966" spans="18:18" x14ac:dyDescent="0.3">
      <c r="R966" s="69"/>
    </row>
    <row r="967" spans="18:18" x14ac:dyDescent="0.3">
      <c r="R967" s="69"/>
    </row>
    <row r="968" spans="18:18" x14ac:dyDescent="0.3">
      <c r="R968" s="69"/>
    </row>
    <row r="969" spans="18:18" x14ac:dyDescent="0.3">
      <c r="R969" s="69"/>
    </row>
    <row r="970" spans="18:18" x14ac:dyDescent="0.3">
      <c r="R970" s="69"/>
    </row>
    <row r="971" spans="18:18" x14ac:dyDescent="0.3">
      <c r="R971" s="69"/>
    </row>
    <row r="972" spans="18:18" x14ac:dyDescent="0.3">
      <c r="R972" s="69"/>
    </row>
    <row r="973" spans="18:18" x14ac:dyDescent="0.3">
      <c r="R973" s="69"/>
    </row>
    <row r="974" spans="18:18" x14ac:dyDescent="0.3">
      <c r="R974" s="69"/>
    </row>
    <row r="975" spans="18:18" x14ac:dyDescent="0.3">
      <c r="R975" s="69"/>
    </row>
    <row r="976" spans="18:18" x14ac:dyDescent="0.3">
      <c r="R976" s="69"/>
    </row>
    <row r="977" spans="18:18" x14ac:dyDescent="0.3">
      <c r="R977" s="69"/>
    </row>
    <row r="978" spans="18:18" x14ac:dyDescent="0.3">
      <c r="R978" s="69"/>
    </row>
    <row r="979" spans="18:18" x14ac:dyDescent="0.3">
      <c r="R979" s="69"/>
    </row>
    <row r="980" spans="18:18" x14ac:dyDescent="0.3">
      <c r="R980" s="69"/>
    </row>
    <row r="981" spans="18:18" x14ac:dyDescent="0.3">
      <c r="R981" s="69"/>
    </row>
    <row r="982" spans="18:18" x14ac:dyDescent="0.3">
      <c r="R982" s="69"/>
    </row>
    <row r="983" spans="18:18" x14ac:dyDescent="0.3">
      <c r="R983" s="69"/>
    </row>
    <row r="984" spans="18:18" x14ac:dyDescent="0.3">
      <c r="R984" s="69"/>
    </row>
    <row r="985" spans="18:18" x14ac:dyDescent="0.3">
      <c r="R985" s="69"/>
    </row>
    <row r="986" spans="18:18" x14ac:dyDescent="0.3">
      <c r="R986" s="69"/>
    </row>
    <row r="987" spans="18:18" x14ac:dyDescent="0.3">
      <c r="R987" s="69"/>
    </row>
    <row r="988" spans="18:18" x14ac:dyDescent="0.3">
      <c r="R988" s="69"/>
    </row>
    <row r="989" spans="18:18" x14ac:dyDescent="0.3">
      <c r="R989" s="69"/>
    </row>
    <row r="990" spans="18:18" x14ac:dyDescent="0.3">
      <c r="R990" s="69"/>
    </row>
    <row r="991" spans="18:18" x14ac:dyDescent="0.3">
      <c r="R991" s="69"/>
    </row>
    <row r="992" spans="18:18" x14ac:dyDescent="0.3">
      <c r="R992" s="69"/>
    </row>
    <row r="993" spans="18:18" x14ac:dyDescent="0.3">
      <c r="R993" s="69"/>
    </row>
    <row r="994" spans="18:18" x14ac:dyDescent="0.3">
      <c r="R994" s="69"/>
    </row>
    <row r="995" spans="18:18" x14ac:dyDescent="0.3">
      <c r="R995" s="69"/>
    </row>
    <row r="996" spans="18:18" x14ac:dyDescent="0.3">
      <c r="R996" s="69"/>
    </row>
    <row r="997" spans="18:18" x14ac:dyDescent="0.3">
      <c r="R997" s="69"/>
    </row>
    <row r="998" spans="18:18" x14ac:dyDescent="0.3">
      <c r="R998" s="69"/>
    </row>
    <row r="999" spans="18:18" x14ac:dyDescent="0.3">
      <c r="R999" s="69"/>
    </row>
    <row r="1000" spans="18:18" x14ac:dyDescent="0.3">
      <c r="R1000" s="69"/>
    </row>
    <row r="1001" spans="18:18" x14ac:dyDescent="0.3">
      <c r="R1001" s="69"/>
    </row>
    <row r="1002" spans="18:18" x14ac:dyDescent="0.3">
      <c r="R1002" s="69"/>
    </row>
    <row r="1003" spans="18:18" x14ac:dyDescent="0.3">
      <c r="R1003" s="69"/>
    </row>
    <row r="1004" spans="18:18" x14ac:dyDescent="0.3">
      <c r="R1004" s="69"/>
    </row>
    <row r="1005" spans="18:18" x14ac:dyDescent="0.3">
      <c r="R1005" s="69"/>
    </row>
    <row r="1006" spans="18:18" x14ac:dyDescent="0.3">
      <c r="R1006" s="69"/>
    </row>
    <row r="1007" spans="18:18" x14ac:dyDescent="0.3">
      <c r="R1007" s="69"/>
    </row>
    <row r="1008" spans="18:18" x14ac:dyDescent="0.3">
      <c r="R1008" s="69"/>
    </row>
    <row r="1009" spans="18:18" x14ac:dyDescent="0.3">
      <c r="R1009" s="69"/>
    </row>
    <row r="1010" spans="18:18" x14ac:dyDescent="0.3">
      <c r="R1010" s="69"/>
    </row>
    <row r="1011" spans="18:18" x14ac:dyDescent="0.3">
      <c r="R1011" s="69"/>
    </row>
    <row r="1012" spans="18:18" x14ac:dyDescent="0.3">
      <c r="R1012" s="69"/>
    </row>
    <row r="1013" spans="18:18" x14ac:dyDescent="0.3">
      <c r="R1013" s="69"/>
    </row>
    <row r="1014" spans="18:18" x14ac:dyDescent="0.3">
      <c r="R1014" s="69"/>
    </row>
    <row r="1015" spans="18:18" x14ac:dyDescent="0.3">
      <c r="R1015" s="69"/>
    </row>
    <row r="1016" spans="18:18" x14ac:dyDescent="0.3">
      <c r="R1016" s="69"/>
    </row>
    <row r="1017" spans="18:18" x14ac:dyDescent="0.3">
      <c r="R1017" s="69"/>
    </row>
    <row r="1018" spans="18:18" x14ac:dyDescent="0.3">
      <c r="R1018" s="69"/>
    </row>
    <row r="1019" spans="18:18" x14ac:dyDescent="0.3">
      <c r="R1019" s="69"/>
    </row>
    <row r="1020" spans="18:18" x14ac:dyDescent="0.3">
      <c r="R1020" s="69"/>
    </row>
    <row r="1021" spans="18:18" x14ac:dyDescent="0.3">
      <c r="R1021" s="69"/>
    </row>
    <row r="1022" spans="18:18" x14ac:dyDescent="0.3">
      <c r="R1022" s="69"/>
    </row>
    <row r="1023" spans="18:18" x14ac:dyDescent="0.3">
      <c r="R1023" s="69"/>
    </row>
    <row r="1024" spans="18:18" x14ac:dyDescent="0.3">
      <c r="R1024" s="69"/>
    </row>
    <row r="1025" spans="18:18" x14ac:dyDescent="0.3">
      <c r="R1025" s="69"/>
    </row>
    <row r="1026" spans="18:18" x14ac:dyDescent="0.3">
      <c r="R1026" s="69"/>
    </row>
    <row r="1027" spans="18:18" x14ac:dyDescent="0.3">
      <c r="R1027" s="69"/>
    </row>
    <row r="1028" spans="18:18" x14ac:dyDescent="0.3">
      <c r="R1028" s="69"/>
    </row>
    <row r="1029" spans="18:18" x14ac:dyDescent="0.3">
      <c r="R1029" s="69"/>
    </row>
    <row r="1030" spans="18:18" x14ac:dyDescent="0.3">
      <c r="R1030" s="69"/>
    </row>
    <row r="1031" spans="18:18" x14ac:dyDescent="0.3">
      <c r="R1031" s="69"/>
    </row>
    <row r="1032" spans="18:18" x14ac:dyDescent="0.3">
      <c r="R1032" s="69"/>
    </row>
    <row r="1033" spans="18:18" x14ac:dyDescent="0.3">
      <c r="R1033" s="69"/>
    </row>
    <row r="1034" spans="18:18" x14ac:dyDescent="0.3">
      <c r="R1034" s="69"/>
    </row>
    <row r="1035" spans="18:18" x14ac:dyDescent="0.3">
      <c r="R1035" s="69"/>
    </row>
    <row r="1036" spans="18:18" x14ac:dyDescent="0.3">
      <c r="R1036" s="69"/>
    </row>
    <row r="1037" spans="18:18" x14ac:dyDescent="0.3">
      <c r="R1037" s="69"/>
    </row>
    <row r="1038" spans="18:18" x14ac:dyDescent="0.3">
      <c r="R1038" s="69"/>
    </row>
    <row r="1039" spans="18:18" x14ac:dyDescent="0.3">
      <c r="R1039" s="69"/>
    </row>
    <row r="1040" spans="18:18" x14ac:dyDescent="0.3">
      <c r="R1040" s="69"/>
    </row>
    <row r="1041" spans="18:18" x14ac:dyDescent="0.3">
      <c r="R1041" s="69"/>
    </row>
    <row r="1042" spans="18:18" x14ac:dyDescent="0.3">
      <c r="R1042" s="69"/>
    </row>
    <row r="1043" spans="18:18" x14ac:dyDescent="0.3">
      <c r="R1043" s="69"/>
    </row>
    <row r="1044" spans="18:18" x14ac:dyDescent="0.3">
      <c r="R1044" s="69"/>
    </row>
    <row r="1045" spans="18:18" x14ac:dyDescent="0.3">
      <c r="R1045" s="69"/>
    </row>
    <row r="1046" spans="18:18" x14ac:dyDescent="0.3">
      <c r="R1046" s="69"/>
    </row>
    <row r="1047" spans="18:18" x14ac:dyDescent="0.3">
      <c r="R1047" s="69"/>
    </row>
    <row r="1048" spans="18:18" x14ac:dyDescent="0.3">
      <c r="R1048" s="69"/>
    </row>
    <row r="1049" spans="18:18" x14ac:dyDescent="0.3">
      <c r="R1049" s="69"/>
    </row>
    <row r="1050" spans="18:18" x14ac:dyDescent="0.3">
      <c r="R1050" s="69"/>
    </row>
    <row r="1051" spans="18:18" x14ac:dyDescent="0.3">
      <c r="R1051" s="69"/>
    </row>
    <row r="1052" spans="18:18" x14ac:dyDescent="0.3">
      <c r="R1052" s="69"/>
    </row>
    <row r="1053" spans="18:18" x14ac:dyDescent="0.3">
      <c r="R1053" s="69"/>
    </row>
    <row r="1054" spans="18:18" x14ac:dyDescent="0.3">
      <c r="R1054" s="69"/>
    </row>
    <row r="1055" spans="18:18" x14ac:dyDescent="0.3">
      <c r="R1055" s="69"/>
    </row>
    <row r="1056" spans="18:18" x14ac:dyDescent="0.3">
      <c r="R1056" s="69"/>
    </row>
    <row r="1057" spans="18:18" x14ac:dyDescent="0.3">
      <c r="R1057" s="69"/>
    </row>
    <row r="1058" spans="18:18" x14ac:dyDescent="0.3">
      <c r="R1058" s="69"/>
    </row>
    <row r="1059" spans="18:18" x14ac:dyDescent="0.3">
      <c r="R1059" s="69"/>
    </row>
    <row r="1060" spans="18:18" x14ac:dyDescent="0.3">
      <c r="R1060" s="69"/>
    </row>
    <row r="1061" spans="18:18" x14ac:dyDescent="0.3">
      <c r="R1061" s="69"/>
    </row>
    <row r="1062" spans="18:18" x14ac:dyDescent="0.3">
      <c r="R1062" s="69"/>
    </row>
    <row r="1063" spans="18:18" x14ac:dyDescent="0.3">
      <c r="R1063" s="69"/>
    </row>
    <row r="1064" spans="18:18" x14ac:dyDescent="0.3">
      <c r="R1064" s="69"/>
    </row>
    <row r="1065" spans="18:18" x14ac:dyDescent="0.3">
      <c r="R1065" s="69"/>
    </row>
    <row r="1066" spans="18:18" x14ac:dyDescent="0.3">
      <c r="R1066" s="69"/>
    </row>
    <row r="1067" spans="18:18" x14ac:dyDescent="0.3">
      <c r="R1067" s="69"/>
    </row>
    <row r="1068" spans="18:18" x14ac:dyDescent="0.3">
      <c r="R1068" s="69"/>
    </row>
    <row r="1069" spans="18:18" x14ac:dyDescent="0.3">
      <c r="R1069" s="69"/>
    </row>
    <row r="1070" spans="18:18" x14ac:dyDescent="0.3">
      <c r="R1070" s="69"/>
    </row>
    <row r="1071" spans="18:18" x14ac:dyDescent="0.3">
      <c r="R1071" s="69"/>
    </row>
    <row r="1072" spans="18:18" x14ac:dyDescent="0.3">
      <c r="R1072" s="69"/>
    </row>
    <row r="1073" spans="18:18" x14ac:dyDescent="0.3">
      <c r="R1073" s="69"/>
    </row>
    <row r="1074" spans="18:18" x14ac:dyDescent="0.3">
      <c r="R1074" s="69"/>
    </row>
    <row r="1075" spans="18:18" x14ac:dyDescent="0.3">
      <c r="R1075" s="69"/>
    </row>
    <row r="1076" spans="18:18" x14ac:dyDescent="0.3">
      <c r="R1076" s="69"/>
    </row>
    <row r="1077" spans="18:18" x14ac:dyDescent="0.3">
      <c r="R1077" s="69"/>
    </row>
    <row r="1078" spans="18:18" x14ac:dyDescent="0.3">
      <c r="R1078" s="69"/>
    </row>
    <row r="1079" spans="18:18" x14ac:dyDescent="0.3">
      <c r="R1079" s="69"/>
    </row>
    <row r="1080" spans="18:18" x14ac:dyDescent="0.3">
      <c r="R1080" s="69"/>
    </row>
    <row r="1081" spans="18:18" x14ac:dyDescent="0.3">
      <c r="R1081" s="69"/>
    </row>
    <row r="1082" spans="18:18" x14ac:dyDescent="0.3">
      <c r="R1082" s="69"/>
    </row>
    <row r="1083" spans="18:18" x14ac:dyDescent="0.3">
      <c r="R1083" s="69"/>
    </row>
    <row r="1084" spans="18:18" x14ac:dyDescent="0.3">
      <c r="R1084" s="69"/>
    </row>
    <row r="1085" spans="18:18" x14ac:dyDescent="0.3">
      <c r="R1085" s="69"/>
    </row>
    <row r="1086" spans="18:18" x14ac:dyDescent="0.3">
      <c r="R1086" s="69"/>
    </row>
    <row r="1087" spans="18:18" x14ac:dyDescent="0.3">
      <c r="R1087" s="69"/>
    </row>
    <row r="1088" spans="18:18" x14ac:dyDescent="0.3">
      <c r="R1088" s="69"/>
    </row>
    <row r="1089" spans="18:18" x14ac:dyDescent="0.3">
      <c r="R1089" s="69"/>
    </row>
    <row r="1090" spans="18:18" x14ac:dyDescent="0.3">
      <c r="R1090" s="69"/>
    </row>
    <row r="1091" spans="18:18" x14ac:dyDescent="0.3">
      <c r="R1091" s="69"/>
    </row>
    <row r="1092" spans="18:18" x14ac:dyDescent="0.3">
      <c r="R1092" s="69"/>
    </row>
    <row r="1093" spans="18:18" x14ac:dyDescent="0.3">
      <c r="R1093" s="69"/>
    </row>
    <row r="1094" spans="18:18" x14ac:dyDescent="0.3">
      <c r="R1094" s="69"/>
    </row>
    <row r="1095" spans="18:18" x14ac:dyDescent="0.3">
      <c r="R1095" s="69"/>
    </row>
    <row r="1096" spans="18:18" x14ac:dyDescent="0.3">
      <c r="R1096" s="69"/>
    </row>
    <row r="1097" spans="18:18" x14ac:dyDescent="0.3">
      <c r="R1097" s="69"/>
    </row>
    <row r="1098" spans="18:18" x14ac:dyDescent="0.3">
      <c r="R1098" s="69"/>
    </row>
    <row r="1099" spans="18:18" x14ac:dyDescent="0.3">
      <c r="R1099" s="69"/>
    </row>
    <row r="1100" spans="18:18" x14ac:dyDescent="0.3">
      <c r="R1100" s="69"/>
    </row>
    <row r="1101" spans="18:18" x14ac:dyDescent="0.3">
      <c r="R1101" s="69"/>
    </row>
    <row r="1102" spans="18:18" x14ac:dyDescent="0.3">
      <c r="R1102" s="69"/>
    </row>
    <row r="1103" spans="18:18" x14ac:dyDescent="0.3">
      <c r="R1103" s="69"/>
    </row>
    <row r="1104" spans="18:18" x14ac:dyDescent="0.3">
      <c r="R1104" s="69"/>
    </row>
    <row r="1105" spans="18:18" x14ac:dyDescent="0.3">
      <c r="R1105" s="69"/>
    </row>
    <row r="1106" spans="18:18" x14ac:dyDescent="0.3">
      <c r="R1106" s="69"/>
    </row>
    <row r="1107" spans="18:18" x14ac:dyDescent="0.3">
      <c r="R1107" s="69"/>
    </row>
    <row r="1108" spans="18:18" x14ac:dyDescent="0.3">
      <c r="R1108" s="69"/>
    </row>
    <row r="1109" spans="18:18" x14ac:dyDescent="0.3">
      <c r="R1109" s="69"/>
    </row>
    <row r="1110" spans="18:18" x14ac:dyDescent="0.3">
      <c r="R1110" s="69"/>
    </row>
    <row r="1111" spans="18:18" x14ac:dyDescent="0.3">
      <c r="R1111" s="69"/>
    </row>
    <row r="1112" spans="18:18" x14ac:dyDescent="0.3">
      <c r="R1112" s="69"/>
    </row>
    <row r="1113" spans="18:18" x14ac:dyDescent="0.3">
      <c r="R1113" s="69"/>
    </row>
    <row r="1114" spans="18:18" x14ac:dyDescent="0.3">
      <c r="R1114" s="69"/>
    </row>
    <row r="1115" spans="18:18" x14ac:dyDescent="0.3">
      <c r="R1115" s="69"/>
    </row>
    <row r="1116" spans="18:18" x14ac:dyDescent="0.3">
      <c r="R1116" s="69"/>
    </row>
    <row r="1117" spans="18:18" x14ac:dyDescent="0.3">
      <c r="R1117" s="69"/>
    </row>
    <row r="1118" spans="18:18" x14ac:dyDescent="0.3">
      <c r="R1118" s="69"/>
    </row>
    <row r="1119" spans="18:18" x14ac:dyDescent="0.3">
      <c r="R1119" s="69"/>
    </row>
    <row r="1120" spans="18:18" x14ac:dyDescent="0.3">
      <c r="R1120" s="69"/>
    </row>
    <row r="1121" spans="18:18" x14ac:dyDescent="0.3">
      <c r="R1121" s="69"/>
    </row>
    <row r="1122" spans="18:18" x14ac:dyDescent="0.3">
      <c r="R1122" s="69"/>
    </row>
    <row r="1123" spans="18:18" x14ac:dyDescent="0.3">
      <c r="R1123" s="69"/>
    </row>
    <row r="1124" spans="18:18" x14ac:dyDescent="0.3">
      <c r="R1124" s="69"/>
    </row>
    <row r="1125" spans="18:18" x14ac:dyDescent="0.3">
      <c r="R1125" s="69"/>
    </row>
    <row r="1126" spans="18:18" x14ac:dyDescent="0.3">
      <c r="R1126" s="69"/>
    </row>
    <row r="1127" spans="18:18" x14ac:dyDescent="0.3">
      <c r="R1127" s="69"/>
    </row>
    <row r="1128" spans="18:18" x14ac:dyDescent="0.3">
      <c r="R1128" s="69"/>
    </row>
    <row r="1129" spans="18:18" x14ac:dyDescent="0.3">
      <c r="R1129" s="69"/>
    </row>
    <row r="1130" spans="18:18" x14ac:dyDescent="0.3">
      <c r="R1130" s="69"/>
    </row>
    <row r="1131" spans="18:18" x14ac:dyDescent="0.3">
      <c r="R1131" s="69"/>
    </row>
    <row r="1132" spans="18:18" x14ac:dyDescent="0.3">
      <c r="R1132" s="69"/>
    </row>
    <row r="1133" spans="18:18" x14ac:dyDescent="0.3">
      <c r="R1133" s="69"/>
    </row>
    <row r="1134" spans="18:18" x14ac:dyDescent="0.3">
      <c r="R1134" s="69"/>
    </row>
    <row r="1135" spans="18:18" x14ac:dyDescent="0.3">
      <c r="R1135" s="69"/>
    </row>
    <row r="1136" spans="18:18" x14ac:dyDescent="0.3">
      <c r="R1136" s="69"/>
    </row>
    <row r="1137" spans="18:18" x14ac:dyDescent="0.3">
      <c r="R1137" s="69"/>
    </row>
    <row r="1138" spans="18:18" x14ac:dyDescent="0.3">
      <c r="R1138" s="69"/>
    </row>
    <row r="1139" spans="18:18" x14ac:dyDescent="0.3">
      <c r="R1139" s="69"/>
    </row>
    <row r="1140" spans="18:18" x14ac:dyDescent="0.3">
      <c r="R1140" s="69"/>
    </row>
    <row r="1141" spans="18:18" x14ac:dyDescent="0.3">
      <c r="R1141" s="69"/>
    </row>
    <row r="1142" spans="18:18" x14ac:dyDescent="0.3">
      <c r="R1142" s="69"/>
    </row>
    <row r="1143" spans="18:18" x14ac:dyDescent="0.3">
      <c r="R1143" s="69"/>
    </row>
    <row r="1144" spans="18:18" x14ac:dyDescent="0.3">
      <c r="R1144" s="69"/>
    </row>
    <row r="1145" spans="18:18" x14ac:dyDescent="0.3">
      <c r="R1145" s="69"/>
    </row>
    <row r="1146" spans="18:18" x14ac:dyDescent="0.3">
      <c r="R1146" s="69"/>
    </row>
    <row r="1147" spans="18:18" x14ac:dyDescent="0.3">
      <c r="R1147" s="69"/>
    </row>
    <row r="1148" spans="18:18" x14ac:dyDescent="0.3">
      <c r="R1148" s="69"/>
    </row>
    <row r="1149" spans="18:18" x14ac:dyDescent="0.3">
      <c r="R1149" s="69"/>
    </row>
    <row r="1150" spans="18:18" x14ac:dyDescent="0.3">
      <c r="R1150" s="69"/>
    </row>
    <row r="1151" spans="18:18" x14ac:dyDescent="0.3">
      <c r="R1151" s="69"/>
    </row>
    <row r="1152" spans="18:18" x14ac:dyDescent="0.3">
      <c r="R1152" s="69"/>
    </row>
    <row r="1153" spans="18:18" x14ac:dyDescent="0.3">
      <c r="R1153" s="69"/>
    </row>
    <row r="1154" spans="18:18" x14ac:dyDescent="0.3">
      <c r="R1154" s="69"/>
    </row>
    <row r="1155" spans="18:18" x14ac:dyDescent="0.3">
      <c r="R1155" s="69"/>
    </row>
    <row r="1156" spans="18:18" x14ac:dyDescent="0.3">
      <c r="R1156" s="69"/>
    </row>
    <row r="1157" spans="18:18" x14ac:dyDescent="0.3">
      <c r="R1157" s="69"/>
    </row>
    <row r="1158" spans="18:18" x14ac:dyDescent="0.3">
      <c r="R1158" s="69"/>
    </row>
    <row r="1159" spans="18:18" x14ac:dyDescent="0.3">
      <c r="R1159" s="69"/>
    </row>
    <row r="1160" spans="18:18" x14ac:dyDescent="0.3">
      <c r="R1160" s="69"/>
    </row>
    <row r="1161" spans="18:18" x14ac:dyDescent="0.3">
      <c r="R1161" s="69"/>
    </row>
    <row r="1162" spans="18:18" x14ac:dyDescent="0.3">
      <c r="R1162" s="69"/>
    </row>
    <row r="1163" spans="18:18" x14ac:dyDescent="0.3">
      <c r="R1163" s="69"/>
    </row>
    <row r="1164" spans="18:18" x14ac:dyDescent="0.3">
      <c r="R1164" s="69"/>
    </row>
    <row r="1165" spans="18:18" x14ac:dyDescent="0.3">
      <c r="R1165" s="69"/>
    </row>
    <row r="1166" spans="18:18" x14ac:dyDescent="0.3">
      <c r="R1166" s="69"/>
    </row>
    <row r="1167" spans="18:18" x14ac:dyDescent="0.3">
      <c r="R1167" s="69"/>
    </row>
    <row r="1168" spans="18:18" x14ac:dyDescent="0.3">
      <c r="R1168" s="69"/>
    </row>
    <row r="1169" spans="18:18" x14ac:dyDescent="0.3">
      <c r="R1169" s="69"/>
    </row>
    <row r="1170" spans="18:18" x14ac:dyDescent="0.3">
      <c r="R1170" s="69"/>
    </row>
    <row r="1171" spans="18:18" x14ac:dyDescent="0.3">
      <c r="R1171" s="69"/>
    </row>
    <row r="1172" spans="18:18" x14ac:dyDescent="0.3">
      <c r="R1172" s="69"/>
    </row>
    <row r="1173" spans="18:18" x14ac:dyDescent="0.3">
      <c r="R1173" s="69"/>
    </row>
    <row r="1174" spans="18:18" x14ac:dyDescent="0.3">
      <c r="R1174" s="69"/>
    </row>
    <row r="1175" spans="18:18" x14ac:dyDescent="0.3">
      <c r="R1175" s="69"/>
    </row>
    <row r="1176" spans="18:18" x14ac:dyDescent="0.3">
      <c r="R1176" s="69"/>
    </row>
    <row r="1177" spans="18:18" x14ac:dyDescent="0.3">
      <c r="R1177" s="69"/>
    </row>
    <row r="1178" spans="18:18" x14ac:dyDescent="0.3">
      <c r="R1178" s="69"/>
    </row>
    <row r="1179" spans="18:18" x14ac:dyDescent="0.3">
      <c r="R1179" s="69"/>
    </row>
    <row r="1180" spans="18:18" x14ac:dyDescent="0.3">
      <c r="R1180" s="69"/>
    </row>
    <row r="1181" spans="18:18" x14ac:dyDescent="0.3">
      <c r="R1181" s="69"/>
    </row>
    <row r="1182" spans="18:18" x14ac:dyDescent="0.3">
      <c r="R1182" s="69"/>
    </row>
    <row r="1183" spans="18:18" x14ac:dyDescent="0.3">
      <c r="R1183" s="69"/>
    </row>
    <row r="1184" spans="18:18" x14ac:dyDescent="0.3">
      <c r="R1184" s="69"/>
    </row>
    <row r="1185" spans="18:18" x14ac:dyDescent="0.3">
      <c r="R1185" s="69"/>
    </row>
    <row r="1186" spans="18:18" x14ac:dyDescent="0.3">
      <c r="R1186" s="69"/>
    </row>
    <row r="1187" spans="18:18" x14ac:dyDescent="0.3">
      <c r="R1187" s="69"/>
    </row>
    <row r="1188" spans="18:18" x14ac:dyDescent="0.3">
      <c r="R1188" s="69"/>
    </row>
    <row r="1189" spans="18:18" x14ac:dyDescent="0.3">
      <c r="R1189" s="69"/>
    </row>
    <row r="1190" spans="18:18" x14ac:dyDescent="0.3">
      <c r="R1190" s="69"/>
    </row>
    <row r="1191" spans="18:18" x14ac:dyDescent="0.3">
      <c r="R1191" s="69"/>
    </row>
    <row r="1192" spans="18:18" x14ac:dyDescent="0.3">
      <c r="R1192" s="69"/>
    </row>
    <row r="1193" spans="18:18" x14ac:dyDescent="0.3">
      <c r="R1193" s="69"/>
    </row>
    <row r="1194" spans="18:18" x14ac:dyDescent="0.3">
      <c r="R1194" s="69"/>
    </row>
    <row r="1195" spans="18:18" x14ac:dyDescent="0.3">
      <c r="R1195" s="69"/>
    </row>
    <row r="1196" spans="18:18" x14ac:dyDescent="0.3">
      <c r="R1196" s="69"/>
    </row>
    <row r="1197" spans="18:18" x14ac:dyDescent="0.3">
      <c r="R1197" s="69"/>
    </row>
    <row r="1198" spans="18:18" x14ac:dyDescent="0.3">
      <c r="R1198" s="69"/>
    </row>
    <row r="1199" spans="18:18" x14ac:dyDescent="0.3">
      <c r="R1199" s="69"/>
    </row>
    <row r="1200" spans="18:18" x14ac:dyDescent="0.3">
      <c r="R1200" s="69"/>
    </row>
    <row r="1201" spans="18:18" x14ac:dyDescent="0.3">
      <c r="R1201" s="69"/>
    </row>
    <row r="1202" spans="18:18" x14ac:dyDescent="0.3">
      <c r="R1202" s="69"/>
    </row>
    <row r="1203" spans="18:18" x14ac:dyDescent="0.3">
      <c r="R1203" s="69"/>
    </row>
    <row r="1204" spans="18:18" x14ac:dyDescent="0.3">
      <c r="R1204" s="69"/>
    </row>
    <row r="1205" spans="18:18" x14ac:dyDescent="0.3">
      <c r="R1205" s="69"/>
    </row>
    <row r="1206" spans="18:18" x14ac:dyDescent="0.3">
      <c r="R1206" s="69"/>
    </row>
    <row r="1207" spans="18:18" x14ac:dyDescent="0.3">
      <c r="R1207" s="69"/>
    </row>
    <row r="1208" spans="18:18" x14ac:dyDescent="0.3">
      <c r="R1208" s="69"/>
    </row>
    <row r="1209" spans="18:18" x14ac:dyDescent="0.3">
      <c r="R1209" s="69"/>
    </row>
    <row r="1210" spans="18:18" x14ac:dyDescent="0.3">
      <c r="R1210" s="69"/>
    </row>
    <row r="1211" spans="18:18" x14ac:dyDescent="0.3">
      <c r="R1211" s="69"/>
    </row>
    <row r="1212" spans="18:18" x14ac:dyDescent="0.3">
      <c r="R1212" s="69"/>
    </row>
    <row r="1213" spans="18:18" x14ac:dyDescent="0.3">
      <c r="R1213" s="69"/>
    </row>
    <row r="1214" spans="18:18" x14ac:dyDescent="0.3">
      <c r="R1214" s="69"/>
    </row>
    <row r="1215" spans="18:18" x14ac:dyDescent="0.3">
      <c r="R1215" s="69"/>
    </row>
    <row r="1216" spans="18:18" x14ac:dyDescent="0.3">
      <c r="R1216" s="69"/>
    </row>
    <row r="1217" spans="18:18" x14ac:dyDescent="0.3">
      <c r="R1217" s="69"/>
    </row>
    <row r="1218" spans="18:18" x14ac:dyDescent="0.3">
      <c r="R1218" s="69"/>
    </row>
    <row r="1219" spans="18:18" x14ac:dyDescent="0.3">
      <c r="R1219" s="69"/>
    </row>
    <row r="1220" spans="18:18" x14ac:dyDescent="0.3">
      <c r="R1220" s="69"/>
    </row>
    <row r="1221" spans="18:18" x14ac:dyDescent="0.3">
      <c r="R1221" s="69"/>
    </row>
    <row r="1222" spans="18:18" x14ac:dyDescent="0.3">
      <c r="R1222" s="69"/>
    </row>
    <row r="1223" spans="18:18" x14ac:dyDescent="0.3">
      <c r="R1223" s="69"/>
    </row>
    <row r="1224" spans="18:18" x14ac:dyDescent="0.3">
      <c r="R1224" s="69"/>
    </row>
    <row r="1225" spans="18:18" x14ac:dyDescent="0.3">
      <c r="R1225" s="69"/>
    </row>
    <row r="1226" spans="18:18" x14ac:dyDescent="0.3">
      <c r="R1226" s="69"/>
    </row>
    <row r="1227" spans="18:18" x14ac:dyDescent="0.3">
      <c r="R1227" s="69"/>
    </row>
    <row r="1228" spans="18:18" x14ac:dyDescent="0.3">
      <c r="R1228" s="69"/>
    </row>
    <row r="1229" spans="18:18" x14ac:dyDescent="0.3">
      <c r="R1229" s="69"/>
    </row>
    <row r="1230" spans="18:18" x14ac:dyDescent="0.3">
      <c r="R1230" s="69"/>
    </row>
    <row r="1231" spans="18:18" x14ac:dyDescent="0.3">
      <c r="R1231" s="69"/>
    </row>
    <row r="1232" spans="18:18" x14ac:dyDescent="0.3">
      <c r="R1232" s="69"/>
    </row>
    <row r="1233" spans="18:18" x14ac:dyDescent="0.3">
      <c r="R1233" s="69"/>
    </row>
    <row r="1234" spans="18:18" x14ac:dyDescent="0.3">
      <c r="R1234" s="69"/>
    </row>
    <row r="1235" spans="18:18" x14ac:dyDescent="0.3">
      <c r="R1235" s="69"/>
    </row>
    <row r="1236" spans="18:18" x14ac:dyDescent="0.3">
      <c r="R1236" s="69"/>
    </row>
    <row r="1237" spans="18:18" x14ac:dyDescent="0.3">
      <c r="R1237" s="69"/>
    </row>
    <row r="1238" spans="18:18" x14ac:dyDescent="0.3">
      <c r="R1238" s="69"/>
    </row>
    <row r="1239" spans="18:18" x14ac:dyDescent="0.3">
      <c r="R1239" s="69"/>
    </row>
    <row r="1240" spans="18:18" x14ac:dyDescent="0.3">
      <c r="R1240" s="69"/>
    </row>
    <row r="1241" spans="18:18" x14ac:dyDescent="0.3">
      <c r="R1241" s="69"/>
    </row>
    <row r="1242" spans="18:18" x14ac:dyDescent="0.3">
      <c r="R1242" s="69"/>
    </row>
    <row r="1243" spans="18:18" x14ac:dyDescent="0.3">
      <c r="R1243" s="69"/>
    </row>
    <row r="1244" spans="18:18" x14ac:dyDescent="0.3">
      <c r="R1244" s="69"/>
    </row>
    <row r="1245" spans="18:18" x14ac:dyDescent="0.3">
      <c r="R1245" s="69"/>
    </row>
    <row r="1246" spans="18:18" x14ac:dyDescent="0.3">
      <c r="R1246" s="69"/>
    </row>
    <row r="1247" spans="18:18" x14ac:dyDescent="0.3">
      <c r="R1247" s="69"/>
    </row>
    <row r="1248" spans="18:18" x14ac:dyDescent="0.3">
      <c r="R1248" s="69"/>
    </row>
    <row r="1249" spans="18:18" x14ac:dyDescent="0.3">
      <c r="R1249" s="69"/>
    </row>
    <row r="1250" spans="18:18" x14ac:dyDescent="0.3">
      <c r="R1250" s="69"/>
    </row>
    <row r="1251" spans="18:18" x14ac:dyDescent="0.3">
      <c r="R1251" s="69"/>
    </row>
    <row r="1252" spans="18:18" x14ac:dyDescent="0.3">
      <c r="R1252" s="69"/>
    </row>
    <row r="1253" spans="18:18" x14ac:dyDescent="0.3">
      <c r="R1253" s="69"/>
    </row>
    <row r="1254" spans="18:18" x14ac:dyDescent="0.3">
      <c r="R1254" s="69"/>
    </row>
    <row r="1255" spans="18:18" x14ac:dyDescent="0.3">
      <c r="R1255" s="69"/>
    </row>
    <row r="1256" spans="18:18" x14ac:dyDescent="0.3">
      <c r="R1256" s="69"/>
    </row>
    <row r="1257" spans="18:18" x14ac:dyDescent="0.3">
      <c r="R1257" s="69"/>
    </row>
    <row r="1258" spans="18:18" x14ac:dyDescent="0.3">
      <c r="R1258" s="69"/>
    </row>
    <row r="1259" spans="18:18" x14ac:dyDescent="0.3">
      <c r="R1259" s="69"/>
    </row>
    <row r="1260" spans="18:18" x14ac:dyDescent="0.3">
      <c r="R1260" s="69"/>
    </row>
    <row r="1261" spans="18:18" x14ac:dyDescent="0.3">
      <c r="R1261" s="69"/>
    </row>
    <row r="1262" spans="18:18" x14ac:dyDescent="0.3">
      <c r="R1262" s="69"/>
    </row>
    <row r="1263" spans="18:18" x14ac:dyDescent="0.3">
      <c r="R1263" s="69"/>
    </row>
    <row r="1264" spans="18:18" x14ac:dyDescent="0.3">
      <c r="R1264" s="69"/>
    </row>
    <row r="1265" spans="18:18" x14ac:dyDescent="0.3">
      <c r="R1265" s="69"/>
    </row>
    <row r="1266" spans="18:18" x14ac:dyDescent="0.3">
      <c r="R1266" s="69"/>
    </row>
    <row r="1267" spans="18:18" x14ac:dyDescent="0.3">
      <c r="R1267" s="69"/>
    </row>
    <row r="1268" spans="18:18" x14ac:dyDescent="0.3">
      <c r="R1268" s="69"/>
    </row>
    <row r="1269" spans="18:18" x14ac:dyDescent="0.3">
      <c r="R1269" s="69"/>
    </row>
    <row r="1270" spans="18:18" x14ac:dyDescent="0.3">
      <c r="R1270" s="69"/>
    </row>
    <row r="1271" spans="18:18" x14ac:dyDescent="0.3">
      <c r="R1271" s="69"/>
    </row>
    <row r="1272" spans="18:18" x14ac:dyDescent="0.3">
      <c r="R1272" s="69"/>
    </row>
    <row r="1273" spans="18:18" x14ac:dyDescent="0.3">
      <c r="R1273" s="69"/>
    </row>
    <row r="1274" spans="18:18" x14ac:dyDescent="0.3">
      <c r="R1274" s="69"/>
    </row>
    <row r="1275" spans="18:18" x14ac:dyDescent="0.3">
      <c r="R1275" s="69"/>
    </row>
    <row r="1276" spans="18:18" x14ac:dyDescent="0.3">
      <c r="R1276" s="69"/>
    </row>
    <row r="1277" spans="18:18" x14ac:dyDescent="0.3">
      <c r="R1277" s="69"/>
    </row>
    <row r="1278" spans="18:18" x14ac:dyDescent="0.3">
      <c r="R1278" s="69"/>
    </row>
    <row r="1279" spans="18:18" x14ac:dyDescent="0.3">
      <c r="R1279" s="69"/>
    </row>
    <row r="1280" spans="18:18" x14ac:dyDescent="0.3">
      <c r="R1280" s="69"/>
    </row>
    <row r="1281" spans="18:18" x14ac:dyDescent="0.3">
      <c r="R1281" s="69"/>
    </row>
    <row r="1282" spans="18:18" x14ac:dyDescent="0.3">
      <c r="R1282" s="69"/>
    </row>
    <row r="1283" spans="18:18" x14ac:dyDescent="0.3">
      <c r="R1283" s="69"/>
    </row>
    <row r="1284" spans="18:18" x14ac:dyDescent="0.3">
      <c r="R1284" s="69"/>
    </row>
    <row r="1285" spans="18:18" x14ac:dyDescent="0.3">
      <c r="R1285" s="69"/>
    </row>
    <row r="1286" spans="18:18" x14ac:dyDescent="0.3">
      <c r="R1286" s="69"/>
    </row>
    <row r="1287" spans="18:18" x14ac:dyDescent="0.3">
      <c r="R1287" s="69"/>
    </row>
    <row r="1288" spans="18:18" x14ac:dyDescent="0.3">
      <c r="R1288" s="69"/>
    </row>
    <row r="1289" spans="18:18" x14ac:dyDescent="0.3">
      <c r="R1289" s="69"/>
    </row>
    <row r="1290" spans="18:18" x14ac:dyDescent="0.3">
      <c r="R1290" s="69"/>
    </row>
    <row r="1291" spans="18:18" x14ac:dyDescent="0.3">
      <c r="R1291" s="69"/>
    </row>
    <row r="1292" spans="18:18" x14ac:dyDescent="0.3">
      <c r="R1292" s="69"/>
    </row>
    <row r="1293" spans="18:18" x14ac:dyDescent="0.3">
      <c r="R1293" s="69"/>
    </row>
    <row r="1294" spans="18:18" x14ac:dyDescent="0.3">
      <c r="R1294" s="69"/>
    </row>
    <row r="1295" spans="18:18" x14ac:dyDescent="0.3">
      <c r="R1295" s="69"/>
    </row>
    <row r="1296" spans="18:18" x14ac:dyDescent="0.3">
      <c r="R1296" s="69"/>
    </row>
    <row r="1297" spans="18:18" x14ac:dyDescent="0.3">
      <c r="R1297" s="69"/>
    </row>
    <row r="1298" spans="18:18" x14ac:dyDescent="0.3">
      <c r="R1298" s="69"/>
    </row>
    <row r="1299" spans="18:18" x14ac:dyDescent="0.3">
      <c r="R1299" s="69"/>
    </row>
    <row r="1300" spans="18:18" x14ac:dyDescent="0.3">
      <c r="R1300" s="69"/>
    </row>
    <row r="1301" spans="18:18" x14ac:dyDescent="0.3">
      <c r="R1301" s="69"/>
    </row>
    <row r="1302" spans="18:18" x14ac:dyDescent="0.3">
      <c r="R1302" s="69"/>
    </row>
    <row r="1303" spans="18:18" x14ac:dyDescent="0.3">
      <c r="R1303" s="69"/>
    </row>
    <row r="1304" spans="18:18" x14ac:dyDescent="0.3">
      <c r="R1304" s="69"/>
    </row>
    <row r="1305" spans="18:18" x14ac:dyDescent="0.3">
      <c r="R1305" s="69"/>
    </row>
    <row r="1306" spans="18:18" x14ac:dyDescent="0.3">
      <c r="R1306" s="69"/>
    </row>
    <row r="1307" spans="18:18" x14ac:dyDescent="0.3">
      <c r="R1307" s="69"/>
    </row>
    <row r="1308" spans="18:18" x14ac:dyDescent="0.3">
      <c r="R1308" s="69"/>
    </row>
    <row r="1309" spans="18:18" x14ac:dyDescent="0.3">
      <c r="R1309" s="69"/>
    </row>
    <row r="1310" spans="18:18" x14ac:dyDescent="0.3">
      <c r="R1310" s="69"/>
    </row>
    <row r="1311" spans="18:18" x14ac:dyDescent="0.3">
      <c r="R1311" s="69"/>
    </row>
    <row r="1312" spans="18:18" x14ac:dyDescent="0.3">
      <c r="R1312" s="69"/>
    </row>
    <row r="1313" spans="18:18" x14ac:dyDescent="0.3">
      <c r="R1313" s="69"/>
    </row>
    <row r="1314" spans="18:18" x14ac:dyDescent="0.3">
      <c r="R1314" s="69"/>
    </row>
    <row r="1315" spans="18:18" x14ac:dyDescent="0.3">
      <c r="R1315" s="69"/>
    </row>
    <row r="1316" spans="18:18" x14ac:dyDescent="0.3">
      <c r="R1316" s="69"/>
    </row>
    <row r="1317" spans="18:18" x14ac:dyDescent="0.3">
      <c r="R1317" s="69"/>
    </row>
    <row r="1318" spans="18:18" x14ac:dyDescent="0.3">
      <c r="R1318" s="69"/>
    </row>
    <row r="1319" spans="18:18" x14ac:dyDescent="0.3">
      <c r="R1319" s="69"/>
    </row>
    <row r="1320" spans="18:18" x14ac:dyDescent="0.3">
      <c r="R1320" s="69"/>
    </row>
    <row r="1321" spans="18:18" x14ac:dyDescent="0.3">
      <c r="R1321" s="69"/>
    </row>
    <row r="1322" spans="18:18" x14ac:dyDescent="0.3">
      <c r="R1322" s="69"/>
    </row>
    <row r="1323" spans="18:18" x14ac:dyDescent="0.3">
      <c r="R1323" s="69"/>
    </row>
    <row r="1324" spans="18:18" x14ac:dyDescent="0.3">
      <c r="R1324" s="69"/>
    </row>
    <row r="1325" spans="18:18" x14ac:dyDescent="0.3">
      <c r="R1325" s="69"/>
    </row>
    <row r="1326" spans="18:18" x14ac:dyDescent="0.3">
      <c r="R1326" s="69"/>
    </row>
    <row r="1327" spans="18:18" x14ac:dyDescent="0.3">
      <c r="R1327" s="69"/>
    </row>
    <row r="1328" spans="18:18" x14ac:dyDescent="0.3">
      <c r="R1328" s="69"/>
    </row>
    <row r="1329" spans="18:18" x14ac:dyDescent="0.3">
      <c r="R1329" s="69"/>
    </row>
    <row r="1330" spans="18:18" x14ac:dyDescent="0.3">
      <c r="R1330" s="69"/>
    </row>
    <row r="1331" spans="18:18" x14ac:dyDescent="0.3">
      <c r="R1331" s="69"/>
    </row>
    <row r="1332" spans="18:18" x14ac:dyDescent="0.3">
      <c r="R1332" s="69"/>
    </row>
    <row r="1333" spans="18:18" x14ac:dyDescent="0.3">
      <c r="R1333" s="69"/>
    </row>
    <row r="1334" spans="18:18" x14ac:dyDescent="0.3">
      <c r="R1334" s="69"/>
    </row>
    <row r="1335" spans="18:18" x14ac:dyDescent="0.3">
      <c r="R1335" s="69"/>
    </row>
    <row r="1336" spans="18:18" x14ac:dyDescent="0.3">
      <c r="R1336" s="69"/>
    </row>
    <row r="1337" spans="18:18" x14ac:dyDescent="0.3">
      <c r="R1337" s="69"/>
    </row>
    <row r="1338" spans="18:18" x14ac:dyDescent="0.3">
      <c r="R1338" s="69"/>
    </row>
    <row r="1339" spans="18:18" x14ac:dyDescent="0.3">
      <c r="R1339" s="69"/>
    </row>
    <row r="1340" spans="18:18" x14ac:dyDescent="0.3">
      <c r="R1340" s="69"/>
    </row>
    <row r="1341" spans="18:18" x14ac:dyDescent="0.3">
      <c r="R1341" s="69"/>
    </row>
    <row r="1342" spans="18:18" x14ac:dyDescent="0.3">
      <c r="R1342" s="69"/>
    </row>
    <row r="1343" spans="18:18" x14ac:dyDescent="0.3">
      <c r="R1343" s="69"/>
    </row>
    <row r="1344" spans="18:18" x14ac:dyDescent="0.3">
      <c r="R1344" s="69"/>
    </row>
    <row r="1345" spans="18:18" x14ac:dyDescent="0.3">
      <c r="R1345" s="69"/>
    </row>
    <row r="1346" spans="18:18" x14ac:dyDescent="0.3">
      <c r="R1346" s="69"/>
    </row>
    <row r="1347" spans="18:18" x14ac:dyDescent="0.3">
      <c r="R1347" s="69"/>
    </row>
    <row r="1348" spans="18:18" x14ac:dyDescent="0.3">
      <c r="R1348" s="69"/>
    </row>
    <row r="1349" spans="18:18" x14ac:dyDescent="0.3">
      <c r="R1349" s="69"/>
    </row>
    <row r="1350" spans="18:18" x14ac:dyDescent="0.3">
      <c r="R1350" s="69"/>
    </row>
    <row r="1351" spans="18:18" x14ac:dyDescent="0.3">
      <c r="R1351" s="69"/>
    </row>
    <row r="1352" spans="18:18" x14ac:dyDescent="0.3">
      <c r="R1352" s="69"/>
    </row>
    <row r="1353" spans="18:18" x14ac:dyDescent="0.3">
      <c r="R1353" s="69"/>
    </row>
    <row r="1354" spans="18:18" x14ac:dyDescent="0.3">
      <c r="R1354" s="69"/>
    </row>
    <row r="1355" spans="18:18" x14ac:dyDescent="0.3">
      <c r="R1355" s="69"/>
    </row>
    <row r="1356" spans="18:18" x14ac:dyDescent="0.3">
      <c r="R1356" s="69"/>
    </row>
    <row r="1357" spans="18:18" x14ac:dyDescent="0.3">
      <c r="R1357" s="69"/>
    </row>
    <row r="1358" spans="18:18" x14ac:dyDescent="0.3">
      <c r="R1358" s="69"/>
    </row>
    <row r="1359" spans="18:18" x14ac:dyDescent="0.3">
      <c r="R1359" s="69"/>
    </row>
    <row r="1360" spans="18:18" x14ac:dyDescent="0.3">
      <c r="R1360" s="69"/>
    </row>
    <row r="1361" spans="18:18" x14ac:dyDescent="0.3">
      <c r="R1361" s="69"/>
    </row>
    <row r="1362" spans="18:18" x14ac:dyDescent="0.3">
      <c r="R1362" s="69"/>
    </row>
    <row r="1363" spans="18:18" x14ac:dyDescent="0.3">
      <c r="R1363" s="69"/>
    </row>
    <row r="1364" spans="18:18" x14ac:dyDescent="0.3">
      <c r="R1364" s="69"/>
    </row>
    <row r="1365" spans="18:18" x14ac:dyDescent="0.3">
      <c r="R1365" s="69"/>
    </row>
    <row r="1366" spans="18:18" x14ac:dyDescent="0.3">
      <c r="R1366" s="69"/>
    </row>
    <row r="1367" spans="18:18" x14ac:dyDescent="0.3">
      <c r="R1367" s="69"/>
    </row>
    <row r="1368" spans="18:18" x14ac:dyDescent="0.3">
      <c r="R1368" s="69"/>
    </row>
    <row r="1369" spans="18:18" x14ac:dyDescent="0.3">
      <c r="R1369" s="69"/>
    </row>
    <row r="1370" spans="18:18" x14ac:dyDescent="0.3">
      <c r="R1370" s="69"/>
    </row>
    <row r="1371" spans="18:18" x14ac:dyDescent="0.3">
      <c r="R1371" s="69"/>
    </row>
    <row r="1372" spans="18:18" x14ac:dyDescent="0.3">
      <c r="R1372" s="69"/>
    </row>
    <row r="1373" spans="18:18" x14ac:dyDescent="0.3">
      <c r="R1373" s="69"/>
    </row>
    <row r="1374" spans="18:18" x14ac:dyDescent="0.3">
      <c r="R1374" s="69"/>
    </row>
    <row r="1375" spans="18:18" x14ac:dyDescent="0.3">
      <c r="R1375" s="69"/>
    </row>
    <row r="1376" spans="18:18" x14ac:dyDescent="0.3">
      <c r="R1376" s="69"/>
    </row>
    <row r="1377" spans="18:18" x14ac:dyDescent="0.3">
      <c r="R1377" s="69"/>
    </row>
    <row r="1378" spans="18:18" x14ac:dyDescent="0.3">
      <c r="R1378" s="69"/>
    </row>
    <row r="1379" spans="18:18" x14ac:dyDescent="0.3">
      <c r="R1379" s="69"/>
    </row>
    <row r="1380" spans="18:18" x14ac:dyDescent="0.3">
      <c r="R1380" s="69"/>
    </row>
    <row r="1381" spans="18:18" x14ac:dyDescent="0.3">
      <c r="R1381" s="69"/>
    </row>
    <row r="1382" spans="18:18" x14ac:dyDescent="0.3">
      <c r="R1382" s="69"/>
    </row>
    <row r="1383" spans="18:18" x14ac:dyDescent="0.3">
      <c r="R1383" s="69"/>
    </row>
    <row r="1384" spans="18:18" x14ac:dyDescent="0.3">
      <c r="R1384" s="69"/>
    </row>
    <row r="1385" spans="18:18" x14ac:dyDescent="0.3">
      <c r="R1385" s="69"/>
    </row>
    <row r="1386" spans="18:18" x14ac:dyDescent="0.3">
      <c r="R1386" s="69"/>
    </row>
    <row r="1387" spans="18:18" x14ac:dyDescent="0.3">
      <c r="R1387" s="69"/>
    </row>
    <row r="1388" spans="18:18" x14ac:dyDescent="0.3">
      <c r="R1388" s="69"/>
    </row>
    <row r="1389" spans="18:18" x14ac:dyDescent="0.3">
      <c r="R1389" s="69"/>
    </row>
    <row r="1390" spans="18:18" x14ac:dyDescent="0.3">
      <c r="R1390" s="69"/>
    </row>
    <row r="1391" spans="18:18" x14ac:dyDescent="0.3">
      <c r="R1391" s="69"/>
    </row>
    <row r="1392" spans="18:18" x14ac:dyDescent="0.3">
      <c r="R1392" s="69"/>
    </row>
    <row r="1393" spans="18:18" x14ac:dyDescent="0.3">
      <c r="R1393" s="69"/>
    </row>
    <row r="1394" spans="18:18" x14ac:dyDescent="0.3">
      <c r="R1394" s="69"/>
    </row>
    <row r="1395" spans="18:18" x14ac:dyDescent="0.3">
      <c r="R1395" s="69"/>
    </row>
    <row r="1396" spans="18:18" x14ac:dyDescent="0.3">
      <c r="R1396" s="69"/>
    </row>
    <row r="1397" spans="18:18" x14ac:dyDescent="0.3">
      <c r="R1397" s="69"/>
    </row>
    <row r="1398" spans="18:18" x14ac:dyDescent="0.3">
      <c r="R1398" s="69"/>
    </row>
    <row r="1399" spans="18:18" x14ac:dyDescent="0.3">
      <c r="R1399" s="69"/>
    </row>
    <row r="1400" spans="18:18" x14ac:dyDescent="0.3">
      <c r="R1400" s="69"/>
    </row>
    <row r="1401" spans="18:18" x14ac:dyDescent="0.3">
      <c r="R1401" s="69"/>
    </row>
    <row r="1402" spans="18:18" x14ac:dyDescent="0.3">
      <c r="R1402" s="69"/>
    </row>
    <row r="1403" spans="18:18" x14ac:dyDescent="0.3">
      <c r="R1403" s="69"/>
    </row>
    <row r="1404" spans="18:18" x14ac:dyDescent="0.3">
      <c r="R1404" s="69"/>
    </row>
    <row r="1405" spans="18:18" x14ac:dyDescent="0.3">
      <c r="R1405" s="69"/>
    </row>
    <row r="1406" spans="18:18" x14ac:dyDescent="0.3">
      <c r="R1406" s="69"/>
    </row>
    <row r="1407" spans="18:18" x14ac:dyDescent="0.3">
      <c r="R1407" s="69"/>
    </row>
    <row r="1408" spans="18:18" x14ac:dyDescent="0.3">
      <c r="R1408" s="69"/>
    </row>
    <row r="1409" spans="18:18" x14ac:dyDescent="0.3">
      <c r="R1409" s="69"/>
    </row>
    <row r="1410" spans="18:18" x14ac:dyDescent="0.3">
      <c r="R1410" s="69"/>
    </row>
    <row r="1411" spans="18:18" x14ac:dyDescent="0.3">
      <c r="R1411" s="69"/>
    </row>
    <row r="1412" spans="18:18" x14ac:dyDescent="0.3">
      <c r="R1412" s="69"/>
    </row>
    <row r="1413" spans="18:18" x14ac:dyDescent="0.3">
      <c r="R1413" s="69"/>
    </row>
    <row r="1414" spans="18:18" x14ac:dyDescent="0.3">
      <c r="R1414" s="69"/>
    </row>
    <row r="1415" spans="18:18" x14ac:dyDescent="0.3">
      <c r="R1415" s="69"/>
    </row>
    <row r="1416" spans="18:18" x14ac:dyDescent="0.3">
      <c r="R1416" s="69"/>
    </row>
    <row r="1417" spans="18:18" x14ac:dyDescent="0.3">
      <c r="R1417" s="69"/>
    </row>
    <row r="1418" spans="18:18" x14ac:dyDescent="0.3">
      <c r="R1418" s="69"/>
    </row>
    <row r="1419" spans="18:18" x14ac:dyDescent="0.3">
      <c r="R1419" s="69"/>
    </row>
    <row r="1420" spans="18:18" x14ac:dyDescent="0.3">
      <c r="R1420" s="69"/>
    </row>
    <row r="1421" spans="18:18" x14ac:dyDescent="0.3">
      <c r="R1421" s="69"/>
    </row>
    <row r="1422" spans="18:18" x14ac:dyDescent="0.3">
      <c r="R1422" s="69"/>
    </row>
    <row r="1423" spans="18:18" x14ac:dyDescent="0.3">
      <c r="R1423" s="69"/>
    </row>
    <row r="1424" spans="18:18" x14ac:dyDescent="0.3">
      <c r="R1424" s="69"/>
    </row>
    <row r="1425" spans="18:18" x14ac:dyDescent="0.3">
      <c r="R1425" s="69"/>
    </row>
    <row r="1426" spans="18:18" x14ac:dyDescent="0.3">
      <c r="R1426" s="69"/>
    </row>
    <row r="1427" spans="18:18" x14ac:dyDescent="0.3">
      <c r="R1427" s="69"/>
    </row>
    <row r="1428" spans="18:18" x14ac:dyDescent="0.3">
      <c r="R1428" s="69"/>
    </row>
    <row r="1429" spans="18:18" x14ac:dyDescent="0.3">
      <c r="R1429" s="69"/>
    </row>
    <row r="1430" spans="18:18" x14ac:dyDescent="0.3">
      <c r="R1430" s="69"/>
    </row>
    <row r="1431" spans="18:18" x14ac:dyDescent="0.3">
      <c r="R1431" s="69"/>
    </row>
    <row r="1432" spans="18:18" x14ac:dyDescent="0.3">
      <c r="R1432" s="69"/>
    </row>
    <row r="1433" spans="18:18" x14ac:dyDescent="0.3">
      <c r="R1433" s="69"/>
    </row>
    <row r="1434" spans="18:18" x14ac:dyDescent="0.3">
      <c r="R1434" s="69"/>
    </row>
    <row r="1435" spans="18:18" x14ac:dyDescent="0.3">
      <c r="R1435" s="69"/>
    </row>
    <row r="1436" spans="18:18" x14ac:dyDescent="0.3">
      <c r="R1436" s="69"/>
    </row>
    <row r="1437" spans="18:18" x14ac:dyDescent="0.3">
      <c r="R1437" s="69"/>
    </row>
    <row r="1438" spans="18:18" x14ac:dyDescent="0.3">
      <c r="R1438" s="69"/>
    </row>
    <row r="1439" spans="18:18" x14ac:dyDescent="0.3">
      <c r="R1439" s="69"/>
    </row>
    <row r="1440" spans="18:18" x14ac:dyDescent="0.3">
      <c r="R1440" s="69"/>
    </row>
    <row r="1441" spans="18:18" x14ac:dyDescent="0.3">
      <c r="R1441" s="69"/>
    </row>
    <row r="1442" spans="18:18" x14ac:dyDescent="0.3">
      <c r="R1442" s="69"/>
    </row>
    <row r="1443" spans="18:18" x14ac:dyDescent="0.3">
      <c r="R1443" s="69"/>
    </row>
    <row r="1444" spans="18:18" x14ac:dyDescent="0.3">
      <c r="R1444" s="69"/>
    </row>
    <row r="1445" spans="18:18" x14ac:dyDescent="0.3">
      <c r="R1445" s="69"/>
    </row>
    <row r="1446" spans="18:18" x14ac:dyDescent="0.3">
      <c r="R1446" s="69"/>
    </row>
    <row r="1447" spans="18:18" x14ac:dyDescent="0.3">
      <c r="R1447" s="69"/>
    </row>
    <row r="1448" spans="18:18" x14ac:dyDescent="0.3">
      <c r="R1448" s="69"/>
    </row>
    <row r="1449" spans="18:18" x14ac:dyDescent="0.3">
      <c r="R1449" s="69"/>
    </row>
    <row r="1450" spans="18:18" x14ac:dyDescent="0.3">
      <c r="R1450" s="69"/>
    </row>
    <row r="1451" spans="18:18" x14ac:dyDescent="0.3">
      <c r="R1451" s="69"/>
    </row>
    <row r="1452" spans="18:18" x14ac:dyDescent="0.3">
      <c r="R1452" s="69"/>
    </row>
    <row r="1453" spans="18:18" x14ac:dyDescent="0.3">
      <c r="R1453" s="69"/>
    </row>
    <row r="1454" spans="18:18" x14ac:dyDescent="0.3">
      <c r="R1454" s="69"/>
    </row>
    <row r="1455" spans="18:18" x14ac:dyDescent="0.3">
      <c r="R1455" s="69"/>
    </row>
    <row r="1456" spans="18:18" x14ac:dyDescent="0.3">
      <c r="R1456" s="69"/>
    </row>
    <row r="1457" spans="18:18" x14ac:dyDescent="0.3">
      <c r="R1457" s="69"/>
    </row>
    <row r="1458" spans="18:18" x14ac:dyDescent="0.3">
      <c r="R1458" s="69"/>
    </row>
    <row r="1459" spans="18:18" x14ac:dyDescent="0.3">
      <c r="R1459" s="69"/>
    </row>
    <row r="1460" spans="18:18" x14ac:dyDescent="0.3">
      <c r="R1460" s="69"/>
    </row>
    <row r="1461" spans="18:18" x14ac:dyDescent="0.3">
      <c r="R1461" s="69"/>
    </row>
    <row r="1462" spans="18:18" x14ac:dyDescent="0.3">
      <c r="R1462" s="69"/>
    </row>
    <row r="1463" spans="18:18" x14ac:dyDescent="0.3">
      <c r="R1463" s="69"/>
    </row>
    <row r="1464" spans="18:18" x14ac:dyDescent="0.3">
      <c r="R1464" s="69"/>
    </row>
    <row r="1465" spans="18:18" x14ac:dyDescent="0.3">
      <c r="R1465" s="69"/>
    </row>
    <row r="1466" spans="18:18" x14ac:dyDescent="0.3">
      <c r="R1466" s="69"/>
    </row>
    <row r="1467" spans="18:18" x14ac:dyDescent="0.3">
      <c r="R1467" s="69"/>
    </row>
    <row r="1468" spans="18:18" x14ac:dyDescent="0.3">
      <c r="R1468" s="69"/>
    </row>
    <row r="1469" spans="18:18" x14ac:dyDescent="0.3">
      <c r="R1469" s="69"/>
    </row>
    <row r="1470" spans="18:18" x14ac:dyDescent="0.3">
      <c r="R1470" s="69"/>
    </row>
    <row r="1471" spans="18:18" x14ac:dyDescent="0.3">
      <c r="R1471" s="69"/>
    </row>
    <row r="1472" spans="18:18" x14ac:dyDescent="0.3">
      <c r="R1472" s="69"/>
    </row>
    <row r="1473" spans="18:18" x14ac:dyDescent="0.3">
      <c r="R1473" s="69"/>
    </row>
    <row r="1474" spans="18:18" x14ac:dyDescent="0.3">
      <c r="R1474" s="69"/>
    </row>
    <row r="1475" spans="18:18" x14ac:dyDescent="0.3">
      <c r="R1475" s="69"/>
    </row>
    <row r="1476" spans="18:18" x14ac:dyDescent="0.3">
      <c r="R1476" s="69"/>
    </row>
    <row r="1477" spans="18:18" x14ac:dyDescent="0.3">
      <c r="R1477" s="69"/>
    </row>
    <row r="1478" spans="18:18" x14ac:dyDescent="0.3">
      <c r="R1478" s="69"/>
    </row>
    <row r="1479" spans="18:18" x14ac:dyDescent="0.3">
      <c r="R1479" s="69"/>
    </row>
    <row r="1480" spans="18:18" x14ac:dyDescent="0.3">
      <c r="R1480" s="69"/>
    </row>
    <row r="1481" spans="18:18" x14ac:dyDescent="0.3">
      <c r="R1481" s="69"/>
    </row>
    <row r="1482" spans="18:18" x14ac:dyDescent="0.3">
      <c r="R1482" s="69"/>
    </row>
    <row r="1483" spans="18:18" x14ac:dyDescent="0.3">
      <c r="R1483" s="69"/>
    </row>
    <row r="1484" spans="18:18" x14ac:dyDescent="0.3">
      <c r="R1484" s="69"/>
    </row>
    <row r="1485" spans="18:18" x14ac:dyDescent="0.3">
      <c r="R1485" s="69"/>
    </row>
    <row r="1486" spans="18:18" x14ac:dyDescent="0.3">
      <c r="R1486" s="69"/>
    </row>
    <row r="1487" spans="18:18" x14ac:dyDescent="0.3">
      <c r="R1487" s="69"/>
    </row>
    <row r="1488" spans="18:18" x14ac:dyDescent="0.3">
      <c r="R1488" s="69"/>
    </row>
    <row r="1489" spans="18:18" x14ac:dyDescent="0.3">
      <c r="R1489" s="69"/>
    </row>
    <row r="1490" spans="18:18" x14ac:dyDescent="0.3">
      <c r="R1490" s="69"/>
    </row>
    <row r="1491" spans="18:18" x14ac:dyDescent="0.3">
      <c r="R1491" s="69"/>
    </row>
    <row r="1492" spans="18:18" x14ac:dyDescent="0.3">
      <c r="R1492" s="69"/>
    </row>
    <row r="1493" spans="18:18" x14ac:dyDescent="0.3">
      <c r="R1493" s="69"/>
    </row>
    <row r="1494" spans="18:18" x14ac:dyDescent="0.3">
      <c r="R1494" s="69"/>
    </row>
    <row r="1495" spans="18:18" x14ac:dyDescent="0.3">
      <c r="R1495" s="69"/>
    </row>
    <row r="1496" spans="18:18" x14ac:dyDescent="0.3">
      <c r="R1496" s="69"/>
    </row>
    <row r="1497" spans="18:18" x14ac:dyDescent="0.3">
      <c r="R1497" s="69"/>
    </row>
    <row r="1498" spans="18:18" x14ac:dyDescent="0.3">
      <c r="R1498" s="69"/>
    </row>
    <row r="1499" spans="18:18" x14ac:dyDescent="0.3">
      <c r="R1499" s="69"/>
    </row>
    <row r="1500" spans="18:18" x14ac:dyDescent="0.3">
      <c r="R1500" s="69"/>
    </row>
    <row r="1501" spans="18:18" x14ac:dyDescent="0.3">
      <c r="R1501" s="69"/>
    </row>
    <row r="1502" spans="18:18" x14ac:dyDescent="0.3">
      <c r="R1502" s="69"/>
    </row>
    <row r="1503" spans="18:18" x14ac:dyDescent="0.3">
      <c r="R1503" s="69"/>
    </row>
    <row r="1504" spans="18:18" x14ac:dyDescent="0.3">
      <c r="R1504" s="69"/>
    </row>
    <row r="1505" spans="18:18" x14ac:dyDescent="0.3">
      <c r="R1505" s="69"/>
    </row>
    <row r="1506" spans="18:18" x14ac:dyDescent="0.3">
      <c r="R1506" s="69"/>
    </row>
    <row r="1507" spans="18:18" x14ac:dyDescent="0.3">
      <c r="R1507" s="69"/>
    </row>
    <row r="1508" spans="18:18" x14ac:dyDescent="0.3">
      <c r="R1508" s="69"/>
    </row>
    <row r="1509" spans="18:18" x14ac:dyDescent="0.3">
      <c r="R1509" s="69"/>
    </row>
    <row r="1510" spans="18:18" x14ac:dyDescent="0.3">
      <c r="R1510" s="69"/>
    </row>
    <row r="1511" spans="18:18" x14ac:dyDescent="0.3">
      <c r="R1511" s="69"/>
    </row>
    <row r="1512" spans="18:18" x14ac:dyDescent="0.3">
      <c r="R1512" s="69"/>
    </row>
    <row r="1513" spans="18:18" x14ac:dyDescent="0.3">
      <c r="R1513" s="69"/>
    </row>
    <row r="1514" spans="18:18" x14ac:dyDescent="0.3">
      <c r="R1514" s="69"/>
    </row>
    <row r="1515" spans="18:18" x14ac:dyDescent="0.3">
      <c r="R1515" s="69"/>
    </row>
    <row r="1516" spans="18:18" x14ac:dyDescent="0.3">
      <c r="R1516" s="69"/>
    </row>
    <row r="1517" spans="18:18" x14ac:dyDescent="0.3">
      <c r="R1517" s="69"/>
    </row>
    <row r="1518" spans="18:18" x14ac:dyDescent="0.3">
      <c r="R1518" s="69"/>
    </row>
    <row r="1519" spans="18:18" x14ac:dyDescent="0.3">
      <c r="R1519" s="69"/>
    </row>
    <row r="1520" spans="18:18" x14ac:dyDescent="0.3">
      <c r="R1520" s="69"/>
    </row>
    <row r="1521" spans="18:18" x14ac:dyDescent="0.3">
      <c r="R1521" s="69"/>
    </row>
    <row r="1522" spans="18:18" x14ac:dyDescent="0.3">
      <c r="R1522" s="69"/>
    </row>
    <row r="1523" spans="18:18" x14ac:dyDescent="0.3">
      <c r="R1523" s="69"/>
    </row>
    <row r="1524" spans="18:18" x14ac:dyDescent="0.3">
      <c r="R1524" s="69"/>
    </row>
    <row r="1525" spans="18:18" x14ac:dyDescent="0.3">
      <c r="R1525" s="69"/>
    </row>
    <row r="1526" spans="18:18" x14ac:dyDescent="0.3">
      <c r="R1526" s="69"/>
    </row>
    <row r="1527" spans="18:18" x14ac:dyDescent="0.3">
      <c r="R1527" s="69"/>
    </row>
    <row r="1528" spans="18:18" x14ac:dyDescent="0.3">
      <c r="R1528" s="69"/>
    </row>
    <row r="1529" spans="18:18" x14ac:dyDescent="0.3">
      <c r="R1529" s="69"/>
    </row>
    <row r="1530" spans="18:18" x14ac:dyDescent="0.3">
      <c r="R1530" s="69"/>
    </row>
    <row r="1531" spans="18:18" x14ac:dyDescent="0.3">
      <c r="R1531" s="69"/>
    </row>
    <row r="1532" spans="18:18" x14ac:dyDescent="0.3">
      <c r="R1532" s="69"/>
    </row>
    <row r="1533" spans="18:18" x14ac:dyDescent="0.3">
      <c r="R1533" s="69"/>
    </row>
    <row r="1534" spans="18:18" x14ac:dyDescent="0.3">
      <c r="R1534" s="69"/>
    </row>
    <row r="1535" spans="18:18" x14ac:dyDescent="0.3">
      <c r="R1535" s="69"/>
    </row>
    <row r="1536" spans="18:18" x14ac:dyDescent="0.3">
      <c r="R1536" s="69"/>
    </row>
    <row r="1537" spans="18:18" x14ac:dyDescent="0.3">
      <c r="R1537" s="69"/>
    </row>
    <row r="1538" spans="18:18" x14ac:dyDescent="0.3">
      <c r="R1538" s="69"/>
    </row>
    <row r="1539" spans="18:18" x14ac:dyDescent="0.3">
      <c r="R1539" s="69"/>
    </row>
    <row r="1540" spans="18:18" x14ac:dyDescent="0.3">
      <c r="R1540" s="69"/>
    </row>
    <row r="1541" spans="18:18" x14ac:dyDescent="0.3">
      <c r="R1541" s="69"/>
    </row>
    <row r="1542" spans="18:18" x14ac:dyDescent="0.3">
      <c r="R1542" s="69"/>
    </row>
    <row r="1543" spans="18:18" x14ac:dyDescent="0.3">
      <c r="R1543" s="69"/>
    </row>
    <row r="1544" spans="18:18" x14ac:dyDescent="0.3">
      <c r="R1544" s="69"/>
    </row>
    <row r="1545" spans="18:18" x14ac:dyDescent="0.3">
      <c r="R1545" s="69"/>
    </row>
    <row r="1546" spans="18:18" x14ac:dyDescent="0.3">
      <c r="R1546" s="69"/>
    </row>
    <row r="1547" spans="18:18" x14ac:dyDescent="0.3">
      <c r="R1547" s="69"/>
    </row>
    <row r="1548" spans="18:18" x14ac:dyDescent="0.3">
      <c r="R1548" s="69"/>
    </row>
    <row r="1549" spans="18:18" x14ac:dyDescent="0.3">
      <c r="R1549" s="69"/>
    </row>
    <row r="1550" spans="18:18" x14ac:dyDescent="0.3">
      <c r="R1550" s="69"/>
    </row>
    <row r="1551" spans="18:18" x14ac:dyDescent="0.3">
      <c r="R1551" s="69"/>
    </row>
    <row r="1552" spans="18:18" x14ac:dyDescent="0.3">
      <c r="R1552" s="69"/>
    </row>
    <row r="1553" spans="18:18" x14ac:dyDescent="0.3">
      <c r="R1553" s="69"/>
    </row>
    <row r="1554" spans="18:18" x14ac:dyDescent="0.3">
      <c r="R1554" s="69"/>
    </row>
    <row r="1555" spans="18:18" x14ac:dyDescent="0.3">
      <c r="R1555" s="69"/>
    </row>
    <row r="1556" spans="18:18" x14ac:dyDescent="0.3">
      <c r="R1556" s="69"/>
    </row>
    <row r="1557" spans="18:18" x14ac:dyDescent="0.3">
      <c r="R1557" s="69"/>
    </row>
    <row r="1558" spans="18:18" x14ac:dyDescent="0.3">
      <c r="R1558" s="69"/>
    </row>
    <row r="1559" spans="18:18" x14ac:dyDescent="0.3">
      <c r="R1559" s="69"/>
    </row>
    <row r="1560" spans="18:18" x14ac:dyDescent="0.3">
      <c r="R1560" s="69"/>
    </row>
    <row r="1561" spans="18:18" x14ac:dyDescent="0.3">
      <c r="R1561" s="69"/>
    </row>
    <row r="1562" spans="18:18" x14ac:dyDescent="0.3">
      <c r="R1562" s="69"/>
    </row>
    <row r="1563" spans="18:18" x14ac:dyDescent="0.3">
      <c r="R1563" s="69"/>
    </row>
    <row r="1564" spans="18:18" x14ac:dyDescent="0.3">
      <c r="R1564" s="69"/>
    </row>
    <row r="1565" spans="18:18" x14ac:dyDescent="0.3">
      <c r="R1565" s="69"/>
    </row>
    <row r="1566" spans="18:18" x14ac:dyDescent="0.3">
      <c r="R1566" s="69"/>
    </row>
    <row r="1567" spans="18:18" x14ac:dyDescent="0.3">
      <c r="R1567" s="69"/>
    </row>
    <row r="1568" spans="18:18" x14ac:dyDescent="0.3">
      <c r="R1568" s="69"/>
    </row>
    <row r="1569" spans="18:18" x14ac:dyDescent="0.3">
      <c r="R1569" s="69"/>
    </row>
    <row r="1570" spans="18:18" x14ac:dyDescent="0.3">
      <c r="R1570" s="69"/>
    </row>
    <row r="1571" spans="18:18" x14ac:dyDescent="0.3">
      <c r="R1571" s="69"/>
    </row>
    <row r="1572" spans="18:18" x14ac:dyDescent="0.3">
      <c r="R1572" s="69"/>
    </row>
    <row r="1573" spans="18:18" x14ac:dyDescent="0.3">
      <c r="R1573" s="69"/>
    </row>
    <row r="1574" spans="18:18" x14ac:dyDescent="0.3">
      <c r="R1574" s="69"/>
    </row>
    <row r="1575" spans="18:18" x14ac:dyDescent="0.3">
      <c r="R1575" s="69"/>
    </row>
    <row r="1576" spans="18:18" x14ac:dyDescent="0.3">
      <c r="R1576" s="69"/>
    </row>
    <row r="1577" spans="18:18" x14ac:dyDescent="0.3">
      <c r="R1577" s="69"/>
    </row>
    <row r="1578" spans="18:18" x14ac:dyDescent="0.3">
      <c r="R1578" s="69"/>
    </row>
    <row r="1579" spans="18:18" x14ac:dyDescent="0.3">
      <c r="R1579" s="69"/>
    </row>
    <row r="1580" spans="18:18" x14ac:dyDescent="0.3">
      <c r="R1580" s="69"/>
    </row>
    <row r="1581" spans="18:18" x14ac:dyDescent="0.3">
      <c r="R1581" s="69"/>
    </row>
    <row r="1582" spans="18:18" x14ac:dyDescent="0.3">
      <c r="R1582" s="69"/>
    </row>
    <row r="1583" spans="18:18" x14ac:dyDescent="0.3">
      <c r="R1583" s="69"/>
    </row>
    <row r="1584" spans="18:18" x14ac:dyDescent="0.3">
      <c r="R1584" s="69"/>
    </row>
    <row r="1585" spans="18:18" x14ac:dyDescent="0.3">
      <c r="R1585" s="69"/>
    </row>
    <row r="1586" spans="18:18" x14ac:dyDescent="0.3">
      <c r="R1586" s="69"/>
    </row>
    <row r="1587" spans="18:18" x14ac:dyDescent="0.3">
      <c r="R1587" s="69"/>
    </row>
    <row r="1588" spans="18:18" x14ac:dyDescent="0.3">
      <c r="R1588" s="69"/>
    </row>
    <row r="1589" spans="18:18" x14ac:dyDescent="0.3">
      <c r="R1589" s="69"/>
    </row>
    <row r="1590" spans="18:18" x14ac:dyDescent="0.3">
      <c r="R1590" s="69"/>
    </row>
    <row r="1591" spans="18:18" x14ac:dyDescent="0.3">
      <c r="R1591" s="69"/>
    </row>
    <row r="1592" spans="18:18" x14ac:dyDescent="0.3">
      <c r="R1592" s="69"/>
    </row>
    <row r="1593" spans="18:18" x14ac:dyDescent="0.3">
      <c r="R1593" s="69"/>
    </row>
    <row r="1594" spans="18:18" x14ac:dyDescent="0.3">
      <c r="R1594" s="69"/>
    </row>
    <row r="1595" spans="18:18" x14ac:dyDescent="0.3">
      <c r="R1595" s="69"/>
    </row>
    <row r="1596" spans="18:18" x14ac:dyDescent="0.3">
      <c r="R1596" s="69"/>
    </row>
    <row r="1597" spans="18:18" x14ac:dyDescent="0.3">
      <c r="R1597" s="69"/>
    </row>
    <row r="1598" spans="18:18" x14ac:dyDescent="0.3">
      <c r="R1598" s="69"/>
    </row>
    <row r="1599" spans="18:18" x14ac:dyDescent="0.3">
      <c r="R1599" s="69"/>
    </row>
    <row r="1600" spans="18:18" x14ac:dyDescent="0.3">
      <c r="R1600" s="69"/>
    </row>
    <row r="1601" spans="18:18" x14ac:dyDescent="0.3">
      <c r="R1601" s="69"/>
    </row>
    <row r="1602" spans="18:18" x14ac:dyDescent="0.3">
      <c r="R1602" s="69"/>
    </row>
    <row r="1603" spans="18:18" x14ac:dyDescent="0.3">
      <c r="R1603" s="69"/>
    </row>
    <row r="1604" spans="18:18" x14ac:dyDescent="0.3">
      <c r="R1604" s="69"/>
    </row>
    <row r="1605" spans="18:18" x14ac:dyDescent="0.3">
      <c r="R1605" s="69"/>
    </row>
    <row r="1606" spans="18:18" x14ac:dyDescent="0.3">
      <c r="R1606" s="69"/>
    </row>
    <row r="1607" spans="18:18" x14ac:dyDescent="0.3">
      <c r="R1607" s="69"/>
    </row>
    <row r="1608" spans="18:18" x14ac:dyDescent="0.3">
      <c r="R1608" s="69"/>
    </row>
    <row r="1609" spans="18:18" x14ac:dyDescent="0.3">
      <c r="R1609" s="69"/>
    </row>
    <row r="1610" spans="18:18" x14ac:dyDescent="0.3">
      <c r="R1610" s="69"/>
    </row>
    <row r="1611" spans="18:18" x14ac:dyDescent="0.3">
      <c r="R1611" s="69"/>
    </row>
    <row r="1612" spans="18:18" x14ac:dyDescent="0.3">
      <c r="R1612" s="69"/>
    </row>
    <row r="1613" spans="18:18" x14ac:dyDescent="0.3">
      <c r="R1613" s="69"/>
    </row>
    <row r="1614" spans="18:18" x14ac:dyDescent="0.3">
      <c r="R1614" s="69"/>
    </row>
    <row r="1615" spans="18:18" x14ac:dyDescent="0.3">
      <c r="R1615" s="69"/>
    </row>
    <row r="1616" spans="18:18" x14ac:dyDescent="0.3">
      <c r="R1616" s="69"/>
    </row>
    <row r="1617" spans="18:18" x14ac:dyDescent="0.3">
      <c r="R1617" s="69"/>
    </row>
    <row r="1618" spans="18:18" x14ac:dyDescent="0.3">
      <c r="R1618" s="69"/>
    </row>
    <row r="1619" spans="18:18" x14ac:dyDescent="0.3">
      <c r="R1619" s="69"/>
    </row>
    <row r="1620" spans="18:18" x14ac:dyDescent="0.3">
      <c r="R1620" s="69"/>
    </row>
    <row r="1621" spans="18:18" x14ac:dyDescent="0.3">
      <c r="R1621" s="69"/>
    </row>
    <row r="1622" spans="18:18" x14ac:dyDescent="0.3">
      <c r="R1622" s="69"/>
    </row>
    <row r="1623" spans="18:18" x14ac:dyDescent="0.3">
      <c r="R1623" s="69"/>
    </row>
    <row r="1624" spans="18:18" x14ac:dyDescent="0.3">
      <c r="R1624" s="69"/>
    </row>
    <row r="1625" spans="18:18" x14ac:dyDescent="0.3">
      <c r="R1625" s="69"/>
    </row>
    <row r="1626" spans="18:18" x14ac:dyDescent="0.3">
      <c r="R1626" s="69"/>
    </row>
    <row r="1627" spans="18:18" x14ac:dyDescent="0.3">
      <c r="R1627" s="69"/>
    </row>
    <row r="1628" spans="18:18" x14ac:dyDescent="0.3">
      <c r="R1628" s="69"/>
    </row>
    <row r="1629" spans="18:18" x14ac:dyDescent="0.3">
      <c r="R1629" s="69"/>
    </row>
    <row r="1630" spans="18:18" x14ac:dyDescent="0.3">
      <c r="R1630" s="69"/>
    </row>
    <row r="1631" spans="18:18" x14ac:dyDescent="0.3">
      <c r="R1631" s="69"/>
    </row>
    <row r="1632" spans="18:18" x14ac:dyDescent="0.3">
      <c r="R1632" s="69"/>
    </row>
    <row r="1633" spans="18:18" x14ac:dyDescent="0.3">
      <c r="R1633" s="69"/>
    </row>
    <row r="1634" spans="18:18" x14ac:dyDescent="0.3">
      <c r="R1634" s="69"/>
    </row>
    <row r="1635" spans="18:18" x14ac:dyDescent="0.3">
      <c r="R1635" s="69"/>
    </row>
    <row r="1636" spans="18:18" x14ac:dyDescent="0.3">
      <c r="R1636" s="69"/>
    </row>
    <row r="1637" spans="18:18" x14ac:dyDescent="0.3">
      <c r="R1637" s="69"/>
    </row>
    <row r="1638" spans="18:18" x14ac:dyDescent="0.3">
      <c r="R1638" s="69"/>
    </row>
    <row r="1639" spans="18:18" x14ac:dyDescent="0.3">
      <c r="R1639" s="69"/>
    </row>
    <row r="1640" spans="18:18" x14ac:dyDescent="0.3">
      <c r="R1640" s="69"/>
    </row>
    <row r="1641" spans="18:18" x14ac:dyDescent="0.3">
      <c r="R1641" s="69"/>
    </row>
    <row r="1642" spans="18:18" x14ac:dyDescent="0.3">
      <c r="R1642" s="69"/>
    </row>
    <row r="1643" spans="18:18" x14ac:dyDescent="0.3">
      <c r="R1643" s="69"/>
    </row>
    <row r="1644" spans="18:18" x14ac:dyDescent="0.3">
      <c r="R1644" s="69"/>
    </row>
    <row r="1645" spans="18:18" x14ac:dyDescent="0.3">
      <c r="R1645" s="69"/>
    </row>
    <row r="1646" spans="18:18" x14ac:dyDescent="0.3">
      <c r="R1646" s="69"/>
    </row>
    <row r="1647" spans="18:18" x14ac:dyDescent="0.3">
      <c r="R1647" s="69"/>
    </row>
    <row r="1648" spans="18:18" x14ac:dyDescent="0.3">
      <c r="R1648" s="69"/>
    </row>
    <row r="1649" spans="18:18" x14ac:dyDescent="0.3">
      <c r="R1649" s="69"/>
    </row>
    <row r="1650" spans="18:18" x14ac:dyDescent="0.3">
      <c r="R1650" s="69"/>
    </row>
    <row r="1651" spans="18:18" x14ac:dyDescent="0.3">
      <c r="R1651" s="69"/>
    </row>
    <row r="1652" spans="18:18" x14ac:dyDescent="0.3">
      <c r="R1652" s="69"/>
    </row>
    <row r="1653" spans="18:18" x14ac:dyDescent="0.3">
      <c r="R1653" s="69"/>
    </row>
    <row r="1654" spans="18:18" x14ac:dyDescent="0.3">
      <c r="R1654" s="69"/>
    </row>
    <row r="1655" spans="18:18" x14ac:dyDescent="0.3">
      <c r="R1655" s="69"/>
    </row>
    <row r="1656" spans="18:18" x14ac:dyDescent="0.3">
      <c r="R1656" s="69"/>
    </row>
    <row r="1657" spans="18:18" x14ac:dyDescent="0.3">
      <c r="R1657" s="69"/>
    </row>
    <row r="1658" spans="18:18" x14ac:dyDescent="0.3">
      <c r="R1658" s="69"/>
    </row>
    <row r="1659" spans="18:18" x14ac:dyDescent="0.3">
      <c r="R1659" s="69"/>
    </row>
    <row r="1660" spans="18:18" x14ac:dyDescent="0.3">
      <c r="R1660" s="69"/>
    </row>
    <row r="1661" spans="18:18" x14ac:dyDescent="0.3">
      <c r="R1661" s="69"/>
    </row>
    <row r="1662" spans="18:18" x14ac:dyDescent="0.3">
      <c r="R1662" s="69"/>
    </row>
    <row r="1663" spans="18:18" x14ac:dyDescent="0.3">
      <c r="R1663" s="69"/>
    </row>
    <row r="1664" spans="18:18" x14ac:dyDescent="0.3">
      <c r="R1664" s="69"/>
    </row>
    <row r="1665" spans="18:18" x14ac:dyDescent="0.3">
      <c r="R1665" s="69"/>
    </row>
    <row r="1666" spans="18:18" x14ac:dyDescent="0.3">
      <c r="R1666" s="69"/>
    </row>
    <row r="1667" spans="18:18" x14ac:dyDescent="0.3">
      <c r="R1667" s="69"/>
    </row>
    <row r="1668" spans="18:18" x14ac:dyDescent="0.3">
      <c r="R1668" s="69"/>
    </row>
    <row r="1669" spans="18:18" x14ac:dyDescent="0.3">
      <c r="R1669" s="69"/>
    </row>
    <row r="1670" spans="18:18" x14ac:dyDescent="0.3">
      <c r="R1670" s="69"/>
    </row>
    <row r="1671" spans="18:18" x14ac:dyDescent="0.3">
      <c r="R1671" s="69"/>
    </row>
    <row r="1672" spans="18:18" x14ac:dyDescent="0.3">
      <c r="R1672" s="69"/>
    </row>
    <row r="1673" spans="18:18" x14ac:dyDescent="0.3">
      <c r="R1673" s="69"/>
    </row>
    <row r="1674" spans="18:18" x14ac:dyDescent="0.3">
      <c r="R1674" s="69"/>
    </row>
    <row r="1675" spans="18:18" x14ac:dyDescent="0.3">
      <c r="R1675" s="69"/>
    </row>
    <row r="1676" spans="18:18" x14ac:dyDescent="0.3">
      <c r="R1676" s="69"/>
    </row>
    <row r="1677" spans="18:18" x14ac:dyDescent="0.3">
      <c r="R1677" s="69"/>
    </row>
    <row r="1678" spans="18:18" x14ac:dyDescent="0.3">
      <c r="R1678" s="69"/>
    </row>
    <row r="1679" spans="18:18" x14ac:dyDescent="0.3">
      <c r="R1679" s="69"/>
    </row>
    <row r="1680" spans="18:18" x14ac:dyDescent="0.3">
      <c r="R1680" s="69"/>
    </row>
    <row r="1681" spans="18:18" x14ac:dyDescent="0.3">
      <c r="R1681" s="69"/>
    </row>
    <row r="1682" spans="18:18" x14ac:dyDescent="0.3">
      <c r="R1682" s="69"/>
    </row>
    <row r="1683" spans="18:18" x14ac:dyDescent="0.3">
      <c r="R1683" s="69"/>
    </row>
    <row r="1684" spans="18:18" x14ac:dyDescent="0.3">
      <c r="R1684" s="69"/>
    </row>
    <row r="1685" spans="18:18" x14ac:dyDescent="0.3">
      <c r="R1685" s="69"/>
    </row>
    <row r="1686" spans="18:18" x14ac:dyDescent="0.3">
      <c r="R1686" s="69"/>
    </row>
    <row r="1687" spans="18:18" x14ac:dyDescent="0.3">
      <c r="R1687" s="69"/>
    </row>
    <row r="1688" spans="18:18" x14ac:dyDescent="0.3">
      <c r="R1688" s="69"/>
    </row>
    <row r="1689" spans="18:18" x14ac:dyDescent="0.3">
      <c r="R1689" s="69"/>
    </row>
    <row r="1690" spans="18:18" x14ac:dyDescent="0.3">
      <c r="R1690" s="69"/>
    </row>
    <row r="1691" spans="18:18" x14ac:dyDescent="0.3">
      <c r="R1691" s="69"/>
    </row>
    <row r="1692" spans="18:18" x14ac:dyDescent="0.3">
      <c r="R1692" s="69"/>
    </row>
    <row r="1693" spans="18:18" x14ac:dyDescent="0.3">
      <c r="R1693" s="69"/>
    </row>
    <row r="1694" spans="18:18" x14ac:dyDescent="0.3">
      <c r="R1694" s="69"/>
    </row>
    <row r="1695" spans="18:18" x14ac:dyDescent="0.3">
      <c r="R1695" s="69"/>
    </row>
    <row r="1696" spans="18:18" x14ac:dyDescent="0.3">
      <c r="R1696" s="69"/>
    </row>
    <row r="1697" spans="18:18" x14ac:dyDescent="0.3">
      <c r="R1697" s="69"/>
    </row>
    <row r="1698" spans="18:18" x14ac:dyDescent="0.3">
      <c r="R1698" s="69"/>
    </row>
    <row r="1699" spans="18:18" x14ac:dyDescent="0.3">
      <c r="R1699" s="69"/>
    </row>
    <row r="1700" spans="18:18" x14ac:dyDescent="0.3">
      <c r="R1700" s="69"/>
    </row>
    <row r="1701" spans="18:18" x14ac:dyDescent="0.3">
      <c r="R1701" s="69"/>
    </row>
    <row r="1702" spans="18:18" x14ac:dyDescent="0.3">
      <c r="R1702" s="69"/>
    </row>
    <row r="1703" spans="18:18" x14ac:dyDescent="0.3">
      <c r="R1703" s="69"/>
    </row>
    <row r="1704" spans="18:18" x14ac:dyDescent="0.3">
      <c r="R1704" s="69"/>
    </row>
    <row r="1705" spans="18:18" x14ac:dyDescent="0.3">
      <c r="R1705" s="69"/>
    </row>
    <row r="1706" spans="18:18" x14ac:dyDescent="0.3">
      <c r="R1706" s="69"/>
    </row>
    <row r="1707" spans="18:18" x14ac:dyDescent="0.3">
      <c r="R1707" s="69"/>
    </row>
    <row r="1708" spans="18:18" x14ac:dyDescent="0.3">
      <c r="R1708" s="69"/>
    </row>
    <row r="1709" spans="18:18" x14ac:dyDescent="0.3">
      <c r="R1709" s="69"/>
    </row>
    <row r="1710" spans="18:18" x14ac:dyDescent="0.3">
      <c r="R1710" s="69"/>
    </row>
    <row r="1711" spans="18:18" x14ac:dyDescent="0.3">
      <c r="R1711" s="69"/>
    </row>
    <row r="1712" spans="18:18" x14ac:dyDescent="0.3">
      <c r="R1712" s="69"/>
    </row>
    <row r="1713" spans="18:18" x14ac:dyDescent="0.3">
      <c r="R1713" s="69"/>
    </row>
    <row r="1714" spans="18:18" x14ac:dyDescent="0.3">
      <c r="R1714" s="69"/>
    </row>
    <row r="1715" spans="18:18" x14ac:dyDescent="0.3">
      <c r="R1715" s="69"/>
    </row>
    <row r="1716" spans="18:18" x14ac:dyDescent="0.3">
      <c r="R1716" s="69"/>
    </row>
    <row r="1717" spans="18:18" x14ac:dyDescent="0.3">
      <c r="R1717" s="69"/>
    </row>
    <row r="1718" spans="18:18" x14ac:dyDescent="0.3">
      <c r="R1718" s="69"/>
    </row>
    <row r="1719" spans="18:18" x14ac:dyDescent="0.3">
      <c r="R1719" s="69"/>
    </row>
    <row r="1720" spans="18:18" x14ac:dyDescent="0.3">
      <c r="R1720" s="69"/>
    </row>
    <row r="1721" spans="18:18" x14ac:dyDescent="0.3">
      <c r="R1721" s="69"/>
    </row>
    <row r="1722" spans="18:18" x14ac:dyDescent="0.3">
      <c r="R1722" s="69"/>
    </row>
    <row r="1723" spans="18:18" x14ac:dyDescent="0.3">
      <c r="R1723" s="69"/>
    </row>
    <row r="1724" spans="18:18" x14ac:dyDescent="0.3">
      <c r="R1724" s="69"/>
    </row>
    <row r="1725" spans="18:18" x14ac:dyDescent="0.3">
      <c r="R1725" s="69"/>
    </row>
    <row r="1726" spans="18:18" x14ac:dyDescent="0.3">
      <c r="R1726" s="69"/>
    </row>
    <row r="1727" spans="18:18" x14ac:dyDescent="0.3">
      <c r="R1727" s="69"/>
    </row>
    <row r="1728" spans="18:18" x14ac:dyDescent="0.3">
      <c r="R1728" s="69"/>
    </row>
    <row r="1729" spans="18:18" x14ac:dyDescent="0.3">
      <c r="R1729" s="69"/>
    </row>
    <row r="1730" spans="18:18" x14ac:dyDescent="0.3">
      <c r="R1730" s="69"/>
    </row>
    <row r="1731" spans="18:18" x14ac:dyDescent="0.3">
      <c r="R1731" s="69"/>
    </row>
    <row r="1732" spans="18:18" x14ac:dyDescent="0.3">
      <c r="R1732" s="69"/>
    </row>
    <row r="1733" spans="18:18" x14ac:dyDescent="0.3">
      <c r="R1733" s="69"/>
    </row>
    <row r="1734" spans="18:18" x14ac:dyDescent="0.3">
      <c r="R1734" s="69"/>
    </row>
    <row r="1735" spans="18:18" x14ac:dyDescent="0.3">
      <c r="R1735" s="69"/>
    </row>
    <row r="1736" spans="18:18" x14ac:dyDescent="0.3">
      <c r="R1736" s="69"/>
    </row>
    <row r="1737" spans="18:18" x14ac:dyDescent="0.3">
      <c r="R1737" s="69"/>
    </row>
    <row r="1738" spans="18:18" x14ac:dyDescent="0.3">
      <c r="R1738" s="69"/>
    </row>
    <row r="1739" spans="18:18" x14ac:dyDescent="0.3">
      <c r="R1739" s="69"/>
    </row>
    <row r="1740" spans="18:18" x14ac:dyDescent="0.3">
      <c r="R1740" s="69"/>
    </row>
    <row r="1741" spans="18:18" x14ac:dyDescent="0.3">
      <c r="R1741" s="69"/>
    </row>
    <row r="1742" spans="18:18" x14ac:dyDescent="0.3">
      <c r="R1742" s="69"/>
    </row>
    <row r="1743" spans="18:18" x14ac:dyDescent="0.3">
      <c r="R1743" s="69"/>
    </row>
    <row r="1744" spans="18:18" x14ac:dyDescent="0.3">
      <c r="R1744" s="69"/>
    </row>
    <row r="1745" spans="18:18" x14ac:dyDescent="0.3">
      <c r="R1745" s="69"/>
    </row>
    <row r="1746" spans="18:18" x14ac:dyDescent="0.3">
      <c r="R1746" s="69"/>
    </row>
    <row r="1747" spans="18:18" x14ac:dyDescent="0.3">
      <c r="R1747" s="69"/>
    </row>
    <row r="1748" spans="18:18" x14ac:dyDescent="0.3">
      <c r="R1748" s="69"/>
    </row>
    <row r="1749" spans="18:18" x14ac:dyDescent="0.3">
      <c r="R1749" s="69"/>
    </row>
    <row r="1750" spans="18:18" x14ac:dyDescent="0.3">
      <c r="R1750" s="69"/>
    </row>
    <row r="1751" spans="18:18" x14ac:dyDescent="0.3">
      <c r="R1751" s="69"/>
    </row>
    <row r="1752" spans="18:18" x14ac:dyDescent="0.3">
      <c r="R1752" s="69"/>
    </row>
    <row r="1753" spans="18:18" x14ac:dyDescent="0.3">
      <c r="R1753" s="69"/>
    </row>
    <row r="1754" spans="18:18" x14ac:dyDescent="0.3">
      <c r="R1754" s="69"/>
    </row>
    <row r="1755" spans="18:18" x14ac:dyDescent="0.3">
      <c r="R1755" s="69"/>
    </row>
    <row r="1756" spans="18:18" x14ac:dyDescent="0.3">
      <c r="R1756" s="69"/>
    </row>
    <row r="1757" spans="18:18" x14ac:dyDescent="0.3">
      <c r="R1757" s="69"/>
    </row>
    <row r="1758" spans="18:18" x14ac:dyDescent="0.3">
      <c r="R1758" s="69"/>
    </row>
    <row r="1759" spans="18:18" x14ac:dyDescent="0.3">
      <c r="R1759" s="69"/>
    </row>
    <row r="1760" spans="18:18" x14ac:dyDescent="0.3">
      <c r="R1760" s="69"/>
    </row>
    <row r="1761" spans="18:18" x14ac:dyDescent="0.3">
      <c r="R1761" s="69"/>
    </row>
    <row r="1762" spans="18:18" x14ac:dyDescent="0.3">
      <c r="R1762" s="69"/>
    </row>
    <row r="1763" spans="18:18" x14ac:dyDescent="0.3">
      <c r="R1763" s="69"/>
    </row>
    <row r="1764" spans="18:18" x14ac:dyDescent="0.3">
      <c r="R1764" s="69"/>
    </row>
    <row r="1765" spans="18:18" x14ac:dyDescent="0.3">
      <c r="R1765" s="69"/>
    </row>
    <row r="1766" spans="18:18" x14ac:dyDescent="0.3">
      <c r="R1766" s="69"/>
    </row>
    <row r="1767" spans="18:18" x14ac:dyDescent="0.3">
      <c r="R1767" s="69"/>
    </row>
    <row r="1768" spans="18:18" x14ac:dyDescent="0.3">
      <c r="R1768" s="69"/>
    </row>
    <row r="1769" spans="18:18" x14ac:dyDescent="0.3">
      <c r="R1769" s="69"/>
    </row>
    <row r="1770" spans="18:18" x14ac:dyDescent="0.3">
      <c r="R1770" s="69"/>
    </row>
    <row r="1771" spans="18:18" x14ac:dyDescent="0.3">
      <c r="R1771" s="69"/>
    </row>
    <row r="1772" spans="18:18" x14ac:dyDescent="0.3">
      <c r="R1772" s="69"/>
    </row>
    <row r="1773" spans="18:18" x14ac:dyDescent="0.3">
      <c r="R1773" s="69"/>
    </row>
    <row r="1774" spans="18:18" x14ac:dyDescent="0.3">
      <c r="R1774" s="69"/>
    </row>
    <row r="1775" spans="18:18" x14ac:dyDescent="0.3">
      <c r="R1775" s="69"/>
    </row>
    <row r="1776" spans="18:18" x14ac:dyDescent="0.3">
      <c r="R1776" s="69"/>
    </row>
    <row r="1777" spans="18:18" x14ac:dyDescent="0.3">
      <c r="R1777" s="69"/>
    </row>
    <row r="1778" spans="18:18" x14ac:dyDescent="0.3">
      <c r="R1778" s="69"/>
    </row>
    <row r="1779" spans="18:18" x14ac:dyDescent="0.3">
      <c r="R1779" s="69"/>
    </row>
    <row r="1780" spans="18:18" x14ac:dyDescent="0.3">
      <c r="R1780" s="69"/>
    </row>
    <row r="1781" spans="18:18" x14ac:dyDescent="0.3">
      <c r="R1781" s="69"/>
    </row>
    <row r="1782" spans="18:18" x14ac:dyDescent="0.3">
      <c r="R1782" s="69"/>
    </row>
    <row r="1783" spans="18:18" x14ac:dyDescent="0.3">
      <c r="R1783" s="69"/>
    </row>
    <row r="1784" spans="18:18" x14ac:dyDescent="0.3">
      <c r="R1784" s="69"/>
    </row>
    <row r="1785" spans="18:18" x14ac:dyDescent="0.3">
      <c r="R1785" s="69"/>
    </row>
    <row r="1786" spans="18:18" x14ac:dyDescent="0.3">
      <c r="R1786" s="69"/>
    </row>
    <row r="1787" spans="18:18" x14ac:dyDescent="0.3">
      <c r="R1787" s="69"/>
    </row>
    <row r="1788" spans="18:18" x14ac:dyDescent="0.3">
      <c r="R1788" s="69"/>
    </row>
    <row r="1789" spans="18:18" x14ac:dyDescent="0.3">
      <c r="R1789" s="69"/>
    </row>
    <row r="1790" spans="18:18" x14ac:dyDescent="0.3">
      <c r="R1790" s="69"/>
    </row>
    <row r="1791" spans="18:18" x14ac:dyDescent="0.3">
      <c r="R1791" s="69"/>
    </row>
    <row r="1792" spans="18:18" x14ac:dyDescent="0.3">
      <c r="R1792" s="69"/>
    </row>
    <row r="1793" spans="18:18" x14ac:dyDescent="0.3">
      <c r="R1793" s="69"/>
    </row>
    <row r="1794" spans="18:18" x14ac:dyDescent="0.3">
      <c r="R1794" s="69"/>
    </row>
    <row r="1795" spans="18:18" x14ac:dyDescent="0.3">
      <c r="R1795" s="69"/>
    </row>
    <row r="1796" spans="18:18" x14ac:dyDescent="0.3">
      <c r="R1796" s="69"/>
    </row>
    <row r="1797" spans="18:18" x14ac:dyDescent="0.3">
      <c r="R1797" s="69"/>
    </row>
    <row r="1798" spans="18:18" x14ac:dyDescent="0.3">
      <c r="R1798" s="69"/>
    </row>
    <row r="1799" spans="18:18" x14ac:dyDescent="0.3">
      <c r="R1799" s="69"/>
    </row>
    <row r="1800" spans="18:18" x14ac:dyDescent="0.3">
      <c r="R1800" s="69"/>
    </row>
    <row r="1801" spans="18:18" x14ac:dyDescent="0.3">
      <c r="R1801" s="69"/>
    </row>
    <row r="1802" spans="18:18" x14ac:dyDescent="0.3">
      <c r="R1802" s="69"/>
    </row>
    <row r="1803" spans="18:18" x14ac:dyDescent="0.3">
      <c r="R1803" s="69"/>
    </row>
    <row r="1804" spans="18:18" x14ac:dyDescent="0.3">
      <c r="R1804" s="69"/>
    </row>
    <row r="1805" spans="18:18" x14ac:dyDescent="0.3">
      <c r="R1805" s="69"/>
    </row>
    <row r="1806" spans="18:18" x14ac:dyDescent="0.3">
      <c r="R1806" s="69"/>
    </row>
    <row r="1807" spans="18:18" x14ac:dyDescent="0.3">
      <c r="R1807" s="69"/>
    </row>
    <row r="1808" spans="18:18" x14ac:dyDescent="0.3">
      <c r="R1808" s="69"/>
    </row>
    <row r="1809" spans="18:18" x14ac:dyDescent="0.3">
      <c r="R1809" s="69"/>
    </row>
    <row r="1810" spans="18:18" x14ac:dyDescent="0.3">
      <c r="R1810" s="69"/>
    </row>
    <row r="1811" spans="18:18" x14ac:dyDescent="0.3">
      <c r="R1811" s="69"/>
    </row>
    <row r="1812" spans="18:18" x14ac:dyDescent="0.3">
      <c r="R1812" s="69"/>
    </row>
    <row r="1813" spans="18:18" x14ac:dyDescent="0.3">
      <c r="R1813" s="69"/>
    </row>
    <row r="1814" spans="18:18" x14ac:dyDescent="0.3">
      <c r="R1814" s="69"/>
    </row>
    <row r="1815" spans="18:18" x14ac:dyDescent="0.3">
      <c r="R1815" s="69"/>
    </row>
    <row r="1816" spans="18:18" x14ac:dyDescent="0.3">
      <c r="R1816" s="69"/>
    </row>
    <row r="1817" spans="18:18" x14ac:dyDescent="0.3">
      <c r="R1817" s="69"/>
    </row>
    <row r="1818" spans="18:18" x14ac:dyDescent="0.3">
      <c r="R1818" s="69"/>
    </row>
    <row r="1819" spans="18:18" x14ac:dyDescent="0.3">
      <c r="R1819" s="69"/>
    </row>
    <row r="1820" spans="18:18" x14ac:dyDescent="0.3">
      <c r="R1820" s="69"/>
    </row>
    <row r="1821" spans="18:18" x14ac:dyDescent="0.3">
      <c r="R1821" s="69"/>
    </row>
    <row r="1822" spans="18:18" x14ac:dyDescent="0.3">
      <c r="R1822" s="69"/>
    </row>
    <row r="1823" spans="18:18" x14ac:dyDescent="0.3">
      <c r="R1823" s="69"/>
    </row>
    <row r="1824" spans="18:18" x14ac:dyDescent="0.3">
      <c r="R1824" s="69"/>
    </row>
    <row r="1825" spans="18:18" x14ac:dyDescent="0.3">
      <c r="R1825" s="69"/>
    </row>
    <row r="1826" spans="18:18" x14ac:dyDescent="0.3">
      <c r="R1826" s="69"/>
    </row>
    <row r="1827" spans="18:18" x14ac:dyDescent="0.3">
      <c r="R1827" s="69"/>
    </row>
    <row r="1828" spans="18:18" x14ac:dyDescent="0.3">
      <c r="R1828" s="69"/>
    </row>
    <row r="1829" spans="18:18" x14ac:dyDescent="0.3">
      <c r="R1829" s="69"/>
    </row>
    <row r="1830" spans="18:18" x14ac:dyDescent="0.3">
      <c r="R1830" s="69"/>
    </row>
    <row r="1831" spans="18:18" x14ac:dyDescent="0.3">
      <c r="R1831" s="69"/>
    </row>
    <row r="1832" spans="18:18" x14ac:dyDescent="0.3">
      <c r="R1832" s="69"/>
    </row>
    <row r="1833" spans="18:18" x14ac:dyDescent="0.3">
      <c r="R1833" s="69"/>
    </row>
    <row r="1834" spans="18:18" x14ac:dyDescent="0.3">
      <c r="R1834" s="69"/>
    </row>
    <row r="1835" spans="18:18" x14ac:dyDescent="0.3">
      <c r="R1835" s="69"/>
    </row>
    <row r="1836" spans="18:18" x14ac:dyDescent="0.3">
      <c r="R1836" s="69"/>
    </row>
    <row r="1837" spans="18:18" x14ac:dyDescent="0.3">
      <c r="R1837" s="69"/>
    </row>
    <row r="1838" spans="18:18" x14ac:dyDescent="0.3">
      <c r="R1838" s="69"/>
    </row>
    <row r="1839" spans="18:18" x14ac:dyDescent="0.3">
      <c r="R1839" s="69"/>
    </row>
    <row r="1840" spans="18:18" x14ac:dyDescent="0.3">
      <c r="R1840" s="69"/>
    </row>
    <row r="1841" spans="18:18" x14ac:dyDescent="0.3">
      <c r="R1841" s="69"/>
    </row>
    <row r="1842" spans="18:18" x14ac:dyDescent="0.3">
      <c r="R1842" s="69"/>
    </row>
    <row r="1843" spans="18:18" x14ac:dyDescent="0.3">
      <c r="R1843" s="69"/>
    </row>
    <row r="1844" spans="18:18" x14ac:dyDescent="0.3">
      <c r="R1844" s="69"/>
    </row>
    <row r="1845" spans="18:18" x14ac:dyDescent="0.3">
      <c r="R1845" s="69"/>
    </row>
    <row r="1846" spans="18:18" x14ac:dyDescent="0.3">
      <c r="R1846" s="69"/>
    </row>
    <row r="1847" spans="18:18" x14ac:dyDescent="0.3">
      <c r="R1847" s="69"/>
    </row>
    <row r="1848" spans="18:18" x14ac:dyDescent="0.3">
      <c r="R1848" s="69"/>
    </row>
    <row r="1849" spans="18:18" x14ac:dyDescent="0.3">
      <c r="R1849" s="69"/>
    </row>
    <row r="1850" spans="18:18" x14ac:dyDescent="0.3">
      <c r="R1850" s="69"/>
    </row>
    <row r="1851" spans="18:18" x14ac:dyDescent="0.3">
      <c r="R1851" s="69"/>
    </row>
    <row r="1852" spans="18:18" x14ac:dyDescent="0.3">
      <c r="R1852" s="69"/>
    </row>
    <row r="1853" spans="18:18" x14ac:dyDescent="0.3">
      <c r="R1853" s="69"/>
    </row>
    <row r="1854" spans="18:18" x14ac:dyDescent="0.3">
      <c r="R1854" s="69"/>
    </row>
    <row r="1855" spans="18:18" x14ac:dyDescent="0.3">
      <c r="R1855" s="69"/>
    </row>
    <row r="1856" spans="18:18" x14ac:dyDescent="0.3">
      <c r="R1856" s="69"/>
    </row>
    <row r="1857" spans="18:18" x14ac:dyDescent="0.3">
      <c r="R1857" s="69"/>
    </row>
    <row r="1858" spans="18:18" x14ac:dyDescent="0.3">
      <c r="R1858" s="69"/>
    </row>
    <row r="1859" spans="18:18" x14ac:dyDescent="0.3">
      <c r="R1859" s="69"/>
    </row>
    <row r="1860" spans="18:18" x14ac:dyDescent="0.3">
      <c r="R1860" s="69"/>
    </row>
    <row r="1861" spans="18:18" x14ac:dyDescent="0.3">
      <c r="R1861" s="69"/>
    </row>
    <row r="1862" spans="18:18" x14ac:dyDescent="0.3">
      <c r="R1862" s="69"/>
    </row>
    <row r="1863" spans="18:18" x14ac:dyDescent="0.3">
      <c r="R1863" s="69"/>
    </row>
    <row r="1864" spans="18:18" x14ac:dyDescent="0.3">
      <c r="R1864" s="69"/>
    </row>
    <row r="1865" spans="18:18" x14ac:dyDescent="0.3">
      <c r="R1865" s="69"/>
    </row>
    <row r="1866" spans="18:18" x14ac:dyDescent="0.3">
      <c r="R1866" s="69"/>
    </row>
    <row r="1867" spans="18:18" x14ac:dyDescent="0.3">
      <c r="R1867" s="69"/>
    </row>
    <row r="1868" spans="18:18" x14ac:dyDescent="0.3">
      <c r="R1868" s="69"/>
    </row>
    <row r="1869" spans="18:18" x14ac:dyDescent="0.3">
      <c r="R1869" s="69"/>
    </row>
    <row r="1870" spans="18:18" x14ac:dyDescent="0.3">
      <c r="R1870" s="69"/>
    </row>
    <row r="1871" spans="18:18" x14ac:dyDescent="0.3">
      <c r="R1871" s="69"/>
    </row>
    <row r="1872" spans="18:18" x14ac:dyDescent="0.3">
      <c r="R1872" s="69"/>
    </row>
    <row r="1873" spans="18:18" x14ac:dyDescent="0.3">
      <c r="R1873" s="69"/>
    </row>
    <row r="1874" spans="18:18" x14ac:dyDescent="0.3">
      <c r="R1874" s="69"/>
    </row>
    <row r="1875" spans="18:18" x14ac:dyDescent="0.3">
      <c r="R1875" s="69"/>
    </row>
    <row r="1876" spans="18:18" x14ac:dyDescent="0.3">
      <c r="R1876" s="69"/>
    </row>
    <row r="1877" spans="18:18" x14ac:dyDescent="0.3">
      <c r="R1877" s="69"/>
    </row>
    <row r="1878" spans="18:18" x14ac:dyDescent="0.3">
      <c r="R1878" s="69"/>
    </row>
    <row r="1879" spans="18:18" x14ac:dyDescent="0.3">
      <c r="R1879" s="69"/>
    </row>
    <row r="1880" spans="18:18" x14ac:dyDescent="0.3">
      <c r="R1880" s="69"/>
    </row>
    <row r="1881" spans="18:18" x14ac:dyDescent="0.3">
      <c r="R1881" s="69"/>
    </row>
    <row r="1882" spans="18:18" x14ac:dyDescent="0.3">
      <c r="R1882" s="69"/>
    </row>
    <row r="1883" spans="18:18" x14ac:dyDescent="0.3">
      <c r="R1883" s="69"/>
    </row>
    <row r="1884" spans="18:18" x14ac:dyDescent="0.3">
      <c r="R1884" s="69"/>
    </row>
    <row r="1885" spans="18:18" x14ac:dyDescent="0.3">
      <c r="R1885" s="69"/>
    </row>
    <row r="1886" spans="18:18" x14ac:dyDescent="0.3">
      <c r="R1886" s="69"/>
    </row>
    <row r="1887" spans="18:18" x14ac:dyDescent="0.3">
      <c r="R1887" s="69"/>
    </row>
    <row r="1888" spans="18:18" x14ac:dyDescent="0.3">
      <c r="R1888" s="69"/>
    </row>
    <row r="1889" spans="18:18" x14ac:dyDescent="0.3">
      <c r="R1889" s="69"/>
    </row>
    <row r="1890" spans="18:18" x14ac:dyDescent="0.3">
      <c r="R1890" s="69"/>
    </row>
    <row r="1891" spans="18:18" x14ac:dyDescent="0.3">
      <c r="R1891" s="69"/>
    </row>
    <row r="1892" spans="18:18" x14ac:dyDescent="0.3">
      <c r="R1892" s="69"/>
    </row>
    <row r="1893" spans="18:18" x14ac:dyDescent="0.3">
      <c r="R1893" s="69"/>
    </row>
    <row r="1894" spans="18:18" x14ac:dyDescent="0.3">
      <c r="R1894" s="69"/>
    </row>
    <row r="1895" spans="18:18" x14ac:dyDescent="0.3">
      <c r="R1895" s="69"/>
    </row>
    <row r="1896" spans="18:18" x14ac:dyDescent="0.3">
      <c r="R1896" s="69"/>
    </row>
    <row r="1897" spans="18:18" x14ac:dyDescent="0.3">
      <c r="R1897" s="69"/>
    </row>
    <row r="1898" spans="18:18" x14ac:dyDescent="0.3">
      <c r="R1898" s="69"/>
    </row>
    <row r="1899" spans="18:18" x14ac:dyDescent="0.3">
      <c r="R1899" s="69"/>
    </row>
    <row r="1900" spans="18:18" x14ac:dyDescent="0.3">
      <c r="R1900" s="69"/>
    </row>
    <row r="1901" spans="18:18" x14ac:dyDescent="0.3">
      <c r="R1901" s="69"/>
    </row>
    <row r="1902" spans="18:18" x14ac:dyDescent="0.3">
      <c r="R1902" s="69"/>
    </row>
    <row r="1903" spans="18:18" x14ac:dyDescent="0.3">
      <c r="R1903" s="69"/>
    </row>
    <row r="1904" spans="18:18" x14ac:dyDescent="0.3">
      <c r="R1904" s="69"/>
    </row>
    <row r="1905" spans="18:18" x14ac:dyDescent="0.3">
      <c r="R1905" s="69"/>
    </row>
    <row r="1906" spans="18:18" x14ac:dyDescent="0.3">
      <c r="R1906" s="69"/>
    </row>
    <row r="1907" spans="18:18" x14ac:dyDescent="0.3">
      <c r="R1907" s="69"/>
    </row>
    <row r="1908" spans="18:18" x14ac:dyDescent="0.3">
      <c r="R1908" s="69"/>
    </row>
    <row r="1909" spans="18:18" x14ac:dyDescent="0.3">
      <c r="R1909" s="69"/>
    </row>
    <row r="1910" spans="18:18" x14ac:dyDescent="0.3">
      <c r="R1910" s="69"/>
    </row>
    <row r="1911" spans="18:18" x14ac:dyDescent="0.3">
      <c r="R1911" s="69"/>
    </row>
    <row r="1912" spans="18:18" x14ac:dyDescent="0.3">
      <c r="R1912" s="69"/>
    </row>
    <row r="1913" spans="18:18" x14ac:dyDescent="0.3">
      <c r="R1913" s="69"/>
    </row>
    <row r="1914" spans="18:18" x14ac:dyDescent="0.3">
      <c r="R1914" s="69"/>
    </row>
    <row r="1915" spans="18:18" x14ac:dyDescent="0.3">
      <c r="R1915" s="69"/>
    </row>
    <row r="1916" spans="18:18" x14ac:dyDescent="0.3">
      <c r="R1916" s="69"/>
    </row>
    <row r="1917" spans="18:18" x14ac:dyDescent="0.3">
      <c r="R1917" s="69"/>
    </row>
    <row r="1918" spans="18:18" x14ac:dyDescent="0.3">
      <c r="R1918" s="69"/>
    </row>
    <row r="1919" spans="18:18" x14ac:dyDescent="0.3">
      <c r="R1919" s="69"/>
    </row>
    <row r="1920" spans="18:18" x14ac:dyDescent="0.3">
      <c r="R1920" s="69"/>
    </row>
    <row r="1921" spans="18:18" x14ac:dyDescent="0.3">
      <c r="R1921" s="69"/>
    </row>
    <row r="1922" spans="18:18" x14ac:dyDescent="0.3">
      <c r="R1922" s="69"/>
    </row>
    <row r="1923" spans="18:18" x14ac:dyDescent="0.3">
      <c r="R1923" s="69"/>
    </row>
    <row r="1924" spans="18:18" x14ac:dyDescent="0.3">
      <c r="R1924" s="69"/>
    </row>
    <row r="1925" spans="18:18" x14ac:dyDescent="0.3">
      <c r="R1925" s="69"/>
    </row>
    <row r="1926" spans="18:18" x14ac:dyDescent="0.3">
      <c r="R1926" s="69"/>
    </row>
    <row r="1927" spans="18:18" x14ac:dyDescent="0.3">
      <c r="R1927" s="69"/>
    </row>
    <row r="1928" spans="18:18" x14ac:dyDescent="0.3">
      <c r="R1928" s="69"/>
    </row>
    <row r="1929" spans="18:18" x14ac:dyDescent="0.3">
      <c r="R1929" s="69"/>
    </row>
    <row r="1930" spans="18:18" x14ac:dyDescent="0.3">
      <c r="R1930" s="69"/>
    </row>
    <row r="1931" spans="18:18" x14ac:dyDescent="0.3">
      <c r="R1931" s="69"/>
    </row>
    <row r="1932" spans="18:18" x14ac:dyDescent="0.3">
      <c r="R1932" s="69"/>
    </row>
    <row r="1933" spans="18:18" x14ac:dyDescent="0.3">
      <c r="R1933" s="69"/>
    </row>
    <row r="1934" spans="18:18" x14ac:dyDescent="0.3">
      <c r="R1934" s="69"/>
    </row>
    <row r="1935" spans="18:18" x14ac:dyDescent="0.3">
      <c r="R1935" s="69"/>
    </row>
    <row r="1936" spans="18:18" x14ac:dyDescent="0.3">
      <c r="R1936" s="69"/>
    </row>
    <row r="1937" spans="18:18" x14ac:dyDescent="0.3">
      <c r="R1937" s="69"/>
    </row>
    <row r="1938" spans="18:18" x14ac:dyDescent="0.3">
      <c r="R1938" s="69"/>
    </row>
    <row r="1939" spans="18:18" x14ac:dyDescent="0.3">
      <c r="R1939" s="69"/>
    </row>
    <row r="1940" spans="18:18" x14ac:dyDescent="0.3">
      <c r="R1940" s="69"/>
    </row>
    <row r="1941" spans="18:18" x14ac:dyDescent="0.3">
      <c r="R1941" s="69"/>
    </row>
    <row r="1942" spans="18:18" x14ac:dyDescent="0.3">
      <c r="R1942" s="69"/>
    </row>
    <row r="1943" spans="18:18" x14ac:dyDescent="0.3">
      <c r="R1943" s="69"/>
    </row>
    <row r="1944" spans="18:18" x14ac:dyDescent="0.3">
      <c r="R1944" s="69"/>
    </row>
    <row r="1945" spans="18:18" x14ac:dyDescent="0.3">
      <c r="R1945" s="69"/>
    </row>
    <row r="1946" spans="18:18" x14ac:dyDescent="0.3">
      <c r="R1946" s="69"/>
    </row>
    <row r="1947" spans="18:18" x14ac:dyDescent="0.3">
      <c r="R1947" s="69"/>
    </row>
    <row r="1948" spans="18:18" x14ac:dyDescent="0.3">
      <c r="R1948" s="69"/>
    </row>
    <row r="1949" spans="18:18" x14ac:dyDescent="0.3">
      <c r="R1949" s="69"/>
    </row>
    <row r="1950" spans="18:18" x14ac:dyDescent="0.3">
      <c r="R1950" s="69"/>
    </row>
    <row r="1951" spans="18:18" x14ac:dyDescent="0.3">
      <c r="R1951" s="69"/>
    </row>
    <row r="1952" spans="18:18" x14ac:dyDescent="0.3">
      <c r="R1952" s="69"/>
    </row>
    <row r="1953" spans="18:18" x14ac:dyDescent="0.3">
      <c r="R1953" s="69"/>
    </row>
    <row r="1954" spans="18:18" x14ac:dyDescent="0.3">
      <c r="R1954" s="69"/>
    </row>
    <row r="1955" spans="18:18" x14ac:dyDescent="0.3">
      <c r="R1955" s="69"/>
    </row>
    <row r="1956" spans="18:18" x14ac:dyDescent="0.3">
      <c r="R1956" s="69"/>
    </row>
    <row r="1957" spans="18:18" x14ac:dyDescent="0.3">
      <c r="R1957" s="69"/>
    </row>
    <row r="1958" spans="18:18" x14ac:dyDescent="0.3">
      <c r="R1958" s="69"/>
    </row>
    <row r="1959" spans="18:18" x14ac:dyDescent="0.3">
      <c r="R1959" s="69"/>
    </row>
    <row r="1960" spans="18:18" x14ac:dyDescent="0.3">
      <c r="R1960" s="69"/>
    </row>
    <row r="1961" spans="18:18" x14ac:dyDescent="0.3">
      <c r="R1961" s="69"/>
    </row>
    <row r="1962" spans="18:18" x14ac:dyDescent="0.3">
      <c r="R1962" s="69"/>
    </row>
    <row r="1963" spans="18:18" x14ac:dyDescent="0.3">
      <c r="R1963" s="69"/>
    </row>
    <row r="1964" spans="18:18" x14ac:dyDescent="0.3">
      <c r="R1964" s="69"/>
    </row>
    <row r="1965" spans="18:18" x14ac:dyDescent="0.3">
      <c r="R1965" s="69"/>
    </row>
    <row r="1966" spans="18:18" x14ac:dyDescent="0.3">
      <c r="R1966" s="69"/>
    </row>
    <row r="1967" spans="18:18" x14ac:dyDescent="0.3">
      <c r="R1967" s="69"/>
    </row>
    <row r="1968" spans="18:18" x14ac:dyDescent="0.3">
      <c r="R1968" s="69"/>
    </row>
    <row r="1969" spans="18:18" x14ac:dyDescent="0.3">
      <c r="R1969" s="69"/>
    </row>
    <row r="1970" spans="18:18" x14ac:dyDescent="0.3">
      <c r="R1970" s="69"/>
    </row>
    <row r="1971" spans="18:18" x14ac:dyDescent="0.3">
      <c r="R1971" s="69"/>
    </row>
    <row r="1972" spans="18:18" x14ac:dyDescent="0.3">
      <c r="R1972" s="69"/>
    </row>
    <row r="1973" spans="18:18" x14ac:dyDescent="0.3">
      <c r="R1973" s="69"/>
    </row>
    <row r="1974" spans="18:18" x14ac:dyDescent="0.3">
      <c r="R1974" s="69"/>
    </row>
    <row r="1975" spans="18:18" x14ac:dyDescent="0.3">
      <c r="R1975" s="69"/>
    </row>
    <row r="1976" spans="18:18" x14ac:dyDescent="0.3">
      <c r="R1976" s="69"/>
    </row>
    <row r="1977" spans="18:18" x14ac:dyDescent="0.3">
      <c r="R1977" s="69"/>
    </row>
    <row r="1978" spans="18:18" x14ac:dyDescent="0.3">
      <c r="R1978" s="69"/>
    </row>
    <row r="1979" spans="18:18" x14ac:dyDescent="0.3">
      <c r="R1979" s="69"/>
    </row>
    <row r="1980" spans="18:18" x14ac:dyDescent="0.3">
      <c r="R1980" s="69"/>
    </row>
    <row r="1981" spans="18:18" x14ac:dyDescent="0.3">
      <c r="R1981" s="69"/>
    </row>
    <row r="1982" spans="18:18" x14ac:dyDescent="0.3">
      <c r="R1982" s="69"/>
    </row>
    <row r="1983" spans="18:18" x14ac:dyDescent="0.3">
      <c r="R1983" s="69"/>
    </row>
    <row r="1984" spans="18:18" x14ac:dyDescent="0.3">
      <c r="R1984" s="69"/>
    </row>
    <row r="1985" spans="18:18" x14ac:dyDescent="0.3">
      <c r="R1985" s="69"/>
    </row>
    <row r="1986" spans="18:18" x14ac:dyDescent="0.3">
      <c r="R1986" s="69"/>
    </row>
    <row r="1987" spans="18:18" x14ac:dyDescent="0.3">
      <c r="R1987" s="69"/>
    </row>
    <row r="1988" spans="18:18" x14ac:dyDescent="0.3">
      <c r="R1988" s="69"/>
    </row>
    <row r="1989" spans="18:18" x14ac:dyDescent="0.3">
      <c r="R1989" s="69"/>
    </row>
    <row r="1990" spans="18:18" x14ac:dyDescent="0.3">
      <c r="R1990" s="69"/>
    </row>
    <row r="1991" spans="18:18" x14ac:dyDescent="0.3">
      <c r="R1991" s="69"/>
    </row>
    <row r="1992" spans="18:18" x14ac:dyDescent="0.3">
      <c r="R1992" s="69"/>
    </row>
    <row r="1993" spans="18:18" x14ac:dyDescent="0.3">
      <c r="R1993" s="69"/>
    </row>
    <row r="1994" spans="18:18" x14ac:dyDescent="0.3">
      <c r="R1994" s="69"/>
    </row>
    <row r="1995" spans="18:18" x14ac:dyDescent="0.3">
      <c r="R1995" s="69"/>
    </row>
    <row r="1996" spans="18:18" x14ac:dyDescent="0.3">
      <c r="R1996" s="69"/>
    </row>
    <row r="1997" spans="18:18" x14ac:dyDescent="0.3">
      <c r="R1997" s="69"/>
    </row>
    <row r="1998" spans="18:18" x14ac:dyDescent="0.3">
      <c r="R1998" s="69"/>
    </row>
    <row r="1999" spans="18:18" x14ac:dyDescent="0.3">
      <c r="R1999" s="69"/>
    </row>
    <row r="2000" spans="18:18" x14ac:dyDescent="0.3">
      <c r="R2000" s="69"/>
    </row>
    <row r="2001" spans="18:18" x14ac:dyDescent="0.3">
      <c r="R2001" s="69"/>
    </row>
    <row r="2002" spans="18:18" x14ac:dyDescent="0.3">
      <c r="R2002" s="69"/>
    </row>
    <row r="2003" spans="18:18" x14ac:dyDescent="0.3">
      <c r="R2003" s="69"/>
    </row>
    <row r="2004" spans="18:18" x14ac:dyDescent="0.3">
      <c r="R2004" s="69"/>
    </row>
    <row r="2005" spans="18:18" x14ac:dyDescent="0.3">
      <c r="R2005" s="69"/>
    </row>
    <row r="2006" spans="18:18" x14ac:dyDescent="0.3">
      <c r="R2006" s="69"/>
    </row>
    <row r="2007" spans="18:18" x14ac:dyDescent="0.3">
      <c r="R2007" s="69"/>
    </row>
    <row r="2008" spans="18:18" x14ac:dyDescent="0.3">
      <c r="R2008" s="69"/>
    </row>
    <row r="2009" spans="18:18" x14ac:dyDescent="0.3">
      <c r="R2009" s="69"/>
    </row>
    <row r="2010" spans="18:18" x14ac:dyDescent="0.3">
      <c r="R2010" s="69"/>
    </row>
    <row r="2011" spans="18:18" x14ac:dyDescent="0.3">
      <c r="R2011" s="69"/>
    </row>
    <row r="2012" spans="18:18" x14ac:dyDescent="0.3">
      <c r="R2012" s="69"/>
    </row>
    <row r="2013" spans="18:18" x14ac:dyDescent="0.3">
      <c r="R2013" s="69"/>
    </row>
    <row r="2014" spans="18:18" x14ac:dyDescent="0.3">
      <c r="R2014" s="69"/>
    </row>
    <row r="2015" spans="18:18" x14ac:dyDescent="0.3">
      <c r="R2015" s="69"/>
    </row>
    <row r="2016" spans="18:18" x14ac:dyDescent="0.3">
      <c r="R2016" s="69"/>
    </row>
    <row r="2017" spans="18:18" x14ac:dyDescent="0.3">
      <c r="R2017" s="69"/>
    </row>
    <row r="2018" spans="18:18" x14ac:dyDescent="0.3">
      <c r="R2018" s="69"/>
    </row>
    <row r="2019" spans="18:18" x14ac:dyDescent="0.3">
      <c r="R2019" s="69"/>
    </row>
    <row r="2020" spans="18:18" x14ac:dyDescent="0.3">
      <c r="R2020" s="69"/>
    </row>
    <row r="2021" spans="18:18" x14ac:dyDescent="0.3">
      <c r="R2021" s="69"/>
    </row>
    <row r="2022" spans="18:18" x14ac:dyDescent="0.3">
      <c r="R2022" s="69"/>
    </row>
    <row r="2023" spans="18:18" x14ac:dyDescent="0.3">
      <c r="R2023" s="69"/>
    </row>
    <row r="2024" spans="18:18" x14ac:dyDescent="0.3">
      <c r="R2024" s="69"/>
    </row>
    <row r="2025" spans="18:18" x14ac:dyDescent="0.3">
      <c r="R2025" s="69"/>
    </row>
    <row r="2026" spans="18:18" x14ac:dyDescent="0.3">
      <c r="R2026" s="69"/>
    </row>
    <row r="2027" spans="18:18" x14ac:dyDescent="0.3">
      <c r="R2027" s="69"/>
    </row>
    <row r="2028" spans="18:18" x14ac:dyDescent="0.3">
      <c r="R2028" s="69"/>
    </row>
    <row r="2029" spans="18:18" x14ac:dyDescent="0.3">
      <c r="R2029" s="69"/>
    </row>
    <row r="2030" spans="18:18" x14ac:dyDescent="0.3">
      <c r="R2030" s="69"/>
    </row>
    <row r="2031" spans="18:18" x14ac:dyDescent="0.3">
      <c r="R2031" s="69"/>
    </row>
    <row r="2032" spans="18:18" x14ac:dyDescent="0.3">
      <c r="R2032" s="69"/>
    </row>
    <row r="2033" spans="18:18" x14ac:dyDescent="0.3">
      <c r="R2033" s="69"/>
    </row>
    <row r="2034" spans="18:18" x14ac:dyDescent="0.3">
      <c r="R2034" s="69"/>
    </row>
    <row r="2035" spans="18:18" x14ac:dyDescent="0.3">
      <c r="R2035" s="69"/>
    </row>
    <row r="2036" spans="18:18" x14ac:dyDescent="0.3">
      <c r="R2036" s="69"/>
    </row>
    <row r="2037" spans="18:18" x14ac:dyDescent="0.3">
      <c r="R2037" s="69"/>
    </row>
    <row r="2038" spans="18:18" x14ac:dyDescent="0.3">
      <c r="R2038" s="69"/>
    </row>
    <row r="2039" spans="18:18" x14ac:dyDescent="0.3">
      <c r="R2039" s="69"/>
    </row>
    <row r="2040" spans="18:18" x14ac:dyDescent="0.3">
      <c r="R2040" s="69"/>
    </row>
    <row r="2041" spans="18:18" x14ac:dyDescent="0.3">
      <c r="R2041" s="69"/>
    </row>
    <row r="2042" spans="18:18" x14ac:dyDescent="0.3">
      <c r="R2042" s="69"/>
    </row>
    <row r="2043" spans="18:18" x14ac:dyDescent="0.3">
      <c r="R2043" s="69"/>
    </row>
    <row r="2044" spans="18:18" x14ac:dyDescent="0.3">
      <c r="R2044" s="69"/>
    </row>
    <row r="2045" spans="18:18" x14ac:dyDescent="0.3">
      <c r="R2045" s="69"/>
    </row>
    <row r="2046" spans="18:18" x14ac:dyDescent="0.3">
      <c r="R2046" s="69"/>
    </row>
    <row r="2047" spans="18:18" x14ac:dyDescent="0.3">
      <c r="R2047" s="69"/>
    </row>
    <row r="2048" spans="18:18" x14ac:dyDescent="0.3">
      <c r="R2048" s="69"/>
    </row>
    <row r="2049" spans="18:18" x14ac:dyDescent="0.3">
      <c r="R2049" s="69"/>
    </row>
    <row r="2050" spans="18:18" x14ac:dyDescent="0.3">
      <c r="R2050" s="69"/>
    </row>
    <row r="2051" spans="18:18" x14ac:dyDescent="0.3">
      <c r="R2051" s="69"/>
    </row>
    <row r="2052" spans="18:18" x14ac:dyDescent="0.3">
      <c r="R2052" s="69"/>
    </row>
    <row r="2053" spans="18:18" x14ac:dyDescent="0.3">
      <c r="R2053" s="69"/>
    </row>
    <row r="2054" spans="18:18" x14ac:dyDescent="0.3">
      <c r="R2054" s="69"/>
    </row>
    <row r="2055" spans="18:18" x14ac:dyDescent="0.3">
      <c r="R2055" s="69"/>
    </row>
    <row r="2056" spans="18:18" x14ac:dyDescent="0.3">
      <c r="R2056" s="69"/>
    </row>
    <row r="2057" spans="18:18" x14ac:dyDescent="0.3">
      <c r="R2057" s="69"/>
    </row>
    <row r="2058" spans="18:18" x14ac:dyDescent="0.3">
      <c r="R2058" s="69"/>
    </row>
    <row r="2059" spans="18:18" x14ac:dyDescent="0.3">
      <c r="R2059" s="69"/>
    </row>
    <row r="2060" spans="18:18" x14ac:dyDescent="0.3">
      <c r="R2060" s="69"/>
    </row>
    <row r="2061" spans="18:18" x14ac:dyDescent="0.3">
      <c r="R2061" s="69"/>
    </row>
    <row r="2062" spans="18:18" x14ac:dyDescent="0.3">
      <c r="R2062" s="69"/>
    </row>
    <row r="2063" spans="18:18" x14ac:dyDescent="0.3">
      <c r="R2063" s="69"/>
    </row>
    <row r="2064" spans="18:18" x14ac:dyDescent="0.3">
      <c r="R2064" s="69"/>
    </row>
    <row r="2065" spans="18:18" x14ac:dyDescent="0.3">
      <c r="R2065" s="69"/>
    </row>
    <row r="2066" spans="18:18" x14ac:dyDescent="0.3">
      <c r="R2066" s="69"/>
    </row>
    <row r="2067" spans="18:18" x14ac:dyDescent="0.3">
      <c r="R2067" s="69"/>
    </row>
    <row r="2068" spans="18:18" x14ac:dyDescent="0.3">
      <c r="R2068" s="69"/>
    </row>
    <row r="2069" spans="18:18" x14ac:dyDescent="0.3">
      <c r="R2069" s="69"/>
    </row>
    <row r="2070" spans="18:18" x14ac:dyDescent="0.3">
      <c r="R2070" s="69"/>
    </row>
    <row r="2071" spans="18:18" x14ac:dyDescent="0.3">
      <c r="R2071" s="69"/>
    </row>
    <row r="2072" spans="18:18" x14ac:dyDescent="0.3">
      <c r="R2072" s="69"/>
    </row>
    <row r="2073" spans="18:18" x14ac:dyDescent="0.3">
      <c r="R2073" s="69"/>
    </row>
    <row r="2074" spans="18:18" x14ac:dyDescent="0.3">
      <c r="R2074" s="69"/>
    </row>
    <row r="2075" spans="18:18" x14ac:dyDescent="0.3">
      <c r="R2075" s="69"/>
    </row>
    <row r="2076" spans="18:18" x14ac:dyDescent="0.3">
      <c r="R2076" s="69"/>
    </row>
    <row r="2077" spans="18:18" x14ac:dyDescent="0.3">
      <c r="R2077" s="69"/>
    </row>
    <row r="2078" spans="18:18" x14ac:dyDescent="0.3">
      <c r="R2078" s="69"/>
    </row>
    <row r="2079" spans="18:18" x14ac:dyDescent="0.3">
      <c r="R2079" s="69"/>
    </row>
    <row r="2080" spans="18:18" x14ac:dyDescent="0.3">
      <c r="R2080" s="69"/>
    </row>
    <row r="2081" spans="18:18" x14ac:dyDescent="0.3">
      <c r="R2081" s="69"/>
    </row>
    <row r="2082" spans="18:18" x14ac:dyDescent="0.3">
      <c r="R2082" s="69"/>
    </row>
    <row r="2083" spans="18:18" x14ac:dyDescent="0.3">
      <c r="R2083" s="69"/>
    </row>
    <row r="2084" spans="18:18" x14ac:dyDescent="0.3">
      <c r="R2084" s="69"/>
    </row>
    <row r="2085" spans="18:18" x14ac:dyDescent="0.3">
      <c r="R2085" s="69"/>
    </row>
    <row r="2086" spans="18:18" x14ac:dyDescent="0.3">
      <c r="R2086" s="69"/>
    </row>
    <row r="2087" spans="18:18" x14ac:dyDescent="0.3">
      <c r="R2087" s="69"/>
    </row>
    <row r="2088" spans="18:18" x14ac:dyDescent="0.3">
      <c r="R2088" s="69"/>
    </row>
    <row r="2089" spans="18:18" x14ac:dyDescent="0.3">
      <c r="R2089" s="69"/>
    </row>
    <row r="2090" spans="18:18" x14ac:dyDescent="0.3">
      <c r="R2090" s="69"/>
    </row>
    <row r="2091" spans="18:18" x14ac:dyDescent="0.3">
      <c r="R2091" s="69"/>
    </row>
    <row r="2092" spans="18:18" x14ac:dyDescent="0.3">
      <c r="R2092" s="69"/>
    </row>
    <row r="2093" spans="18:18" x14ac:dyDescent="0.3">
      <c r="R2093" s="69"/>
    </row>
    <row r="2094" spans="18:18" x14ac:dyDescent="0.3">
      <c r="R2094" s="69"/>
    </row>
    <row r="2095" spans="18:18" x14ac:dyDescent="0.3">
      <c r="R2095" s="69"/>
    </row>
    <row r="2096" spans="18:18" x14ac:dyDescent="0.3">
      <c r="R2096" s="69"/>
    </row>
    <row r="2097" spans="18:18" x14ac:dyDescent="0.3">
      <c r="R2097" s="69"/>
    </row>
    <row r="2098" spans="18:18" x14ac:dyDescent="0.3">
      <c r="R2098" s="69"/>
    </row>
    <row r="2099" spans="18:18" x14ac:dyDescent="0.3">
      <c r="R2099" s="69"/>
    </row>
    <row r="2100" spans="18:18" x14ac:dyDescent="0.3">
      <c r="R2100" s="69"/>
    </row>
    <row r="2101" spans="18:18" x14ac:dyDescent="0.3">
      <c r="R2101" s="69"/>
    </row>
    <row r="2102" spans="18:18" x14ac:dyDescent="0.3">
      <c r="R2102" s="69"/>
    </row>
    <row r="2103" spans="18:18" x14ac:dyDescent="0.3">
      <c r="R2103" s="69"/>
    </row>
    <row r="2104" spans="18:18" x14ac:dyDescent="0.3">
      <c r="R2104" s="69"/>
    </row>
    <row r="2105" spans="18:18" x14ac:dyDescent="0.3">
      <c r="R2105" s="69"/>
    </row>
    <row r="2106" spans="18:18" x14ac:dyDescent="0.3">
      <c r="R2106" s="69"/>
    </row>
    <row r="2107" spans="18:18" x14ac:dyDescent="0.3">
      <c r="R2107" s="69"/>
    </row>
    <row r="2108" spans="18:18" x14ac:dyDescent="0.3">
      <c r="R2108" s="69"/>
    </row>
    <row r="2109" spans="18:18" x14ac:dyDescent="0.3">
      <c r="R2109" s="69"/>
    </row>
    <row r="2110" spans="18:18" x14ac:dyDescent="0.3">
      <c r="R2110" s="69"/>
    </row>
    <row r="2111" spans="18:18" x14ac:dyDescent="0.3">
      <c r="R2111" s="69"/>
    </row>
    <row r="2112" spans="18:18" x14ac:dyDescent="0.3">
      <c r="R2112" s="69"/>
    </row>
    <row r="2113" spans="18:18" x14ac:dyDescent="0.3">
      <c r="R2113" s="69"/>
    </row>
    <row r="2114" spans="18:18" x14ac:dyDescent="0.3">
      <c r="R2114" s="69"/>
    </row>
    <row r="2115" spans="18:18" x14ac:dyDescent="0.3">
      <c r="R2115" s="69"/>
    </row>
    <row r="2116" spans="18:18" x14ac:dyDescent="0.3">
      <c r="R2116" s="69"/>
    </row>
    <row r="2117" spans="18:18" x14ac:dyDescent="0.3">
      <c r="R2117" s="69"/>
    </row>
    <row r="2118" spans="18:18" x14ac:dyDescent="0.3">
      <c r="R2118" s="69"/>
    </row>
    <row r="2119" spans="18:18" x14ac:dyDescent="0.3">
      <c r="R2119" s="69"/>
    </row>
    <row r="2120" spans="18:18" x14ac:dyDescent="0.3">
      <c r="R2120" s="69"/>
    </row>
    <row r="2121" spans="18:18" x14ac:dyDescent="0.3">
      <c r="R2121" s="69"/>
    </row>
    <row r="2122" spans="18:18" x14ac:dyDescent="0.3">
      <c r="R2122" s="69"/>
    </row>
    <row r="2123" spans="18:18" x14ac:dyDescent="0.3">
      <c r="R2123" s="69"/>
    </row>
    <row r="2124" spans="18:18" x14ac:dyDescent="0.3">
      <c r="R2124" s="69"/>
    </row>
    <row r="2125" spans="18:18" x14ac:dyDescent="0.3">
      <c r="R2125" s="69"/>
    </row>
    <row r="2126" spans="18:18" x14ac:dyDescent="0.3">
      <c r="R2126" s="69"/>
    </row>
    <row r="2127" spans="18:18" x14ac:dyDescent="0.3">
      <c r="R2127" s="69"/>
    </row>
    <row r="2128" spans="18:18" x14ac:dyDescent="0.3">
      <c r="R2128" s="69"/>
    </row>
    <row r="2129" spans="18:18" x14ac:dyDescent="0.3">
      <c r="R2129" s="69"/>
    </row>
    <row r="2130" spans="18:18" x14ac:dyDescent="0.3">
      <c r="R2130" s="69"/>
    </row>
    <row r="2131" spans="18:18" x14ac:dyDescent="0.3">
      <c r="R2131" s="69"/>
    </row>
    <row r="2132" spans="18:18" x14ac:dyDescent="0.3">
      <c r="R2132" s="69"/>
    </row>
    <row r="2133" spans="18:18" x14ac:dyDescent="0.3">
      <c r="R2133" s="69"/>
    </row>
    <row r="2134" spans="18:18" x14ac:dyDescent="0.3">
      <c r="R2134" s="69"/>
    </row>
    <row r="2135" spans="18:18" x14ac:dyDescent="0.3">
      <c r="R2135" s="69"/>
    </row>
    <row r="2136" spans="18:18" x14ac:dyDescent="0.3">
      <c r="R2136" s="69"/>
    </row>
    <row r="2137" spans="18:18" x14ac:dyDescent="0.3">
      <c r="R2137" s="69"/>
    </row>
    <row r="2138" spans="18:18" x14ac:dyDescent="0.3">
      <c r="R2138" s="69"/>
    </row>
    <row r="2139" spans="18:18" x14ac:dyDescent="0.3">
      <c r="R2139" s="69"/>
    </row>
    <row r="2140" spans="18:18" x14ac:dyDescent="0.3">
      <c r="R2140" s="69"/>
    </row>
    <row r="2141" spans="18:18" x14ac:dyDescent="0.3">
      <c r="R2141" s="69"/>
    </row>
    <row r="2142" spans="18:18" x14ac:dyDescent="0.3">
      <c r="R2142" s="69"/>
    </row>
    <row r="2143" spans="18:18" x14ac:dyDescent="0.3">
      <c r="R2143" s="69"/>
    </row>
    <row r="2144" spans="18:18" x14ac:dyDescent="0.3">
      <c r="R2144" s="69"/>
    </row>
    <row r="2145" spans="18:18" x14ac:dyDescent="0.3">
      <c r="R2145" s="69"/>
    </row>
    <row r="2146" spans="18:18" x14ac:dyDescent="0.3">
      <c r="R2146" s="69"/>
    </row>
    <row r="2147" spans="18:18" x14ac:dyDescent="0.3">
      <c r="R2147" s="69"/>
    </row>
    <row r="2148" spans="18:18" x14ac:dyDescent="0.3">
      <c r="R2148" s="69"/>
    </row>
    <row r="2149" spans="18:18" x14ac:dyDescent="0.3">
      <c r="R2149" s="69"/>
    </row>
    <row r="2150" spans="18:18" x14ac:dyDescent="0.3">
      <c r="R2150" s="69"/>
    </row>
    <row r="2151" spans="18:18" x14ac:dyDescent="0.3">
      <c r="R2151" s="69"/>
    </row>
    <row r="2152" spans="18:18" x14ac:dyDescent="0.3">
      <c r="R2152" s="69"/>
    </row>
    <row r="2153" spans="18:18" x14ac:dyDescent="0.3">
      <c r="R2153" s="69"/>
    </row>
    <row r="2154" spans="18:18" x14ac:dyDescent="0.3">
      <c r="R2154" s="69"/>
    </row>
    <row r="2155" spans="18:18" x14ac:dyDescent="0.3">
      <c r="R2155" s="69"/>
    </row>
    <row r="2156" spans="18:18" x14ac:dyDescent="0.3">
      <c r="R2156" s="69"/>
    </row>
    <row r="2157" spans="18:18" x14ac:dyDescent="0.3">
      <c r="R2157" s="69"/>
    </row>
    <row r="2158" spans="18:18" x14ac:dyDescent="0.3">
      <c r="R2158" s="69"/>
    </row>
    <row r="2159" spans="18:18" x14ac:dyDescent="0.3">
      <c r="R2159" s="69"/>
    </row>
    <row r="2160" spans="18:18" x14ac:dyDescent="0.3">
      <c r="R2160" s="69"/>
    </row>
    <row r="2161" spans="18:18" x14ac:dyDescent="0.3">
      <c r="R2161" s="69"/>
    </row>
    <row r="2162" spans="18:18" x14ac:dyDescent="0.3">
      <c r="R2162" s="69"/>
    </row>
    <row r="2163" spans="18:18" x14ac:dyDescent="0.3">
      <c r="R2163" s="69"/>
    </row>
    <row r="2164" spans="18:18" x14ac:dyDescent="0.3">
      <c r="R2164" s="69"/>
    </row>
    <row r="2165" spans="18:18" x14ac:dyDescent="0.3">
      <c r="R2165" s="69"/>
    </row>
    <row r="2166" spans="18:18" x14ac:dyDescent="0.3">
      <c r="R2166" s="69"/>
    </row>
    <row r="2167" spans="18:18" x14ac:dyDescent="0.3">
      <c r="R2167" s="69"/>
    </row>
    <row r="2168" spans="18:18" x14ac:dyDescent="0.3">
      <c r="R2168" s="69"/>
    </row>
    <row r="2169" spans="18:18" x14ac:dyDescent="0.3">
      <c r="R2169" s="69"/>
    </row>
    <row r="2170" spans="18:18" x14ac:dyDescent="0.3">
      <c r="R2170" s="69"/>
    </row>
    <row r="2171" spans="18:18" x14ac:dyDescent="0.3">
      <c r="R2171" s="69"/>
    </row>
    <row r="2172" spans="18:18" x14ac:dyDescent="0.3">
      <c r="R2172" s="69"/>
    </row>
    <row r="2173" spans="18:18" x14ac:dyDescent="0.3">
      <c r="R2173" s="69"/>
    </row>
    <row r="2174" spans="18:18" x14ac:dyDescent="0.3">
      <c r="R2174" s="69"/>
    </row>
    <row r="2175" spans="18:18" x14ac:dyDescent="0.3">
      <c r="R2175" s="69"/>
    </row>
    <row r="2176" spans="18:18" x14ac:dyDescent="0.3">
      <c r="R2176" s="69"/>
    </row>
    <row r="2177" spans="18:18" x14ac:dyDescent="0.3">
      <c r="R2177" s="69"/>
    </row>
    <row r="2178" spans="18:18" x14ac:dyDescent="0.3">
      <c r="R2178" s="69"/>
    </row>
    <row r="2179" spans="18:18" x14ac:dyDescent="0.3">
      <c r="R2179" s="69"/>
    </row>
    <row r="2180" spans="18:18" x14ac:dyDescent="0.3">
      <c r="R2180" s="69"/>
    </row>
    <row r="2181" spans="18:18" x14ac:dyDescent="0.3">
      <c r="R2181" s="69"/>
    </row>
    <row r="2182" spans="18:18" x14ac:dyDescent="0.3">
      <c r="R2182" s="69"/>
    </row>
    <row r="2183" spans="18:18" x14ac:dyDescent="0.3">
      <c r="R2183" s="69"/>
    </row>
    <row r="2184" spans="18:18" x14ac:dyDescent="0.3">
      <c r="R2184" s="69"/>
    </row>
    <row r="2185" spans="18:18" x14ac:dyDescent="0.3">
      <c r="R2185" s="69"/>
    </row>
    <row r="2186" spans="18:18" x14ac:dyDescent="0.3">
      <c r="R2186" s="69"/>
    </row>
    <row r="2187" spans="18:18" x14ac:dyDescent="0.3">
      <c r="R2187" s="69"/>
    </row>
    <row r="2188" spans="18:18" x14ac:dyDescent="0.3">
      <c r="R2188" s="69"/>
    </row>
    <row r="2189" spans="18:18" x14ac:dyDescent="0.3">
      <c r="R2189" s="69"/>
    </row>
    <row r="2190" spans="18:18" x14ac:dyDescent="0.3">
      <c r="R2190" s="69"/>
    </row>
    <row r="2191" spans="18:18" x14ac:dyDescent="0.3">
      <c r="R2191" s="69"/>
    </row>
    <row r="2192" spans="18:18" x14ac:dyDescent="0.3">
      <c r="R2192" s="69"/>
    </row>
    <row r="2193" spans="18:18" x14ac:dyDescent="0.3">
      <c r="R2193" s="69"/>
    </row>
    <row r="2194" spans="18:18" x14ac:dyDescent="0.3">
      <c r="R2194" s="69"/>
    </row>
    <row r="2195" spans="18:18" x14ac:dyDescent="0.3">
      <c r="R2195" s="69"/>
    </row>
    <row r="2196" spans="18:18" x14ac:dyDescent="0.3">
      <c r="R2196" s="69"/>
    </row>
    <row r="2197" spans="18:18" x14ac:dyDescent="0.3">
      <c r="R2197" s="69"/>
    </row>
    <row r="2198" spans="18:18" x14ac:dyDescent="0.3">
      <c r="R2198" s="69"/>
    </row>
    <row r="2199" spans="18:18" x14ac:dyDescent="0.3">
      <c r="R2199" s="69"/>
    </row>
    <row r="2200" spans="18:18" x14ac:dyDescent="0.3">
      <c r="R2200" s="69"/>
    </row>
    <row r="2201" spans="18:18" x14ac:dyDescent="0.3">
      <c r="R2201" s="69"/>
    </row>
    <row r="2202" spans="18:18" x14ac:dyDescent="0.3">
      <c r="R2202" s="69"/>
    </row>
    <row r="2203" spans="18:18" x14ac:dyDescent="0.3">
      <c r="R2203" s="69"/>
    </row>
    <row r="2204" spans="18:18" x14ac:dyDescent="0.3">
      <c r="R2204" s="69"/>
    </row>
    <row r="2205" spans="18:18" x14ac:dyDescent="0.3">
      <c r="R2205" s="69"/>
    </row>
    <row r="2206" spans="18:18" x14ac:dyDescent="0.3">
      <c r="R2206" s="69"/>
    </row>
    <row r="2207" spans="18:18" x14ac:dyDescent="0.3">
      <c r="R2207" s="69"/>
    </row>
    <row r="2208" spans="18:18" x14ac:dyDescent="0.3">
      <c r="R2208" s="69"/>
    </row>
    <row r="2209" spans="18:18" x14ac:dyDescent="0.3">
      <c r="R2209" s="69"/>
    </row>
    <row r="2210" spans="18:18" x14ac:dyDescent="0.3">
      <c r="R2210" s="69"/>
    </row>
    <row r="2211" spans="18:18" x14ac:dyDescent="0.3">
      <c r="R2211" s="69"/>
    </row>
    <row r="2212" spans="18:18" x14ac:dyDescent="0.3">
      <c r="R2212" s="69"/>
    </row>
    <row r="2213" spans="18:18" x14ac:dyDescent="0.3">
      <c r="R2213" s="69"/>
    </row>
    <row r="2214" spans="18:18" x14ac:dyDescent="0.3">
      <c r="R2214" s="69"/>
    </row>
    <row r="2215" spans="18:18" x14ac:dyDescent="0.3">
      <c r="R2215" s="69"/>
    </row>
    <row r="2216" spans="18:18" x14ac:dyDescent="0.3">
      <c r="R2216" s="69"/>
    </row>
    <row r="2217" spans="18:18" x14ac:dyDescent="0.3">
      <c r="R2217" s="69"/>
    </row>
    <row r="2218" spans="18:18" x14ac:dyDescent="0.3">
      <c r="R2218" s="69"/>
    </row>
    <row r="2219" spans="18:18" x14ac:dyDescent="0.3">
      <c r="R2219" s="69"/>
    </row>
    <row r="2220" spans="18:18" x14ac:dyDescent="0.3">
      <c r="R2220" s="69"/>
    </row>
    <row r="2221" spans="18:18" x14ac:dyDescent="0.3">
      <c r="R2221" s="69"/>
    </row>
    <row r="2222" spans="18:18" x14ac:dyDescent="0.3">
      <c r="R2222" s="69"/>
    </row>
    <row r="2223" spans="18:18" x14ac:dyDescent="0.3">
      <c r="R2223" s="69"/>
    </row>
    <row r="2224" spans="18:18" x14ac:dyDescent="0.3">
      <c r="R2224" s="69"/>
    </row>
    <row r="2225" spans="18:18" x14ac:dyDescent="0.3">
      <c r="R2225" s="69"/>
    </row>
    <row r="2226" spans="18:18" x14ac:dyDescent="0.3">
      <c r="R2226" s="69"/>
    </row>
    <row r="2227" spans="18:18" x14ac:dyDescent="0.3">
      <c r="R2227" s="69"/>
    </row>
    <row r="2228" spans="18:18" x14ac:dyDescent="0.3">
      <c r="R2228" s="69"/>
    </row>
    <row r="2229" spans="18:18" x14ac:dyDescent="0.3">
      <c r="R2229" s="69"/>
    </row>
    <row r="2230" spans="18:18" x14ac:dyDescent="0.3">
      <c r="R2230" s="69"/>
    </row>
    <row r="2231" spans="18:18" x14ac:dyDescent="0.3">
      <c r="R2231" s="69"/>
    </row>
    <row r="2232" spans="18:18" x14ac:dyDescent="0.3">
      <c r="R2232" s="69"/>
    </row>
    <row r="2233" spans="18:18" x14ac:dyDescent="0.3">
      <c r="R2233" s="69"/>
    </row>
    <row r="2234" spans="18:18" x14ac:dyDescent="0.3">
      <c r="R2234" s="69"/>
    </row>
    <row r="2235" spans="18:18" x14ac:dyDescent="0.3">
      <c r="R2235" s="69"/>
    </row>
    <row r="2236" spans="18:18" x14ac:dyDescent="0.3">
      <c r="R2236" s="69"/>
    </row>
    <row r="2237" spans="18:18" x14ac:dyDescent="0.3">
      <c r="R2237" s="69"/>
    </row>
    <row r="2238" spans="18:18" x14ac:dyDescent="0.3">
      <c r="R2238" s="69"/>
    </row>
    <row r="2239" spans="18:18" x14ac:dyDescent="0.3">
      <c r="R2239" s="69"/>
    </row>
    <row r="2240" spans="18:18" x14ac:dyDescent="0.3">
      <c r="R2240" s="69"/>
    </row>
    <row r="2241" spans="18:18" x14ac:dyDescent="0.3">
      <c r="R2241" s="69"/>
    </row>
    <row r="2242" spans="18:18" x14ac:dyDescent="0.3">
      <c r="R2242" s="69"/>
    </row>
    <row r="2243" spans="18:18" x14ac:dyDescent="0.3">
      <c r="R2243" s="69"/>
    </row>
    <row r="2244" spans="18:18" x14ac:dyDescent="0.3">
      <c r="R2244" s="69"/>
    </row>
    <row r="2245" spans="18:18" x14ac:dyDescent="0.3">
      <c r="R2245" s="69"/>
    </row>
    <row r="2246" spans="18:18" x14ac:dyDescent="0.3">
      <c r="R2246" s="69"/>
    </row>
    <row r="2247" spans="18:18" x14ac:dyDescent="0.3">
      <c r="R2247" s="69"/>
    </row>
    <row r="2248" spans="18:18" x14ac:dyDescent="0.3">
      <c r="R2248" s="69"/>
    </row>
    <row r="2249" spans="18:18" x14ac:dyDescent="0.3">
      <c r="R2249" s="69"/>
    </row>
    <row r="2250" spans="18:18" x14ac:dyDescent="0.3">
      <c r="R2250" s="69"/>
    </row>
    <row r="2251" spans="18:18" x14ac:dyDescent="0.3">
      <c r="R2251" s="69"/>
    </row>
    <row r="2252" spans="18:18" x14ac:dyDescent="0.3">
      <c r="R2252" s="69"/>
    </row>
    <row r="2253" spans="18:18" x14ac:dyDescent="0.3">
      <c r="R2253" s="69"/>
    </row>
    <row r="2254" spans="18:18" x14ac:dyDescent="0.3">
      <c r="R2254" s="69"/>
    </row>
    <row r="2255" spans="18:18" x14ac:dyDescent="0.3">
      <c r="R2255" s="69"/>
    </row>
    <row r="2256" spans="18:18" x14ac:dyDescent="0.3">
      <c r="R2256" s="69"/>
    </row>
    <row r="2257" spans="18:18" x14ac:dyDescent="0.3">
      <c r="R2257" s="69"/>
    </row>
    <row r="2258" spans="18:18" x14ac:dyDescent="0.3">
      <c r="R2258" s="69"/>
    </row>
    <row r="2259" spans="18:18" x14ac:dyDescent="0.3">
      <c r="R2259" s="69"/>
    </row>
    <row r="2260" spans="18:18" x14ac:dyDescent="0.3">
      <c r="R2260" s="69"/>
    </row>
    <row r="2261" spans="18:18" x14ac:dyDescent="0.3">
      <c r="R2261" s="69"/>
    </row>
    <row r="2262" spans="18:18" x14ac:dyDescent="0.3">
      <c r="R2262" s="69"/>
    </row>
    <row r="2263" spans="18:18" x14ac:dyDescent="0.3">
      <c r="R2263" s="69"/>
    </row>
    <row r="2264" spans="18:18" x14ac:dyDescent="0.3">
      <c r="R2264" s="69"/>
    </row>
    <row r="2265" spans="18:18" x14ac:dyDescent="0.3">
      <c r="R2265" s="69"/>
    </row>
    <row r="2266" spans="18:18" x14ac:dyDescent="0.3">
      <c r="R2266" s="69"/>
    </row>
    <row r="2267" spans="18:18" x14ac:dyDescent="0.3">
      <c r="R2267" s="69"/>
    </row>
    <row r="2268" spans="18:18" x14ac:dyDescent="0.3">
      <c r="R2268" s="69"/>
    </row>
    <row r="2269" spans="18:18" x14ac:dyDescent="0.3">
      <c r="R2269" s="69"/>
    </row>
    <row r="2270" spans="18:18" x14ac:dyDescent="0.3">
      <c r="R2270" s="69"/>
    </row>
    <row r="2271" spans="18:18" x14ac:dyDescent="0.3">
      <c r="R2271" s="69"/>
    </row>
    <row r="2272" spans="18:18" x14ac:dyDescent="0.3">
      <c r="R2272" s="69"/>
    </row>
    <row r="2273" spans="18:18" x14ac:dyDescent="0.3">
      <c r="R2273" s="69"/>
    </row>
    <row r="2274" spans="18:18" x14ac:dyDescent="0.3">
      <c r="R2274" s="69"/>
    </row>
    <row r="2275" spans="18:18" x14ac:dyDescent="0.3">
      <c r="R2275" s="69"/>
    </row>
    <row r="2276" spans="18:18" x14ac:dyDescent="0.3">
      <c r="R2276" s="69"/>
    </row>
    <row r="2277" spans="18:18" x14ac:dyDescent="0.3">
      <c r="R2277" s="69"/>
    </row>
    <row r="2278" spans="18:18" x14ac:dyDescent="0.3">
      <c r="R2278" s="69"/>
    </row>
    <row r="2279" spans="18:18" x14ac:dyDescent="0.3">
      <c r="R2279" s="69"/>
    </row>
    <row r="2280" spans="18:18" x14ac:dyDescent="0.3">
      <c r="R2280" s="69"/>
    </row>
    <row r="2281" spans="18:18" x14ac:dyDescent="0.3">
      <c r="R2281" s="69"/>
    </row>
    <row r="2282" spans="18:18" x14ac:dyDescent="0.3">
      <c r="R2282" s="69"/>
    </row>
    <row r="2283" spans="18:18" x14ac:dyDescent="0.3">
      <c r="R2283" s="69"/>
    </row>
    <row r="2284" spans="18:18" x14ac:dyDescent="0.3">
      <c r="R2284" s="69"/>
    </row>
    <row r="2285" spans="18:18" x14ac:dyDescent="0.3">
      <c r="R2285" s="69"/>
    </row>
    <row r="2286" spans="18:18" x14ac:dyDescent="0.3">
      <c r="R2286" s="69"/>
    </row>
    <row r="2287" spans="18:18" x14ac:dyDescent="0.3">
      <c r="R2287" s="69"/>
    </row>
    <row r="2288" spans="18:18" x14ac:dyDescent="0.3">
      <c r="R2288" s="69"/>
    </row>
    <row r="2289" spans="18:18" x14ac:dyDescent="0.3">
      <c r="R2289" s="69"/>
    </row>
    <row r="2290" spans="18:18" x14ac:dyDescent="0.3">
      <c r="R2290" s="69"/>
    </row>
    <row r="2291" spans="18:18" x14ac:dyDescent="0.3">
      <c r="R2291" s="69"/>
    </row>
    <row r="2292" spans="18:18" x14ac:dyDescent="0.3">
      <c r="R2292" s="69"/>
    </row>
    <row r="2293" spans="18:18" x14ac:dyDescent="0.3">
      <c r="R2293" s="69"/>
    </row>
    <row r="2294" spans="18:18" x14ac:dyDescent="0.3">
      <c r="R2294" s="69"/>
    </row>
    <row r="2295" spans="18:18" x14ac:dyDescent="0.3">
      <c r="R2295" s="69"/>
    </row>
    <row r="2296" spans="18:18" x14ac:dyDescent="0.3">
      <c r="R2296" s="69"/>
    </row>
    <row r="2297" spans="18:18" x14ac:dyDescent="0.3">
      <c r="R2297" s="69"/>
    </row>
    <row r="2298" spans="18:18" x14ac:dyDescent="0.3">
      <c r="R2298" s="69"/>
    </row>
    <row r="2299" spans="18:18" x14ac:dyDescent="0.3">
      <c r="R2299" s="69"/>
    </row>
    <row r="2300" spans="18:18" x14ac:dyDescent="0.3">
      <c r="R2300" s="69"/>
    </row>
    <row r="2301" spans="18:18" x14ac:dyDescent="0.3">
      <c r="R2301" s="69"/>
    </row>
    <row r="2302" spans="18:18" x14ac:dyDescent="0.3">
      <c r="R2302" s="69"/>
    </row>
    <row r="2303" spans="18:18" x14ac:dyDescent="0.3">
      <c r="R2303" s="69"/>
    </row>
    <row r="2304" spans="18:18" x14ac:dyDescent="0.3">
      <c r="R2304" s="69"/>
    </row>
    <row r="2305" spans="18:18" x14ac:dyDescent="0.3">
      <c r="R2305" s="69"/>
    </row>
    <row r="2306" spans="18:18" x14ac:dyDescent="0.3">
      <c r="R2306" s="69"/>
    </row>
    <row r="2307" spans="18:18" x14ac:dyDescent="0.3">
      <c r="R2307" s="69"/>
    </row>
    <row r="2308" spans="18:18" x14ac:dyDescent="0.3">
      <c r="R2308" s="69"/>
    </row>
    <row r="2309" spans="18:18" x14ac:dyDescent="0.3">
      <c r="R2309" s="69"/>
    </row>
    <row r="2310" spans="18:18" x14ac:dyDescent="0.3">
      <c r="R2310" s="69"/>
    </row>
    <row r="2311" spans="18:18" x14ac:dyDescent="0.3">
      <c r="R2311" s="69"/>
    </row>
    <row r="2312" spans="18:18" x14ac:dyDescent="0.3">
      <c r="R2312" s="69"/>
    </row>
    <row r="2313" spans="18:18" x14ac:dyDescent="0.3">
      <c r="R2313" s="69"/>
    </row>
    <row r="2314" spans="18:18" x14ac:dyDescent="0.3">
      <c r="R2314" s="69"/>
    </row>
    <row r="2315" spans="18:18" x14ac:dyDescent="0.3">
      <c r="R2315" s="69"/>
    </row>
    <row r="2316" spans="18:18" x14ac:dyDescent="0.3">
      <c r="R2316" s="69"/>
    </row>
    <row r="2317" spans="18:18" x14ac:dyDescent="0.3">
      <c r="R2317" s="69"/>
    </row>
    <row r="2318" spans="18:18" x14ac:dyDescent="0.3">
      <c r="R2318" s="69"/>
    </row>
    <row r="2319" spans="18:18" x14ac:dyDescent="0.3">
      <c r="R2319" s="69"/>
    </row>
    <row r="2320" spans="18:18" x14ac:dyDescent="0.3">
      <c r="R2320" s="69"/>
    </row>
    <row r="2321" spans="18:18" x14ac:dyDescent="0.3">
      <c r="R2321" s="69"/>
    </row>
    <row r="2322" spans="18:18" x14ac:dyDescent="0.3">
      <c r="R2322" s="69"/>
    </row>
    <row r="2323" spans="18:18" x14ac:dyDescent="0.3">
      <c r="R2323" s="69"/>
    </row>
    <row r="2324" spans="18:18" x14ac:dyDescent="0.3">
      <c r="R2324" s="69"/>
    </row>
    <row r="2325" spans="18:18" x14ac:dyDescent="0.3">
      <c r="R2325" s="69"/>
    </row>
    <row r="2326" spans="18:18" x14ac:dyDescent="0.3">
      <c r="R2326" s="69"/>
    </row>
    <row r="2327" spans="18:18" x14ac:dyDescent="0.3">
      <c r="R2327" s="69"/>
    </row>
    <row r="2328" spans="18:18" x14ac:dyDescent="0.3">
      <c r="R2328" s="69"/>
    </row>
    <row r="2329" spans="18:18" x14ac:dyDescent="0.3">
      <c r="R2329" s="69"/>
    </row>
    <row r="2330" spans="18:18" x14ac:dyDescent="0.3">
      <c r="R2330" s="69"/>
    </row>
    <row r="2331" spans="18:18" x14ac:dyDescent="0.3">
      <c r="R2331" s="69"/>
    </row>
    <row r="2332" spans="18:18" x14ac:dyDescent="0.3">
      <c r="R2332" s="69"/>
    </row>
    <row r="2333" spans="18:18" x14ac:dyDescent="0.3">
      <c r="R2333" s="69"/>
    </row>
    <row r="2334" spans="18:18" x14ac:dyDescent="0.3">
      <c r="R2334" s="69"/>
    </row>
    <row r="2335" spans="18:18" x14ac:dyDescent="0.3">
      <c r="R2335" s="69"/>
    </row>
    <row r="2336" spans="18:18" x14ac:dyDescent="0.3">
      <c r="R2336" s="69"/>
    </row>
    <row r="2337" spans="18:18" x14ac:dyDescent="0.3">
      <c r="R2337" s="69"/>
    </row>
    <row r="2338" spans="18:18" x14ac:dyDescent="0.3">
      <c r="R2338" s="69"/>
    </row>
    <row r="2339" spans="18:18" x14ac:dyDescent="0.3">
      <c r="R2339" s="69"/>
    </row>
    <row r="2340" spans="18:18" x14ac:dyDescent="0.3">
      <c r="R2340" s="69"/>
    </row>
    <row r="2341" spans="18:18" x14ac:dyDescent="0.3">
      <c r="R2341" s="69"/>
    </row>
    <row r="2342" spans="18:18" x14ac:dyDescent="0.3">
      <c r="R2342" s="69"/>
    </row>
    <row r="2343" spans="18:18" x14ac:dyDescent="0.3">
      <c r="R2343" s="69"/>
    </row>
    <row r="2344" spans="18:18" x14ac:dyDescent="0.3">
      <c r="R2344" s="69"/>
    </row>
    <row r="2345" spans="18:18" x14ac:dyDescent="0.3">
      <c r="R2345" s="69"/>
    </row>
    <row r="2346" spans="18:18" x14ac:dyDescent="0.3">
      <c r="R2346" s="69"/>
    </row>
    <row r="2347" spans="18:18" x14ac:dyDescent="0.3">
      <c r="R2347" s="69"/>
    </row>
    <row r="2348" spans="18:18" x14ac:dyDescent="0.3">
      <c r="R2348" s="69"/>
    </row>
    <row r="2349" spans="18:18" x14ac:dyDescent="0.3">
      <c r="R2349" s="69"/>
    </row>
    <row r="2350" spans="18:18" x14ac:dyDescent="0.3">
      <c r="R2350" s="69"/>
    </row>
    <row r="2351" spans="18:18" x14ac:dyDescent="0.3">
      <c r="R2351" s="69"/>
    </row>
    <row r="2352" spans="18:18" x14ac:dyDescent="0.3">
      <c r="R2352" s="69"/>
    </row>
    <row r="2353" spans="18:18" x14ac:dyDescent="0.3">
      <c r="R2353" s="69"/>
    </row>
    <row r="2354" spans="18:18" x14ac:dyDescent="0.3">
      <c r="R2354" s="69"/>
    </row>
    <row r="2355" spans="18:18" x14ac:dyDescent="0.3">
      <c r="R2355" s="69"/>
    </row>
    <row r="2356" spans="18:18" x14ac:dyDescent="0.3">
      <c r="R2356" s="69"/>
    </row>
    <row r="2357" spans="18:18" x14ac:dyDescent="0.3">
      <c r="R2357" s="69"/>
    </row>
    <row r="2358" spans="18:18" x14ac:dyDescent="0.3">
      <c r="R2358" s="69"/>
    </row>
    <row r="2359" spans="18:18" x14ac:dyDescent="0.3">
      <c r="R2359" s="69"/>
    </row>
    <row r="2360" spans="18:18" x14ac:dyDescent="0.3">
      <c r="R2360" s="69"/>
    </row>
    <row r="2361" spans="18:18" x14ac:dyDescent="0.3">
      <c r="R2361" s="69"/>
    </row>
    <row r="2362" spans="18:18" x14ac:dyDescent="0.3">
      <c r="R2362" s="69"/>
    </row>
    <row r="2363" spans="18:18" x14ac:dyDescent="0.3">
      <c r="R2363" s="69"/>
    </row>
    <row r="2364" spans="18:18" x14ac:dyDescent="0.3">
      <c r="R2364" s="69"/>
    </row>
    <row r="2365" spans="18:18" x14ac:dyDescent="0.3">
      <c r="R2365" s="69"/>
    </row>
    <row r="2366" spans="18:18" x14ac:dyDescent="0.3">
      <c r="R2366" s="69"/>
    </row>
    <row r="2367" spans="18:18" x14ac:dyDescent="0.3">
      <c r="R2367" s="69"/>
    </row>
    <row r="2368" spans="18:18" x14ac:dyDescent="0.3">
      <c r="R2368" s="69"/>
    </row>
    <row r="2369" spans="18:18" x14ac:dyDescent="0.3">
      <c r="R2369" s="69"/>
    </row>
    <row r="2370" spans="18:18" x14ac:dyDescent="0.3">
      <c r="R2370" s="69"/>
    </row>
    <row r="2371" spans="18:18" x14ac:dyDescent="0.3">
      <c r="R2371" s="69"/>
    </row>
    <row r="2372" spans="18:18" x14ac:dyDescent="0.3">
      <c r="R2372" s="69"/>
    </row>
    <row r="2373" spans="18:18" x14ac:dyDescent="0.3">
      <c r="R2373" s="69"/>
    </row>
    <row r="2374" spans="18:18" x14ac:dyDescent="0.3">
      <c r="R2374" s="69"/>
    </row>
    <row r="2375" spans="18:18" x14ac:dyDescent="0.3">
      <c r="R2375" s="69"/>
    </row>
    <row r="2376" spans="18:18" x14ac:dyDescent="0.3">
      <c r="R2376" s="69"/>
    </row>
    <row r="2377" spans="18:18" x14ac:dyDescent="0.3">
      <c r="R2377" s="69"/>
    </row>
    <row r="2378" spans="18:18" x14ac:dyDescent="0.3">
      <c r="R2378" s="69"/>
    </row>
    <row r="2379" spans="18:18" x14ac:dyDescent="0.3">
      <c r="R2379" s="69"/>
    </row>
    <row r="2380" spans="18:18" x14ac:dyDescent="0.3">
      <c r="R2380" s="69"/>
    </row>
    <row r="2381" spans="18:18" x14ac:dyDescent="0.3">
      <c r="R2381" s="69"/>
    </row>
    <row r="2382" spans="18:18" x14ac:dyDescent="0.3">
      <c r="R2382" s="69"/>
    </row>
    <row r="2383" spans="18:18" x14ac:dyDescent="0.3">
      <c r="R2383" s="69"/>
    </row>
    <row r="2384" spans="18:18" x14ac:dyDescent="0.3">
      <c r="R2384" s="69"/>
    </row>
    <row r="2385" spans="18:18" x14ac:dyDescent="0.3">
      <c r="R2385" s="69"/>
    </row>
    <row r="2386" spans="18:18" x14ac:dyDescent="0.3">
      <c r="R2386" s="69"/>
    </row>
    <row r="2387" spans="18:18" x14ac:dyDescent="0.3">
      <c r="R2387" s="69"/>
    </row>
    <row r="2388" spans="18:18" x14ac:dyDescent="0.3">
      <c r="R2388" s="69"/>
    </row>
    <row r="2389" spans="18:18" x14ac:dyDescent="0.3">
      <c r="R2389" s="69"/>
    </row>
    <row r="2390" spans="18:18" x14ac:dyDescent="0.3">
      <c r="R2390" s="69"/>
    </row>
    <row r="2391" spans="18:18" x14ac:dyDescent="0.3">
      <c r="R2391" s="69"/>
    </row>
    <row r="2392" spans="18:18" x14ac:dyDescent="0.3">
      <c r="R2392" s="69"/>
    </row>
    <row r="2393" spans="18:18" x14ac:dyDescent="0.3">
      <c r="R2393" s="69"/>
    </row>
    <row r="2394" spans="18:18" x14ac:dyDescent="0.3">
      <c r="R2394" s="69"/>
    </row>
    <row r="2395" spans="18:18" x14ac:dyDescent="0.3">
      <c r="R2395" s="69"/>
    </row>
    <row r="2396" spans="18:18" x14ac:dyDescent="0.3">
      <c r="R2396" s="69"/>
    </row>
    <row r="2397" spans="18:18" x14ac:dyDescent="0.3">
      <c r="R2397" s="69"/>
    </row>
    <row r="2398" spans="18:18" x14ac:dyDescent="0.3">
      <c r="R2398" s="69"/>
    </row>
    <row r="2399" spans="18:18" x14ac:dyDescent="0.3">
      <c r="R2399" s="69"/>
    </row>
    <row r="2400" spans="18:18" x14ac:dyDescent="0.3">
      <c r="R2400" s="69"/>
    </row>
    <row r="2401" spans="18:18" x14ac:dyDescent="0.3">
      <c r="R2401" s="69"/>
    </row>
    <row r="2402" spans="18:18" x14ac:dyDescent="0.3">
      <c r="R2402" s="69"/>
    </row>
    <row r="2403" spans="18:18" x14ac:dyDescent="0.3">
      <c r="R2403" s="69"/>
    </row>
    <row r="2404" spans="18:18" x14ac:dyDescent="0.3">
      <c r="R2404" s="69"/>
    </row>
    <row r="2405" spans="18:18" x14ac:dyDescent="0.3">
      <c r="R2405" s="69"/>
    </row>
    <row r="2406" spans="18:18" x14ac:dyDescent="0.3">
      <c r="R2406" s="69"/>
    </row>
    <row r="2407" spans="18:18" x14ac:dyDescent="0.3">
      <c r="R2407" s="69"/>
    </row>
    <row r="2408" spans="18:18" x14ac:dyDescent="0.3">
      <c r="R2408" s="69"/>
    </row>
    <row r="2409" spans="18:18" x14ac:dyDescent="0.3">
      <c r="R2409" s="69"/>
    </row>
    <row r="2410" spans="18:18" x14ac:dyDescent="0.3">
      <c r="R2410" s="69"/>
    </row>
    <row r="2411" spans="18:18" x14ac:dyDescent="0.3">
      <c r="R2411" s="69"/>
    </row>
    <row r="2412" spans="18:18" x14ac:dyDescent="0.3">
      <c r="R2412" s="69"/>
    </row>
    <row r="2413" spans="18:18" x14ac:dyDescent="0.3">
      <c r="R2413" s="69"/>
    </row>
    <row r="2414" spans="18:18" x14ac:dyDescent="0.3">
      <c r="R2414" s="69"/>
    </row>
    <row r="2415" spans="18:18" x14ac:dyDescent="0.3">
      <c r="R2415" s="69"/>
    </row>
    <row r="2416" spans="18:18" x14ac:dyDescent="0.3">
      <c r="R2416" s="69"/>
    </row>
    <row r="2417" spans="18:18" x14ac:dyDescent="0.3">
      <c r="R2417" s="69"/>
    </row>
    <row r="2418" spans="18:18" x14ac:dyDescent="0.3">
      <c r="R2418" s="69"/>
    </row>
    <row r="2419" spans="18:18" x14ac:dyDescent="0.3">
      <c r="R2419" s="69"/>
    </row>
    <row r="2420" spans="18:18" x14ac:dyDescent="0.3">
      <c r="R2420" s="69"/>
    </row>
    <row r="2421" spans="18:18" x14ac:dyDescent="0.3">
      <c r="R2421" s="69"/>
    </row>
    <row r="2422" spans="18:18" x14ac:dyDescent="0.3">
      <c r="R2422" s="69"/>
    </row>
    <row r="2423" spans="18:18" x14ac:dyDescent="0.3">
      <c r="R2423" s="69"/>
    </row>
    <row r="2424" spans="18:18" x14ac:dyDescent="0.3">
      <c r="R2424" s="69"/>
    </row>
    <row r="2425" spans="18:18" x14ac:dyDescent="0.3">
      <c r="R2425" s="69"/>
    </row>
    <row r="2426" spans="18:18" x14ac:dyDescent="0.3">
      <c r="R2426" s="69"/>
    </row>
    <row r="2427" spans="18:18" x14ac:dyDescent="0.3">
      <c r="R2427" s="69"/>
    </row>
    <row r="2428" spans="18:18" x14ac:dyDescent="0.3">
      <c r="R2428" s="69"/>
    </row>
    <row r="2429" spans="18:18" x14ac:dyDescent="0.3">
      <c r="R2429" s="69"/>
    </row>
    <row r="2430" spans="18:18" x14ac:dyDescent="0.3">
      <c r="R2430" s="69"/>
    </row>
    <row r="2431" spans="18:18" x14ac:dyDescent="0.3">
      <c r="R2431" s="69"/>
    </row>
    <row r="2432" spans="18:18" x14ac:dyDescent="0.3">
      <c r="R2432" s="69"/>
    </row>
    <row r="2433" spans="18:18" x14ac:dyDescent="0.3">
      <c r="R2433" s="69"/>
    </row>
    <row r="2434" spans="18:18" x14ac:dyDescent="0.3">
      <c r="R2434" s="69"/>
    </row>
    <row r="2435" spans="18:18" x14ac:dyDescent="0.3">
      <c r="R2435" s="69"/>
    </row>
    <row r="2436" spans="18:18" x14ac:dyDescent="0.3">
      <c r="R2436" s="69"/>
    </row>
    <row r="2437" spans="18:18" x14ac:dyDescent="0.3">
      <c r="R2437" s="69"/>
    </row>
    <row r="2438" spans="18:18" x14ac:dyDescent="0.3">
      <c r="R2438" s="69"/>
    </row>
    <row r="2439" spans="18:18" x14ac:dyDescent="0.3">
      <c r="R2439" s="69"/>
    </row>
    <row r="2440" spans="18:18" x14ac:dyDescent="0.3">
      <c r="R2440" s="69"/>
    </row>
    <row r="2441" spans="18:18" x14ac:dyDescent="0.3">
      <c r="R2441" s="69"/>
    </row>
    <row r="2442" spans="18:18" x14ac:dyDescent="0.3">
      <c r="R2442" s="69"/>
    </row>
    <row r="2443" spans="18:18" x14ac:dyDescent="0.3">
      <c r="R2443" s="69"/>
    </row>
    <row r="2444" spans="18:18" x14ac:dyDescent="0.3">
      <c r="R2444" s="69"/>
    </row>
    <row r="2445" spans="18:18" x14ac:dyDescent="0.3">
      <c r="R2445" s="69"/>
    </row>
    <row r="2446" spans="18:18" x14ac:dyDescent="0.3">
      <c r="R2446" s="69"/>
    </row>
    <row r="2447" spans="18:18" x14ac:dyDescent="0.3">
      <c r="R2447" s="69"/>
    </row>
    <row r="2448" spans="18:18" x14ac:dyDescent="0.3">
      <c r="R2448" s="69"/>
    </row>
    <row r="2449" spans="18:18" x14ac:dyDescent="0.3">
      <c r="R2449" s="69"/>
    </row>
    <row r="2450" spans="18:18" x14ac:dyDescent="0.3">
      <c r="R2450" s="69"/>
    </row>
    <row r="2451" spans="18:18" x14ac:dyDescent="0.3">
      <c r="R2451" s="69"/>
    </row>
    <row r="2452" spans="18:18" x14ac:dyDescent="0.3">
      <c r="R2452" s="69"/>
    </row>
    <row r="2453" spans="18:18" x14ac:dyDescent="0.3">
      <c r="R2453" s="69"/>
    </row>
    <row r="2454" spans="18:18" x14ac:dyDescent="0.3">
      <c r="R2454" s="69"/>
    </row>
    <row r="2455" spans="18:18" x14ac:dyDescent="0.3">
      <c r="R2455" s="69"/>
    </row>
    <row r="2456" spans="18:18" x14ac:dyDescent="0.3">
      <c r="R2456" s="69"/>
    </row>
    <row r="2457" spans="18:18" x14ac:dyDescent="0.3">
      <c r="R2457" s="69"/>
    </row>
    <row r="2458" spans="18:18" x14ac:dyDescent="0.3">
      <c r="R2458" s="69"/>
    </row>
    <row r="2459" spans="18:18" x14ac:dyDescent="0.3">
      <c r="R2459" s="69"/>
    </row>
    <row r="2460" spans="18:18" x14ac:dyDescent="0.3">
      <c r="R2460" s="69"/>
    </row>
    <row r="2461" spans="18:18" x14ac:dyDescent="0.3">
      <c r="R2461" s="69"/>
    </row>
    <row r="2462" spans="18:18" x14ac:dyDescent="0.3">
      <c r="R2462" s="69"/>
    </row>
    <row r="2463" spans="18:18" x14ac:dyDescent="0.3">
      <c r="R2463" s="69"/>
    </row>
    <row r="2464" spans="18:18" x14ac:dyDescent="0.3">
      <c r="R2464" s="69"/>
    </row>
    <row r="2465" spans="18:18" x14ac:dyDescent="0.3">
      <c r="R2465" s="69"/>
    </row>
    <row r="2466" spans="18:18" x14ac:dyDescent="0.3">
      <c r="R2466" s="69"/>
    </row>
    <row r="2467" spans="18:18" x14ac:dyDescent="0.3">
      <c r="R2467" s="69"/>
    </row>
    <row r="2468" spans="18:18" x14ac:dyDescent="0.3">
      <c r="R2468" s="69"/>
    </row>
    <row r="2469" spans="18:18" x14ac:dyDescent="0.3">
      <c r="R2469" s="69"/>
    </row>
    <row r="2470" spans="18:18" x14ac:dyDescent="0.3">
      <c r="R2470" s="69"/>
    </row>
    <row r="2471" spans="18:18" x14ac:dyDescent="0.3">
      <c r="R2471" s="69"/>
    </row>
    <row r="2472" spans="18:18" x14ac:dyDescent="0.3">
      <c r="R2472" s="69"/>
    </row>
    <row r="2473" spans="18:18" x14ac:dyDescent="0.3">
      <c r="R2473" s="69"/>
    </row>
    <row r="2474" spans="18:18" x14ac:dyDescent="0.3">
      <c r="R2474" s="69"/>
    </row>
    <row r="2475" spans="18:18" x14ac:dyDescent="0.3">
      <c r="R2475" s="69"/>
    </row>
    <row r="2476" spans="18:18" x14ac:dyDescent="0.3">
      <c r="R2476" s="69"/>
    </row>
    <row r="2477" spans="18:18" x14ac:dyDescent="0.3">
      <c r="R2477" s="69"/>
    </row>
    <row r="2478" spans="18:18" x14ac:dyDescent="0.3">
      <c r="R2478" s="69"/>
    </row>
    <row r="2479" spans="18:18" x14ac:dyDescent="0.3">
      <c r="R2479" s="69"/>
    </row>
    <row r="2480" spans="18:18" x14ac:dyDescent="0.3">
      <c r="R2480" s="69"/>
    </row>
    <row r="2481" spans="18:18" x14ac:dyDescent="0.3">
      <c r="R2481" s="69"/>
    </row>
    <row r="2482" spans="18:18" x14ac:dyDescent="0.3">
      <c r="R2482" s="69"/>
    </row>
    <row r="2483" spans="18:18" x14ac:dyDescent="0.3">
      <c r="R2483" s="69"/>
    </row>
    <row r="2484" spans="18:18" x14ac:dyDescent="0.3">
      <c r="R2484" s="69"/>
    </row>
    <row r="2485" spans="18:18" x14ac:dyDescent="0.3">
      <c r="R2485" s="69"/>
    </row>
    <row r="2486" spans="18:18" x14ac:dyDescent="0.3">
      <c r="R2486" s="69"/>
    </row>
    <row r="2487" spans="18:18" x14ac:dyDescent="0.3">
      <c r="R2487" s="69"/>
    </row>
    <row r="2488" spans="18:18" x14ac:dyDescent="0.3">
      <c r="R2488" s="69"/>
    </row>
    <row r="2489" spans="18:18" x14ac:dyDescent="0.3">
      <c r="R2489" s="69"/>
    </row>
    <row r="2490" spans="18:18" x14ac:dyDescent="0.3">
      <c r="R2490" s="69"/>
    </row>
    <row r="2491" spans="18:18" x14ac:dyDescent="0.3">
      <c r="R2491" s="69"/>
    </row>
    <row r="2492" spans="18:18" x14ac:dyDescent="0.3">
      <c r="R2492" s="69"/>
    </row>
    <row r="2493" spans="18:18" x14ac:dyDescent="0.3">
      <c r="R2493" s="69"/>
    </row>
    <row r="2494" spans="18:18" x14ac:dyDescent="0.3">
      <c r="R2494" s="69"/>
    </row>
    <row r="2495" spans="18:18" x14ac:dyDescent="0.3">
      <c r="R2495" s="69"/>
    </row>
    <row r="2496" spans="18:18" x14ac:dyDescent="0.3">
      <c r="R2496" s="69"/>
    </row>
    <row r="2497" spans="18:18" x14ac:dyDescent="0.3">
      <c r="R2497" s="69"/>
    </row>
    <row r="2498" spans="18:18" x14ac:dyDescent="0.3">
      <c r="R2498" s="69"/>
    </row>
    <row r="2499" spans="18:18" x14ac:dyDescent="0.3">
      <c r="R2499" s="69"/>
    </row>
    <row r="2500" spans="18:18" x14ac:dyDescent="0.3">
      <c r="R2500" s="69"/>
    </row>
    <row r="2501" spans="18:18" x14ac:dyDescent="0.3">
      <c r="R2501" s="69"/>
    </row>
    <row r="2502" spans="18:18" x14ac:dyDescent="0.3">
      <c r="R2502" s="69"/>
    </row>
    <row r="2503" spans="18:18" x14ac:dyDescent="0.3">
      <c r="R2503" s="69"/>
    </row>
    <row r="2504" spans="18:18" x14ac:dyDescent="0.3">
      <c r="R2504" s="69"/>
    </row>
    <row r="2505" spans="18:18" x14ac:dyDescent="0.3">
      <c r="R2505" s="69"/>
    </row>
    <row r="2506" spans="18:18" x14ac:dyDescent="0.3">
      <c r="R2506" s="69"/>
    </row>
    <row r="2507" spans="18:18" x14ac:dyDescent="0.3">
      <c r="R2507" s="69"/>
    </row>
    <row r="2508" spans="18:18" x14ac:dyDescent="0.3">
      <c r="R2508" s="69"/>
    </row>
    <row r="2509" spans="18:18" x14ac:dyDescent="0.3">
      <c r="R2509" s="69"/>
    </row>
    <row r="2510" spans="18:18" x14ac:dyDescent="0.3">
      <c r="R2510" s="69"/>
    </row>
    <row r="2511" spans="18:18" x14ac:dyDescent="0.3">
      <c r="R2511" s="69"/>
    </row>
    <row r="2512" spans="18:18" x14ac:dyDescent="0.3">
      <c r="R2512" s="69"/>
    </row>
    <row r="2513" spans="18:18" x14ac:dyDescent="0.3">
      <c r="R2513" s="69"/>
    </row>
    <row r="2514" spans="18:18" x14ac:dyDescent="0.3">
      <c r="R2514" s="69"/>
    </row>
    <row r="2515" spans="18:18" x14ac:dyDescent="0.3">
      <c r="R2515" s="69"/>
    </row>
    <row r="2516" spans="18:18" x14ac:dyDescent="0.3">
      <c r="R2516" s="69"/>
    </row>
    <row r="2517" spans="18:18" x14ac:dyDescent="0.3">
      <c r="R2517" s="69"/>
    </row>
    <row r="2518" spans="18:18" x14ac:dyDescent="0.3">
      <c r="R2518" s="69"/>
    </row>
    <row r="2519" spans="18:18" x14ac:dyDescent="0.3">
      <c r="R2519" s="69"/>
    </row>
    <row r="2520" spans="18:18" x14ac:dyDescent="0.3">
      <c r="R2520" s="69"/>
    </row>
    <row r="2521" spans="18:18" x14ac:dyDescent="0.3">
      <c r="R2521" s="69"/>
    </row>
    <row r="2522" spans="18:18" x14ac:dyDescent="0.3">
      <c r="R2522" s="69"/>
    </row>
    <row r="2523" spans="18:18" x14ac:dyDescent="0.3">
      <c r="R2523" s="69"/>
    </row>
    <row r="2524" spans="18:18" x14ac:dyDescent="0.3">
      <c r="R2524" s="69"/>
    </row>
    <row r="2525" spans="18:18" x14ac:dyDescent="0.3">
      <c r="R2525" s="69"/>
    </row>
    <row r="2526" spans="18:18" x14ac:dyDescent="0.3">
      <c r="R2526" s="69"/>
    </row>
    <row r="2527" spans="18:18" x14ac:dyDescent="0.3">
      <c r="R2527" s="69"/>
    </row>
    <row r="2528" spans="18:18" x14ac:dyDescent="0.3">
      <c r="R2528" s="69"/>
    </row>
    <row r="2529" spans="18:18" x14ac:dyDescent="0.3">
      <c r="R2529" s="69"/>
    </row>
    <row r="2530" spans="18:18" x14ac:dyDescent="0.3">
      <c r="R2530" s="69"/>
    </row>
    <row r="2531" spans="18:18" x14ac:dyDescent="0.3">
      <c r="R2531" s="69"/>
    </row>
    <row r="2532" spans="18:18" x14ac:dyDescent="0.3">
      <c r="R2532" s="69"/>
    </row>
    <row r="2533" spans="18:18" x14ac:dyDescent="0.3">
      <c r="R2533" s="69"/>
    </row>
    <row r="2534" spans="18:18" x14ac:dyDescent="0.3">
      <c r="R2534" s="69"/>
    </row>
    <row r="2535" spans="18:18" x14ac:dyDescent="0.3">
      <c r="R2535" s="69"/>
    </row>
    <row r="2536" spans="18:18" x14ac:dyDescent="0.3">
      <c r="R2536" s="69"/>
    </row>
    <row r="2537" spans="18:18" x14ac:dyDescent="0.3">
      <c r="R2537" s="69"/>
    </row>
    <row r="2538" spans="18:18" x14ac:dyDescent="0.3">
      <c r="R2538" s="69"/>
    </row>
    <row r="2539" spans="18:18" x14ac:dyDescent="0.3">
      <c r="R2539" s="69"/>
    </row>
    <row r="2540" spans="18:18" x14ac:dyDescent="0.3">
      <c r="R2540" s="69"/>
    </row>
    <row r="2541" spans="18:18" x14ac:dyDescent="0.3">
      <c r="R2541" s="69"/>
    </row>
    <row r="2542" spans="18:18" x14ac:dyDescent="0.3">
      <c r="R2542" s="69"/>
    </row>
    <row r="2543" spans="18:18" x14ac:dyDescent="0.3">
      <c r="R2543" s="69"/>
    </row>
    <row r="2544" spans="18:18" x14ac:dyDescent="0.3">
      <c r="R2544" s="69"/>
    </row>
    <row r="2545" spans="18:18" x14ac:dyDescent="0.3">
      <c r="R2545" s="69"/>
    </row>
    <row r="2546" spans="18:18" x14ac:dyDescent="0.3">
      <c r="R2546" s="69"/>
    </row>
    <row r="2547" spans="18:18" x14ac:dyDescent="0.3">
      <c r="R2547" s="69"/>
    </row>
    <row r="2548" spans="18:18" x14ac:dyDescent="0.3">
      <c r="R2548" s="69"/>
    </row>
    <row r="2549" spans="18:18" x14ac:dyDescent="0.3">
      <c r="R2549" s="69"/>
    </row>
    <row r="2550" spans="18:18" x14ac:dyDescent="0.3">
      <c r="R2550" s="69"/>
    </row>
    <row r="2551" spans="18:18" x14ac:dyDescent="0.3">
      <c r="R2551" s="69"/>
    </row>
    <row r="2552" spans="18:18" x14ac:dyDescent="0.3">
      <c r="R2552" s="69"/>
    </row>
    <row r="2553" spans="18:18" x14ac:dyDescent="0.3">
      <c r="R2553" s="69"/>
    </row>
    <row r="2554" spans="18:18" x14ac:dyDescent="0.3">
      <c r="R2554" s="69"/>
    </row>
    <row r="2555" spans="18:18" x14ac:dyDescent="0.3">
      <c r="R2555" s="69"/>
    </row>
    <row r="2556" spans="18:18" x14ac:dyDescent="0.3">
      <c r="R2556" s="69"/>
    </row>
    <row r="2557" spans="18:18" x14ac:dyDescent="0.3">
      <c r="R2557" s="69"/>
    </row>
    <row r="2558" spans="18:18" x14ac:dyDescent="0.3">
      <c r="R2558" s="69"/>
    </row>
    <row r="2559" spans="18:18" x14ac:dyDescent="0.3">
      <c r="R2559" s="69"/>
    </row>
    <row r="2560" spans="18:18" x14ac:dyDescent="0.3">
      <c r="R2560" s="69"/>
    </row>
    <row r="2561" spans="18:18" x14ac:dyDescent="0.3">
      <c r="R2561" s="69"/>
    </row>
    <row r="2562" spans="18:18" x14ac:dyDescent="0.3">
      <c r="R2562" s="69"/>
    </row>
    <row r="2563" spans="18:18" x14ac:dyDescent="0.3">
      <c r="R2563" s="69"/>
    </row>
    <row r="2564" spans="18:18" x14ac:dyDescent="0.3">
      <c r="R2564" s="69"/>
    </row>
    <row r="2565" spans="18:18" x14ac:dyDescent="0.3">
      <c r="R2565" s="69"/>
    </row>
    <row r="2566" spans="18:18" x14ac:dyDescent="0.3">
      <c r="R2566" s="69"/>
    </row>
    <row r="2567" spans="18:18" x14ac:dyDescent="0.3">
      <c r="R2567" s="69"/>
    </row>
    <row r="2568" spans="18:18" x14ac:dyDescent="0.3">
      <c r="R2568" s="69"/>
    </row>
    <row r="2569" spans="18:18" x14ac:dyDescent="0.3">
      <c r="R2569" s="69"/>
    </row>
    <row r="2570" spans="18:18" x14ac:dyDescent="0.3">
      <c r="R2570" s="69"/>
    </row>
    <row r="2571" spans="18:18" x14ac:dyDescent="0.3">
      <c r="R2571" s="69"/>
    </row>
    <row r="2572" spans="18:18" x14ac:dyDescent="0.3">
      <c r="R2572" s="69"/>
    </row>
    <row r="2573" spans="18:18" x14ac:dyDescent="0.3">
      <c r="R2573" s="69"/>
    </row>
    <row r="2574" spans="18:18" x14ac:dyDescent="0.3">
      <c r="R2574" s="69"/>
    </row>
    <row r="2575" spans="18:18" x14ac:dyDescent="0.3">
      <c r="R2575" s="69"/>
    </row>
    <row r="2576" spans="18:18" x14ac:dyDescent="0.3">
      <c r="R2576" s="69"/>
    </row>
    <row r="2577" spans="18:18" x14ac:dyDescent="0.3">
      <c r="R2577" s="69"/>
    </row>
    <row r="2578" spans="18:18" x14ac:dyDescent="0.3">
      <c r="R2578" s="69"/>
    </row>
    <row r="2579" spans="18:18" x14ac:dyDescent="0.3">
      <c r="R2579" s="69"/>
    </row>
    <row r="2580" spans="18:18" x14ac:dyDescent="0.3">
      <c r="R2580" s="69"/>
    </row>
    <row r="2581" spans="18:18" x14ac:dyDescent="0.3">
      <c r="R2581" s="69"/>
    </row>
    <row r="2582" spans="18:18" x14ac:dyDescent="0.3">
      <c r="R2582" s="69"/>
    </row>
    <row r="2583" spans="18:18" x14ac:dyDescent="0.3">
      <c r="R2583" s="69"/>
    </row>
    <row r="2584" spans="18:18" x14ac:dyDescent="0.3">
      <c r="R2584" s="69"/>
    </row>
    <row r="2585" spans="18:18" x14ac:dyDescent="0.3">
      <c r="R2585" s="69"/>
    </row>
    <row r="2586" spans="18:18" x14ac:dyDescent="0.3">
      <c r="R2586" s="69"/>
    </row>
    <row r="2587" spans="18:18" x14ac:dyDescent="0.3">
      <c r="R2587" s="69"/>
    </row>
    <row r="2588" spans="18:18" x14ac:dyDescent="0.3">
      <c r="R2588" s="69"/>
    </row>
    <row r="2589" spans="18:18" x14ac:dyDescent="0.3">
      <c r="R2589" s="69"/>
    </row>
    <row r="2590" spans="18:18" x14ac:dyDescent="0.3">
      <c r="R2590" s="69"/>
    </row>
    <row r="2591" spans="18:18" x14ac:dyDescent="0.3">
      <c r="R2591" s="69"/>
    </row>
    <row r="2592" spans="18:18" x14ac:dyDescent="0.3">
      <c r="R2592" s="69"/>
    </row>
    <row r="2593" spans="18:18" x14ac:dyDescent="0.3">
      <c r="R2593" s="69"/>
    </row>
    <row r="2594" spans="18:18" x14ac:dyDescent="0.3">
      <c r="R2594" s="69"/>
    </row>
    <row r="2595" spans="18:18" x14ac:dyDescent="0.3">
      <c r="R2595" s="69"/>
    </row>
    <row r="2596" spans="18:18" x14ac:dyDescent="0.3">
      <c r="R2596" s="69"/>
    </row>
    <row r="2597" spans="18:18" x14ac:dyDescent="0.3">
      <c r="R2597" s="69"/>
    </row>
    <row r="2598" spans="18:18" x14ac:dyDescent="0.3">
      <c r="R2598" s="69"/>
    </row>
    <row r="2599" spans="18:18" x14ac:dyDescent="0.3">
      <c r="R2599" s="69"/>
    </row>
    <row r="2600" spans="18:18" x14ac:dyDescent="0.3">
      <c r="R2600" s="69"/>
    </row>
    <row r="2601" spans="18:18" x14ac:dyDescent="0.3">
      <c r="R2601" s="69"/>
    </row>
    <row r="2602" spans="18:18" x14ac:dyDescent="0.3">
      <c r="R2602" s="69"/>
    </row>
    <row r="2603" spans="18:18" x14ac:dyDescent="0.3">
      <c r="R2603" s="69"/>
    </row>
    <row r="2604" spans="18:18" x14ac:dyDescent="0.3">
      <c r="R2604" s="69"/>
    </row>
    <row r="2605" spans="18:18" x14ac:dyDescent="0.3">
      <c r="R2605" s="69"/>
    </row>
    <row r="2606" spans="18:18" x14ac:dyDescent="0.3">
      <c r="R2606" s="69"/>
    </row>
    <row r="2607" spans="18:18" x14ac:dyDescent="0.3">
      <c r="R2607" s="69"/>
    </row>
    <row r="2608" spans="18:18" x14ac:dyDescent="0.3">
      <c r="R2608" s="69"/>
    </row>
    <row r="2609" spans="18:18" x14ac:dyDescent="0.3">
      <c r="R2609" s="69"/>
    </row>
    <row r="2610" spans="18:18" x14ac:dyDescent="0.3">
      <c r="R2610" s="69"/>
    </row>
    <row r="2611" spans="18:18" x14ac:dyDescent="0.3">
      <c r="R2611" s="69"/>
    </row>
    <row r="2612" spans="18:18" x14ac:dyDescent="0.3">
      <c r="R2612" s="69"/>
    </row>
    <row r="2613" spans="18:18" x14ac:dyDescent="0.3">
      <c r="R2613" s="69"/>
    </row>
    <row r="2614" spans="18:18" x14ac:dyDescent="0.3">
      <c r="R2614" s="69"/>
    </row>
    <row r="2615" spans="18:18" x14ac:dyDescent="0.3">
      <c r="R2615" s="69"/>
    </row>
    <row r="2616" spans="18:18" x14ac:dyDescent="0.3">
      <c r="R2616" s="69"/>
    </row>
    <row r="2617" spans="18:18" x14ac:dyDescent="0.3">
      <c r="R2617" s="69"/>
    </row>
    <row r="2618" spans="18:18" x14ac:dyDescent="0.3">
      <c r="R2618" s="69"/>
    </row>
    <row r="2619" spans="18:18" x14ac:dyDescent="0.3">
      <c r="R2619" s="69"/>
    </row>
    <row r="2620" spans="18:18" x14ac:dyDescent="0.3">
      <c r="R2620" s="69"/>
    </row>
    <row r="2621" spans="18:18" x14ac:dyDescent="0.3">
      <c r="R2621" s="69"/>
    </row>
    <row r="2622" spans="18:18" x14ac:dyDescent="0.3">
      <c r="R2622" s="69"/>
    </row>
    <row r="2623" spans="18:18" x14ac:dyDescent="0.3">
      <c r="R2623" s="69"/>
    </row>
    <row r="2624" spans="18:18" x14ac:dyDescent="0.3">
      <c r="R2624" s="69"/>
    </row>
    <row r="2625" spans="18:18" x14ac:dyDescent="0.3">
      <c r="R2625" s="69"/>
    </row>
    <row r="2626" spans="18:18" x14ac:dyDescent="0.3">
      <c r="R2626" s="69"/>
    </row>
    <row r="2627" spans="18:18" x14ac:dyDescent="0.3">
      <c r="R2627" s="69"/>
    </row>
    <row r="2628" spans="18:18" x14ac:dyDescent="0.3">
      <c r="R2628" s="69"/>
    </row>
    <row r="2629" spans="18:18" x14ac:dyDescent="0.3">
      <c r="R2629" s="69"/>
    </row>
    <row r="2630" spans="18:18" x14ac:dyDescent="0.3">
      <c r="R2630" s="69"/>
    </row>
    <row r="2631" spans="18:18" x14ac:dyDescent="0.3">
      <c r="R2631" s="69"/>
    </row>
    <row r="2632" spans="18:18" x14ac:dyDescent="0.3">
      <c r="R2632" s="69"/>
    </row>
    <row r="2633" spans="18:18" x14ac:dyDescent="0.3">
      <c r="R2633" s="69"/>
    </row>
    <row r="2634" spans="18:18" x14ac:dyDescent="0.3">
      <c r="R2634" s="69"/>
    </row>
    <row r="2635" spans="18:18" x14ac:dyDescent="0.3">
      <c r="R2635" s="69"/>
    </row>
    <row r="2636" spans="18:18" x14ac:dyDescent="0.3">
      <c r="R2636" s="69"/>
    </row>
    <row r="2637" spans="18:18" x14ac:dyDescent="0.3">
      <c r="R2637" s="69"/>
    </row>
    <row r="2638" spans="18:18" x14ac:dyDescent="0.3">
      <c r="R2638" s="69"/>
    </row>
    <row r="2639" spans="18:18" x14ac:dyDescent="0.3">
      <c r="R2639" s="69"/>
    </row>
    <row r="2640" spans="18:18" x14ac:dyDescent="0.3">
      <c r="R2640" s="69"/>
    </row>
    <row r="2641" spans="18:18" x14ac:dyDescent="0.3">
      <c r="R2641" s="69"/>
    </row>
    <row r="2642" spans="18:18" x14ac:dyDescent="0.3">
      <c r="R2642" s="69"/>
    </row>
    <row r="2643" spans="18:18" x14ac:dyDescent="0.3">
      <c r="R2643" s="69"/>
    </row>
    <row r="2644" spans="18:18" x14ac:dyDescent="0.3">
      <c r="R2644" s="69"/>
    </row>
    <row r="2645" spans="18:18" x14ac:dyDescent="0.3">
      <c r="R2645" s="69"/>
    </row>
    <row r="2646" spans="18:18" x14ac:dyDescent="0.3">
      <c r="R2646" s="69"/>
    </row>
    <row r="2647" spans="18:18" x14ac:dyDescent="0.3">
      <c r="R2647" s="69"/>
    </row>
    <row r="2648" spans="18:18" x14ac:dyDescent="0.3">
      <c r="R2648" s="69"/>
    </row>
    <row r="2649" spans="18:18" x14ac:dyDescent="0.3">
      <c r="R2649" s="69"/>
    </row>
    <row r="2650" spans="18:18" x14ac:dyDescent="0.3">
      <c r="R2650" s="69"/>
    </row>
    <row r="2651" spans="18:18" x14ac:dyDescent="0.3">
      <c r="R2651" s="69"/>
    </row>
    <row r="2652" spans="18:18" x14ac:dyDescent="0.3">
      <c r="R2652" s="69"/>
    </row>
    <row r="2653" spans="18:18" x14ac:dyDescent="0.3">
      <c r="R2653" s="69"/>
    </row>
    <row r="2654" spans="18:18" x14ac:dyDescent="0.3">
      <c r="R2654" s="69"/>
    </row>
    <row r="2655" spans="18:18" x14ac:dyDescent="0.3">
      <c r="R2655" s="69"/>
    </row>
    <row r="2656" spans="18:18" x14ac:dyDescent="0.3">
      <c r="R2656" s="69"/>
    </row>
    <row r="2657" spans="18:18" x14ac:dyDescent="0.3">
      <c r="R2657" s="69"/>
    </row>
    <row r="2658" spans="18:18" x14ac:dyDescent="0.3">
      <c r="R2658" s="69"/>
    </row>
    <row r="2659" spans="18:18" x14ac:dyDescent="0.3">
      <c r="R2659" s="69"/>
    </row>
    <row r="2660" spans="18:18" x14ac:dyDescent="0.3">
      <c r="R2660" s="69"/>
    </row>
    <row r="2661" spans="18:18" x14ac:dyDescent="0.3">
      <c r="R2661" s="69"/>
    </row>
    <row r="2662" spans="18:18" x14ac:dyDescent="0.3">
      <c r="R2662" s="69"/>
    </row>
    <row r="2663" spans="18:18" x14ac:dyDescent="0.3">
      <c r="R2663" s="69"/>
    </row>
    <row r="2664" spans="18:18" x14ac:dyDescent="0.3">
      <c r="R2664" s="69"/>
    </row>
    <row r="2665" spans="18:18" x14ac:dyDescent="0.3">
      <c r="R2665" s="69"/>
    </row>
    <row r="2666" spans="18:18" x14ac:dyDescent="0.3">
      <c r="R2666" s="69"/>
    </row>
    <row r="2667" spans="18:18" x14ac:dyDescent="0.3">
      <c r="R2667" s="69"/>
    </row>
    <row r="2668" spans="18:18" x14ac:dyDescent="0.3">
      <c r="R2668" s="69"/>
    </row>
    <row r="2669" spans="18:18" x14ac:dyDescent="0.3">
      <c r="R2669" s="69"/>
    </row>
    <row r="2670" spans="18:18" x14ac:dyDescent="0.3">
      <c r="R2670" s="69"/>
    </row>
    <row r="2671" spans="18:18" x14ac:dyDescent="0.3">
      <c r="R2671" s="69"/>
    </row>
    <row r="2672" spans="18:18" x14ac:dyDescent="0.3">
      <c r="R2672" s="69"/>
    </row>
    <row r="2673" spans="18:18" x14ac:dyDescent="0.3">
      <c r="R2673" s="69"/>
    </row>
    <row r="2674" spans="18:18" x14ac:dyDescent="0.3">
      <c r="R2674" s="69"/>
    </row>
    <row r="2675" spans="18:18" x14ac:dyDescent="0.3">
      <c r="R2675" s="69"/>
    </row>
    <row r="2676" spans="18:18" x14ac:dyDescent="0.3">
      <c r="R2676" s="69"/>
    </row>
    <row r="2677" spans="18:18" x14ac:dyDescent="0.3">
      <c r="R2677" s="69"/>
    </row>
    <row r="2678" spans="18:18" x14ac:dyDescent="0.3">
      <c r="R2678" s="69"/>
    </row>
    <row r="2679" spans="18:18" x14ac:dyDescent="0.3">
      <c r="R2679" s="69"/>
    </row>
    <row r="2680" spans="18:18" x14ac:dyDescent="0.3">
      <c r="R2680" s="69"/>
    </row>
    <row r="2681" spans="18:18" x14ac:dyDescent="0.3">
      <c r="R2681" s="69"/>
    </row>
    <row r="2682" spans="18:18" x14ac:dyDescent="0.3">
      <c r="R2682" s="69"/>
    </row>
    <row r="2683" spans="18:18" x14ac:dyDescent="0.3">
      <c r="R2683" s="69"/>
    </row>
    <row r="2684" spans="18:18" x14ac:dyDescent="0.3">
      <c r="R2684" s="69"/>
    </row>
    <row r="2685" spans="18:18" x14ac:dyDescent="0.3">
      <c r="R2685" s="69"/>
    </row>
    <row r="2686" spans="18:18" x14ac:dyDescent="0.3">
      <c r="R2686" s="69"/>
    </row>
    <row r="2687" spans="18:18" x14ac:dyDescent="0.3">
      <c r="R2687" s="69"/>
    </row>
    <row r="2688" spans="18:18" x14ac:dyDescent="0.3">
      <c r="R2688" s="69"/>
    </row>
    <row r="2689" spans="18:18" x14ac:dyDescent="0.3">
      <c r="R2689" s="69"/>
    </row>
    <row r="2690" spans="18:18" x14ac:dyDescent="0.3">
      <c r="R2690" s="69"/>
    </row>
    <row r="2691" spans="18:18" x14ac:dyDescent="0.3">
      <c r="R2691" s="69"/>
    </row>
    <row r="2692" spans="18:18" x14ac:dyDescent="0.3">
      <c r="R2692" s="69"/>
    </row>
    <row r="2693" spans="18:18" x14ac:dyDescent="0.3">
      <c r="R2693" s="69"/>
    </row>
    <row r="2694" spans="18:18" x14ac:dyDescent="0.3">
      <c r="R2694" s="69"/>
    </row>
    <row r="2695" spans="18:18" x14ac:dyDescent="0.3">
      <c r="R2695" s="69"/>
    </row>
    <row r="2696" spans="18:18" x14ac:dyDescent="0.3">
      <c r="R2696" s="69"/>
    </row>
    <row r="2697" spans="18:18" x14ac:dyDescent="0.3">
      <c r="R2697" s="69"/>
    </row>
    <row r="2698" spans="18:18" x14ac:dyDescent="0.3">
      <c r="R2698" s="69"/>
    </row>
    <row r="2699" spans="18:18" x14ac:dyDescent="0.3">
      <c r="R2699" s="69"/>
    </row>
    <row r="2700" spans="18:18" x14ac:dyDescent="0.3">
      <c r="R2700" s="69"/>
    </row>
    <row r="2701" spans="18:18" x14ac:dyDescent="0.3">
      <c r="R2701" s="69"/>
    </row>
    <row r="2702" spans="18:18" x14ac:dyDescent="0.3">
      <c r="R2702" s="69"/>
    </row>
    <row r="2703" spans="18:18" x14ac:dyDescent="0.3">
      <c r="R2703" s="69"/>
    </row>
    <row r="2704" spans="18:18" x14ac:dyDescent="0.3">
      <c r="R2704" s="69"/>
    </row>
    <row r="2705" spans="18:18" x14ac:dyDescent="0.3">
      <c r="R2705" s="69"/>
    </row>
    <row r="2706" spans="18:18" x14ac:dyDescent="0.3">
      <c r="R2706" s="69"/>
    </row>
    <row r="2707" spans="18:18" x14ac:dyDescent="0.3">
      <c r="R2707" s="69"/>
    </row>
    <row r="2708" spans="18:18" x14ac:dyDescent="0.3">
      <c r="R2708" s="69"/>
    </row>
    <row r="2709" spans="18:18" x14ac:dyDescent="0.3">
      <c r="R2709" s="69"/>
    </row>
    <row r="2710" spans="18:18" x14ac:dyDescent="0.3">
      <c r="R2710" s="69"/>
    </row>
    <row r="2711" spans="18:18" x14ac:dyDescent="0.3">
      <c r="R2711" s="69"/>
    </row>
    <row r="2712" spans="18:18" x14ac:dyDescent="0.3">
      <c r="R2712" s="69"/>
    </row>
    <row r="2713" spans="18:18" x14ac:dyDescent="0.3">
      <c r="R2713" s="69"/>
    </row>
    <row r="2714" spans="18:18" x14ac:dyDescent="0.3">
      <c r="R2714" s="69"/>
    </row>
    <row r="2715" spans="18:18" x14ac:dyDescent="0.3">
      <c r="R2715" s="69"/>
    </row>
    <row r="2716" spans="18:18" x14ac:dyDescent="0.3">
      <c r="R2716" s="69"/>
    </row>
    <row r="2717" spans="18:18" x14ac:dyDescent="0.3">
      <c r="R2717" s="69"/>
    </row>
    <row r="2718" spans="18:18" x14ac:dyDescent="0.3">
      <c r="R2718" s="69"/>
    </row>
    <row r="2719" spans="18:18" x14ac:dyDescent="0.3">
      <c r="R2719" s="69"/>
    </row>
    <row r="2720" spans="18:18" x14ac:dyDescent="0.3">
      <c r="R2720" s="69"/>
    </row>
    <row r="2721" spans="18:18" x14ac:dyDescent="0.3">
      <c r="R2721" s="69"/>
    </row>
    <row r="2722" spans="18:18" x14ac:dyDescent="0.3">
      <c r="R2722" s="69"/>
    </row>
    <row r="2723" spans="18:18" x14ac:dyDescent="0.3">
      <c r="R2723" s="69"/>
    </row>
    <row r="2724" spans="18:18" x14ac:dyDescent="0.3">
      <c r="R2724" s="69"/>
    </row>
    <row r="2725" spans="18:18" x14ac:dyDescent="0.3">
      <c r="R2725" s="69"/>
    </row>
    <row r="2726" spans="18:18" x14ac:dyDescent="0.3">
      <c r="R2726" s="69"/>
    </row>
    <row r="2727" spans="18:18" x14ac:dyDescent="0.3">
      <c r="R2727" s="69"/>
    </row>
    <row r="2728" spans="18:18" x14ac:dyDescent="0.3">
      <c r="R2728" s="69"/>
    </row>
    <row r="2729" spans="18:18" x14ac:dyDescent="0.3">
      <c r="R2729" s="69"/>
    </row>
    <row r="2730" spans="18:18" x14ac:dyDescent="0.3">
      <c r="R2730" s="69"/>
    </row>
    <row r="2731" spans="18:18" x14ac:dyDescent="0.3">
      <c r="R2731" s="69"/>
    </row>
    <row r="2732" spans="18:18" x14ac:dyDescent="0.3">
      <c r="R2732" s="69"/>
    </row>
    <row r="2733" spans="18:18" x14ac:dyDescent="0.3">
      <c r="R2733" s="69"/>
    </row>
    <row r="2734" spans="18:18" x14ac:dyDescent="0.3">
      <c r="R2734" s="69"/>
    </row>
    <row r="2735" spans="18:18" x14ac:dyDescent="0.3">
      <c r="R2735" s="69"/>
    </row>
    <row r="2736" spans="18:18" x14ac:dyDescent="0.3">
      <c r="R2736" s="69"/>
    </row>
    <row r="2737" spans="18:18" x14ac:dyDescent="0.3">
      <c r="R2737" s="69"/>
    </row>
    <row r="2738" spans="18:18" x14ac:dyDescent="0.3">
      <c r="R2738" s="69"/>
    </row>
    <row r="2739" spans="18:18" x14ac:dyDescent="0.3">
      <c r="R2739" s="69"/>
    </row>
    <row r="2740" spans="18:18" x14ac:dyDescent="0.3">
      <c r="R2740" s="69"/>
    </row>
    <row r="2741" spans="18:18" x14ac:dyDescent="0.3">
      <c r="R2741" s="69"/>
    </row>
    <row r="2742" spans="18:18" x14ac:dyDescent="0.3">
      <c r="R2742" s="69"/>
    </row>
    <row r="2743" spans="18:18" x14ac:dyDescent="0.3">
      <c r="R2743" s="69"/>
    </row>
    <row r="2744" spans="18:18" x14ac:dyDescent="0.3">
      <c r="R2744" s="69"/>
    </row>
    <row r="2745" spans="18:18" x14ac:dyDescent="0.3">
      <c r="R2745" s="69"/>
    </row>
    <row r="2746" spans="18:18" x14ac:dyDescent="0.3">
      <c r="R2746" s="69"/>
    </row>
    <row r="2747" spans="18:18" x14ac:dyDescent="0.3">
      <c r="R2747" s="69"/>
    </row>
    <row r="2748" spans="18:18" x14ac:dyDescent="0.3">
      <c r="R2748" s="69"/>
    </row>
    <row r="2749" spans="18:18" x14ac:dyDescent="0.3">
      <c r="R2749" s="69"/>
    </row>
    <row r="2750" spans="18:18" x14ac:dyDescent="0.3">
      <c r="R2750" s="69"/>
    </row>
    <row r="2751" spans="18:18" x14ac:dyDescent="0.3">
      <c r="R2751" s="69"/>
    </row>
    <row r="2752" spans="18:18" x14ac:dyDescent="0.3">
      <c r="R2752" s="69"/>
    </row>
    <row r="2753" spans="18:18" x14ac:dyDescent="0.3">
      <c r="R2753" s="69"/>
    </row>
    <row r="2754" spans="18:18" x14ac:dyDescent="0.3">
      <c r="R2754" s="69"/>
    </row>
    <row r="2755" spans="18:18" x14ac:dyDescent="0.3">
      <c r="R2755" s="69"/>
    </row>
    <row r="2756" spans="18:18" x14ac:dyDescent="0.3">
      <c r="R2756" s="69"/>
    </row>
    <row r="2757" spans="18:18" x14ac:dyDescent="0.3">
      <c r="R2757" s="69"/>
    </row>
    <row r="2758" spans="18:18" x14ac:dyDescent="0.3">
      <c r="R2758" s="69"/>
    </row>
    <row r="2759" spans="18:18" x14ac:dyDescent="0.3">
      <c r="R2759" s="69"/>
    </row>
    <row r="2760" spans="18:18" x14ac:dyDescent="0.3">
      <c r="R2760" s="69"/>
    </row>
    <row r="2761" spans="18:18" x14ac:dyDescent="0.3">
      <c r="R2761" s="69"/>
    </row>
    <row r="2762" spans="18:18" x14ac:dyDescent="0.3">
      <c r="R2762" s="69"/>
    </row>
    <row r="2763" spans="18:18" x14ac:dyDescent="0.3">
      <c r="R2763" s="69"/>
    </row>
    <row r="2764" spans="18:18" x14ac:dyDescent="0.3">
      <c r="R2764" s="69"/>
    </row>
    <row r="2765" spans="18:18" x14ac:dyDescent="0.3">
      <c r="R2765" s="69"/>
    </row>
    <row r="2766" spans="18:18" x14ac:dyDescent="0.3">
      <c r="R2766" s="69"/>
    </row>
    <row r="2767" spans="18:18" x14ac:dyDescent="0.3">
      <c r="R2767" s="69"/>
    </row>
    <row r="2768" spans="18:18" x14ac:dyDescent="0.3">
      <c r="R2768" s="69"/>
    </row>
    <row r="2769" spans="18:18" x14ac:dyDescent="0.3">
      <c r="R2769" s="69"/>
    </row>
    <row r="2770" spans="18:18" x14ac:dyDescent="0.3">
      <c r="R2770" s="69"/>
    </row>
    <row r="2771" spans="18:18" x14ac:dyDescent="0.3">
      <c r="R2771" s="69"/>
    </row>
    <row r="2772" spans="18:18" x14ac:dyDescent="0.3">
      <c r="R2772" s="69"/>
    </row>
    <row r="2773" spans="18:18" x14ac:dyDescent="0.3">
      <c r="R2773" s="69"/>
    </row>
    <row r="2774" spans="18:18" x14ac:dyDescent="0.3">
      <c r="R2774" s="69"/>
    </row>
    <row r="2775" spans="18:18" x14ac:dyDescent="0.3">
      <c r="R2775" s="69"/>
    </row>
    <row r="2776" spans="18:18" x14ac:dyDescent="0.3">
      <c r="R2776" s="69"/>
    </row>
    <row r="2777" spans="18:18" x14ac:dyDescent="0.3">
      <c r="R2777" s="69"/>
    </row>
    <row r="2778" spans="18:18" x14ac:dyDescent="0.3">
      <c r="R2778" s="69"/>
    </row>
    <row r="2779" spans="18:18" x14ac:dyDescent="0.3">
      <c r="R2779" s="69"/>
    </row>
    <row r="2780" spans="18:18" x14ac:dyDescent="0.3">
      <c r="R2780" s="69"/>
    </row>
    <row r="2781" spans="18:18" x14ac:dyDescent="0.3">
      <c r="R2781" s="69"/>
    </row>
    <row r="2782" spans="18:18" x14ac:dyDescent="0.3">
      <c r="R2782" s="69"/>
    </row>
    <row r="2783" spans="18:18" x14ac:dyDescent="0.3">
      <c r="R2783" s="69"/>
    </row>
    <row r="2784" spans="18:18" x14ac:dyDescent="0.3">
      <c r="R2784" s="69"/>
    </row>
    <row r="2785" spans="18:18" x14ac:dyDescent="0.3">
      <c r="R2785" s="69"/>
    </row>
    <row r="2786" spans="18:18" x14ac:dyDescent="0.3">
      <c r="R2786" s="69"/>
    </row>
    <row r="2787" spans="18:18" x14ac:dyDescent="0.3">
      <c r="R2787" s="69"/>
    </row>
    <row r="2788" spans="18:18" x14ac:dyDescent="0.3">
      <c r="R2788" s="69"/>
    </row>
    <row r="2789" spans="18:18" x14ac:dyDescent="0.3">
      <c r="R2789" s="69"/>
    </row>
    <row r="2790" spans="18:18" x14ac:dyDescent="0.3">
      <c r="R2790" s="69"/>
    </row>
    <row r="2791" spans="18:18" x14ac:dyDescent="0.3">
      <c r="R2791" s="69"/>
    </row>
    <row r="2792" spans="18:18" x14ac:dyDescent="0.3">
      <c r="R2792" s="69"/>
    </row>
    <row r="2793" spans="18:18" x14ac:dyDescent="0.3">
      <c r="R2793" s="69"/>
    </row>
    <row r="2794" spans="18:18" x14ac:dyDescent="0.3">
      <c r="R2794" s="69"/>
    </row>
    <row r="2795" spans="18:18" x14ac:dyDescent="0.3">
      <c r="R2795" s="69"/>
    </row>
    <row r="2796" spans="18:18" x14ac:dyDescent="0.3">
      <c r="R2796" s="69"/>
    </row>
    <row r="2797" spans="18:18" x14ac:dyDescent="0.3">
      <c r="R2797" s="69"/>
    </row>
    <row r="2798" spans="18:18" x14ac:dyDescent="0.3">
      <c r="R2798" s="69"/>
    </row>
    <row r="2799" spans="18:18" x14ac:dyDescent="0.3">
      <c r="R2799" s="69"/>
    </row>
    <row r="2800" spans="18:18" x14ac:dyDescent="0.3">
      <c r="R2800" s="69"/>
    </row>
    <row r="2801" spans="18:18" x14ac:dyDescent="0.3">
      <c r="R2801" s="69"/>
    </row>
    <row r="2802" spans="18:18" x14ac:dyDescent="0.3">
      <c r="R2802" s="69"/>
    </row>
    <row r="2803" spans="18:18" x14ac:dyDescent="0.3">
      <c r="R2803" s="69"/>
    </row>
    <row r="2804" spans="18:18" x14ac:dyDescent="0.3">
      <c r="R2804" s="69"/>
    </row>
    <row r="2805" spans="18:18" x14ac:dyDescent="0.3">
      <c r="R2805" s="69"/>
    </row>
    <row r="2806" spans="18:18" x14ac:dyDescent="0.3">
      <c r="R2806" s="69"/>
    </row>
    <row r="2807" spans="18:18" x14ac:dyDescent="0.3">
      <c r="R2807" s="69"/>
    </row>
    <row r="2808" spans="18:18" x14ac:dyDescent="0.3">
      <c r="R2808" s="69"/>
    </row>
    <row r="2809" spans="18:18" x14ac:dyDescent="0.3">
      <c r="R2809" s="69"/>
    </row>
    <row r="2810" spans="18:18" x14ac:dyDescent="0.3">
      <c r="R2810" s="69"/>
    </row>
    <row r="2811" spans="18:18" x14ac:dyDescent="0.3">
      <c r="R2811" s="69"/>
    </row>
    <row r="2812" spans="18:18" x14ac:dyDescent="0.3">
      <c r="R2812" s="69"/>
    </row>
    <row r="2813" spans="18:18" x14ac:dyDescent="0.3">
      <c r="R2813" s="69"/>
    </row>
    <row r="2814" spans="18:18" x14ac:dyDescent="0.3">
      <c r="R2814" s="69"/>
    </row>
    <row r="2815" spans="18:18" x14ac:dyDescent="0.3">
      <c r="R2815" s="69"/>
    </row>
    <row r="2816" spans="18:18" x14ac:dyDescent="0.3">
      <c r="R2816" s="69"/>
    </row>
    <row r="2817" spans="18:18" x14ac:dyDescent="0.3">
      <c r="R2817" s="69"/>
    </row>
    <row r="2818" spans="18:18" x14ac:dyDescent="0.3">
      <c r="R2818" s="69"/>
    </row>
    <row r="2819" spans="18:18" x14ac:dyDescent="0.3">
      <c r="R2819" s="69"/>
    </row>
    <row r="2820" spans="18:18" x14ac:dyDescent="0.3">
      <c r="R2820" s="69"/>
    </row>
    <row r="2821" spans="18:18" x14ac:dyDescent="0.3">
      <c r="R2821" s="69"/>
    </row>
    <row r="2822" spans="18:18" x14ac:dyDescent="0.3">
      <c r="R2822" s="69"/>
    </row>
    <row r="2823" spans="18:18" x14ac:dyDescent="0.3">
      <c r="R2823" s="69"/>
    </row>
    <row r="2824" spans="18:18" x14ac:dyDescent="0.3">
      <c r="R2824" s="69"/>
    </row>
    <row r="2825" spans="18:18" x14ac:dyDescent="0.3">
      <c r="R2825" s="69"/>
    </row>
    <row r="2826" spans="18:18" x14ac:dyDescent="0.3">
      <c r="R2826" s="69"/>
    </row>
    <row r="2827" spans="18:18" x14ac:dyDescent="0.3">
      <c r="R2827" s="69"/>
    </row>
    <row r="2828" spans="18:18" x14ac:dyDescent="0.3">
      <c r="R2828" s="69"/>
    </row>
    <row r="2829" spans="18:18" x14ac:dyDescent="0.3">
      <c r="R2829" s="69"/>
    </row>
    <row r="2830" spans="18:18" x14ac:dyDescent="0.3">
      <c r="R2830" s="69"/>
    </row>
    <row r="2831" spans="18:18" x14ac:dyDescent="0.3">
      <c r="R2831" s="69"/>
    </row>
    <row r="2832" spans="18:18" x14ac:dyDescent="0.3">
      <c r="R2832" s="69"/>
    </row>
    <row r="2833" spans="18:18" x14ac:dyDescent="0.3">
      <c r="R2833" s="69"/>
    </row>
    <row r="2834" spans="18:18" x14ac:dyDescent="0.3">
      <c r="R2834" s="69"/>
    </row>
    <row r="2835" spans="18:18" x14ac:dyDescent="0.3">
      <c r="R2835" s="69"/>
    </row>
    <row r="2836" spans="18:18" x14ac:dyDescent="0.3">
      <c r="R2836" s="69"/>
    </row>
    <row r="2837" spans="18:18" x14ac:dyDescent="0.3">
      <c r="R2837" s="69"/>
    </row>
    <row r="2838" spans="18:18" x14ac:dyDescent="0.3">
      <c r="R2838" s="69"/>
    </row>
    <row r="2839" spans="18:18" x14ac:dyDescent="0.3">
      <c r="R2839" s="69"/>
    </row>
    <row r="2840" spans="18:18" x14ac:dyDescent="0.3">
      <c r="R2840" s="69"/>
    </row>
    <row r="2841" spans="18:18" x14ac:dyDescent="0.3">
      <c r="R2841" s="69"/>
    </row>
    <row r="2842" spans="18:18" x14ac:dyDescent="0.3">
      <c r="R2842" s="69"/>
    </row>
    <row r="2843" spans="18:18" x14ac:dyDescent="0.3">
      <c r="R2843" s="69"/>
    </row>
    <row r="2844" spans="18:18" x14ac:dyDescent="0.3">
      <c r="R2844" s="69"/>
    </row>
    <row r="2845" spans="18:18" x14ac:dyDescent="0.3">
      <c r="R2845" s="69"/>
    </row>
    <row r="2846" spans="18:18" x14ac:dyDescent="0.3">
      <c r="R2846" s="69"/>
    </row>
    <row r="2847" spans="18:18" x14ac:dyDescent="0.3">
      <c r="R2847" s="69"/>
    </row>
    <row r="2848" spans="18:18" x14ac:dyDescent="0.3">
      <c r="R2848" s="69"/>
    </row>
    <row r="2849" spans="18:18" x14ac:dyDescent="0.3">
      <c r="R2849" s="69"/>
    </row>
    <row r="2850" spans="18:18" x14ac:dyDescent="0.3">
      <c r="R2850" s="69"/>
    </row>
    <row r="2851" spans="18:18" x14ac:dyDescent="0.3">
      <c r="R2851" s="69"/>
    </row>
    <row r="2852" spans="18:18" x14ac:dyDescent="0.3">
      <c r="R2852" s="69"/>
    </row>
    <row r="2853" spans="18:18" x14ac:dyDescent="0.3">
      <c r="R2853" s="69"/>
    </row>
    <row r="2854" spans="18:18" x14ac:dyDescent="0.3">
      <c r="R2854" s="69"/>
    </row>
    <row r="2855" spans="18:18" x14ac:dyDescent="0.3">
      <c r="R2855" s="69"/>
    </row>
    <row r="2856" spans="18:18" x14ac:dyDescent="0.3">
      <c r="R2856" s="69"/>
    </row>
    <row r="2857" spans="18:18" x14ac:dyDescent="0.3">
      <c r="R2857" s="69"/>
    </row>
    <row r="2858" spans="18:18" x14ac:dyDescent="0.3">
      <c r="R2858" s="69"/>
    </row>
    <row r="2859" spans="18:18" x14ac:dyDescent="0.3">
      <c r="R2859" s="69"/>
    </row>
    <row r="2860" spans="18:18" x14ac:dyDescent="0.3">
      <c r="R2860" s="69"/>
    </row>
    <row r="2861" spans="18:18" x14ac:dyDescent="0.3">
      <c r="R2861" s="69"/>
    </row>
    <row r="2862" spans="18:18" x14ac:dyDescent="0.3">
      <c r="R2862" s="69"/>
    </row>
    <row r="2863" spans="18:18" x14ac:dyDescent="0.3">
      <c r="R2863" s="69"/>
    </row>
    <row r="2864" spans="18:18" x14ac:dyDescent="0.3">
      <c r="R2864" s="69"/>
    </row>
    <row r="2865" spans="18:18" x14ac:dyDescent="0.3">
      <c r="R2865" s="69"/>
    </row>
    <row r="2866" spans="18:18" x14ac:dyDescent="0.3">
      <c r="R2866" s="69"/>
    </row>
    <row r="2867" spans="18:18" x14ac:dyDescent="0.3">
      <c r="R2867" s="69"/>
    </row>
    <row r="2868" spans="18:18" x14ac:dyDescent="0.3">
      <c r="R2868" s="69"/>
    </row>
    <row r="2869" spans="18:18" x14ac:dyDescent="0.3">
      <c r="R2869" s="69"/>
    </row>
    <row r="2870" spans="18:18" x14ac:dyDescent="0.3">
      <c r="R2870" s="69"/>
    </row>
    <row r="2871" spans="18:18" x14ac:dyDescent="0.3">
      <c r="R2871" s="69"/>
    </row>
    <row r="2872" spans="18:18" x14ac:dyDescent="0.3">
      <c r="R2872" s="69"/>
    </row>
    <row r="2873" spans="18:18" x14ac:dyDescent="0.3">
      <c r="R2873" s="69"/>
    </row>
    <row r="2874" spans="18:18" x14ac:dyDescent="0.3">
      <c r="R2874" s="69"/>
    </row>
    <row r="2875" spans="18:18" x14ac:dyDescent="0.3">
      <c r="R2875" s="69"/>
    </row>
    <row r="2876" spans="18:18" x14ac:dyDescent="0.3">
      <c r="R2876" s="69"/>
    </row>
    <row r="2877" spans="18:18" x14ac:dyDescent="0.3">
      <c r="R2877" s="69"/>
    </row>
    <row r="2878" spans="18:18" x14ac:dyDescent="0.3">
      <c r="R2878" s="69"/>
    </row>
    <row r="2879" spans="18:18" x14ac:dyDescent="0.3">
      <c r="R2879" s="69"/>
    </row>
    <row r="2880" spans="18:18" x14ac:dyDescent="0.3">
      <c r="R2880" s="69"/>
    </row>
    <row r="2881" spans="18:18" x14ac:dyDescent="0.3">
      <c r="R2881" s="69"/>
    </row>
    <row r="2882" spans="18:18" x14ac:dyDescent="0.3">
      <c r="R2882" s="69"/>
    </row>
    <row r="2883" spans="18:18" x14ac:dyDescent="0.3">
      <c r="R2883" s="69"/>
    </row>
    <row r="2884" spans="18:18" x14ac:dyDescent="0.3">
      <c r="R2884" s="69"/>
    </row>
    <row r="2885" spans="18:18" x14ac:dyDescent="0.3">
      <c r="R2885" s="69"/>
    </row>
    <row r="2886" spans="18:18" x14ac:dyDescent="0.3">
      <c r="R2886" s="69"/>
    </row>
    <row r="2887" spans="18:18" x14ac:dyDescent="0.3">
      <c r="R2887" s="69"/>
    </row>
    <row r="2888" spans="18:18" x14ac:dyDescent="0.3">
      <c r="R2888" s="69"/>
    </row>
    <row r="2889" spans="18:18" x14ac:dyDescent="0.3">
      <c r="R2889" s="69"/>
    </row>
    <row r="2890" spans="18:18" x14ac:dyDescent="0.3">
      <c r="R2890" s="69"/>
    </row>
    <row r="2891" spans="18:18" x14ac:dyDescent="0.3">
      <c r="R2891" s="69"/>
    </row>
    <row r="2892" spans="18:18" x14ac:dyDescent="0.3">
      <c r="R2892" s="69"/>
    </row>
    <row r="2893" spans="18:18" x14ac:dyDescent="0.3">
      <c r="R2893" s="69"/>
    </row>
    <row r="2894" spans="18:18" x14ac:dyDescent="0.3">
      <c r="R2894" s="69"/>
    </row>
    <row r="2895" spans="18:18" x14ac:dyDescent="0.3">
      <c r="R2895" s="69"/>
    </row>
    <row r="2896" spans="18:18" x14ac:dyDescent="0.3">
      <c r="R2896" s="69"/>
    </row>
    <row r="2897" spans="18:18" x14ac:dyDescent="0.3">
      <c r="R2897" s="69"/>
    </row>
    <row r="2898" spans="18:18" x14ac:dyDescent="0.3">
      <c r="R2898" s="69"/>
    </row>
    <row r="2899" spans="18:18" x14ac:dyDescent="0.3">
      <c r="R2899" s="69"/>
    </row>
    <row r="2900" spans="18:18" x14ac:dyDescent="0.3">
      <c r="R2900" s="69"/>
    </row>
    <row r="2901" spans="18:18" x14ac:dyDescent="0.3">
      <c r="R2901" s="69"/>
    </row>
    <row r="2902" spans="18:18" x14ac:dyDescent="0.3">
      <c r="R2902" s="69"/>
    </row>
    <row r="2903" spans="18:18" x14ac:dyDescent="0.3">
      <c r="R2903" s="69"/>
    </row>
    <row r="2904" spans="18:18" x14ac:dyDescent="0.3">
      <c r="R2904" s="69"/>
    </row>
    <row r="2905" spans="18:18" x14ac:dyDescent="0.3">
      <c r="R2905" s="69"/>
    </row>
    <row r="2906" spans="18:18" x14ac:dyDescent="0.3">
      <c r="R2906" s="69"/>
    </row>
    <row r="2907" spans="18:18" x14ac:dyDescent="0.3">
      <c r="R2907" s="69"/>
    </row>
    <row r="2908" spans="18:18" x14ac:dyDescent="0.3">
      <c r="R2908" s="69"/>
    </row>
    <row r="2909" spans="18:18" x14ac:dyDescent="0.3">
      <c r="R2909" s="69"/>
    </row>
    <row r="2910" spans="18:18" x14ac:dyDescent="0.3">
      <c r="R2910" s="69"/>
    </row>
    <row r="2911" spans="18:18" x14ac:dyDescent="0.3">
      <c r="R2911" s="69"/>
    </row>
    <row r="2912" spans="18:18" x14ac:dyDescent="0.3">
      <c r="R2912" s="69"/>
    </row>
    <row r="2913" spans="18:18" x14ac:dyDescent="0.3">
      <c r="R2913" s="69"/>
    </row>
    <row r="2914" spans="18:18" x14ac:dyDescent="0.3">
      <c r="R2914" s="69"/>
    </row>
    <row r="2915" spans="18:18" x14ac:dyDescent="0.3">
      <c r="R2915" s="69"/>
    </row>
    <row r="2916" spans="18:18" x14ac:dyDescent="0.3">
      <c r="R2916" s="69"/>
    </row>
    <row r="2917" spans="18:18" x14ac:dyDescent="0.3">
      <c r="R2917" s="69"/>
    </row>
    <row r="2918" spans="18:18" x14ac:dyDescent="0.3">
      <c r="R2918" s="69"/>
    </row>
    <row r="2919" spans="18:18" x14ac:dyDescent="0.3">
      <c r="R2919" s="69"/>
    </row>
    <row r="2920" spans="18:18" x14ac:dyDescent="0.3">
      <c r="R2920" s="69"/>
    </row>
    <row r="2921" spans="18:18" x14ac:dyDescent="0.3">
      <c r="R2921" s="69"/>
    </row>
    <row r="2922" spans="18:18" x14ac:dyDescent="0.3">
      <c r="R2922" s="69"/>
    </row>
    <row r="2923" spans="18:18" x14ac:dyDescent="0.3">
      <c r="R2923" s="69"/>
    </row>
    <row r="2924" spans="18:18" x14ac:dyDescent="0.3">
      <c r="R2924" s="69"/>
    </row>
    <row r="2925" spans="18:18" x14ac:dyDescent="0.3">
      <c r="R2925" s="69"/>
    </row>
    <row r="2926" spans="18:18" x14ac:dyDescent="0.3">
      <c r="R2926" s="69"/>
    </row>
    <row r="2927" spans="18:18" x14ac:dyDescent="0.3">
      <c r="R2927" s="69"/>
    </row>
    <row r="2928" spans="18:18" x14ac:dyDescent="0.3">
      <c r="R2928" s="69"/>
    </row>
    <row r="2929" spans="18:18" x14ac:dyDescent="0.3">
      <c r="R2929" s="69"/>
    </row>
    <row r="2930" spans="18:18" x14ac:dyDescent="0.3">
      <c r="R2930" s="69"/>
    </row>
    <row r="2931" spans="18:18" x14ac:dyDescent="0.3">
      <c r="R2931" s="69"/>
    </row>
    <row r="2932" spans="18:18" x14ac:dyDescent="0.3">
      <c r="R2932" s="69"/>
    </row>
    <row r="2933" spans="18:18" x14ac:dyDescent="0.3">
      <c r="R2933" s="69"/>
    </row>
    <row r="2934" spans="18:18" x14ac:dyDescent="0.3">
      <c r="R2934" s="69"/>
    </row>
    <row r="2935" spans="18:18" x14ac:dyDescent="0.3">
      <c r="R2935" s="69"/>
    </row>
    <row r="2936" spans="18:18" x14ac:dyDescent="0.3">
      <c r="R2936" s="69"/>
    </row>
    <row r="2937" spans="18:18" x14ac:dyDescent="0.3">
      <c r="R2937" s="69"/>
    </row>
    <row r="2938" spans="18:18" x14ac:dyDescent="0.3">
      <c r="R2938" s="69"/>
    </row>
    <row r="2939" spans="18:18" x14ac:dyDescent="0.3">
      <c r="R2939" s="69"/>
    </row>
    <row r="2940" spans="18:18" x14ac:dyDescent="0.3">
      <c r="R2940" s="69"/>
    </row>
    <row r="2941" spans="18:18" x14ac:dyDescent="0.3">
      <c r="R2941" s="69"/>
    </row>
    <row r="2942" spans="18:18" x14ac:dyDescent="0.3">
      <c r="R2942" s="69"/>
    </row>
    <row r="2943" spans="18:18" x14ac:dyDescent="0.3">
      <c r="R2943" s="69"/>
    </row>
    <row r="2944" spans="18:18" x14ac:dyDescent="0.3">
      <c r="R2944" s="69"/>
    </row>
    <row r="2945" spans="18:18" x14ac:dyDescent="0.3">
      <c r="R2945" s="69"/>
    </row>
    <row r="2946" spans="18:18" x14ac:dyDescent="0.3">
      <c r="R2946" s="69"/>
    </row>
    <row r="2947" spans="18:18" x14ac:dyDescent="0.3">
      <c r="R2947" s="69"/>
    </row>
    <row r="2948" spans="18:18" x14ac:dyDescent="0.3">
      <c r="R2948" s="69"/>
    </row>
    <row r="2949" spans="18:18" x14ac:dyDescent="0.3">
      <c r="R2949" s="69"/>
    </row>
    <row r="2950" spans="18:18" x14ac:dyDescent="0.3">
      <c r="R2950" s="69"/>
    </row>
    <row r="2951" spans="18:18" x14ac:dyDescent="0.3">
      <c r="R2951" s="69"/>
    </row>
    <row r="2952" spans="18:18" x14ac:dyDescent="0.3">
      <c r="R2952" s="69"/>
    </row>
    <row r="2953" spans="18:18" x14ac:dyDescent="0.3">
      <c r="R2953" s="69"/>
    </row>
    <row r="2954" spans="18:18" x14ac:dyDescent="0.3">
      <c r="R2954" s="69"/>
    </row>
    <row r="2955" spans="18:18" x14ac:dyDescent="0.3">
      <c r="R2955" s="69"/>
    </row>
    <row r="2956" spans="18:18" x14ac:dyDescent="0.3">
      <c r="R2956" s="69"/>
    </row>
    <row r="2957" spans="18:18" x14ac:dyDescent="0.3">
      <c r="R2957" s="69"/>
    </row>
    <row r="2958" spans="18:18" x14ac:dyDescent="0.3">
      <c r="R2958" s="69"/>
    </row>
    <row r="2959" spans="18:18" x14ac:dyDescent="0.3">
      <c r="R2959" s="69"/>
    </row>
    <row r="2960" spans="18:18" x14ac:dyDescent="0.3">
      <c r="R2960" s="69"/>
    </row>
    <row r="2961" spans="18:18" x14ac:dyDescent="0.3">
      <c r="R2961" s="69"/>
    </row>
    <row r="2962" spans="18:18" x14ac:dyDescent="0.3">
      <c r="R2962" s="69"/>
    </row>
    <row r="2963" spans="18:18" x14ac:dyDescent="0.3">
      <c r="R2963" s="69"/>
    </row>
    <row r="2964" spans="18:18" x14ac:dyDescent="0.3">
      <c r="R2964" s="69"/>
    </row>
    <row r="2965" spans="18:18" x14ac:dyDescent="0.3">
      <c r="R2965" s="69"/>
    </row>
    <row r="2966" spans="18:18" x14ac:dyDescent="0.3">
      <c r="R2966" s="69"/>
    </row>
    <row r="2967" spans="18:18" x14ac:dyDescent="0.3">
      <c r="R2967" s="69"/>
    </row>
    <row r="2968" spans="18:18" x14ac:dyDescent="0.3">
      <c r="R2968" s="69"/>
    </row>
    <row r="2969" spans="18:18" x14ac:dyDescent="0.3">
      <c r="R2969" s="69"/>
    </row>
    <row r="2970" spans="18:18" x14ac:dyDescent="0.3">
      <c r="R2970" s="69"/>
    </row>
    <row r="2971" spans="18:18" x14ac:dyDescent="0.3">
      <c r="R2971" s="69"/>
    </row>
    <row r="2972" spans="18:18" x14ac:dyDescent="0.3">
      <c r="R2972" s="69"/>
    </row>
    <row r="2973" spans="18:18" x14ac:dyDescent="0.3">
      <c r="R2973" s="69"/>
    </row>
    <row r="2974" spans="18:18" x14ac:dyDescent="0.3">
      <c r="R2974" s="69"/>
    </row>
    <row r="2975" spans="18:18" x14ac:dyDescent="0.3">
      <c r="R2975" s="69"/>
    </row>
    <row r="2976" spans="18:18" x14ac:dyDescent="0.3">
      <c r="R2976" s="69"/>
    </row>
    <row r="2977" spans="18:18" x14ac:dyDescent="0.3">
      <c r="R2977" s="69"/>
    </row>
    <row r="2978" spans="18:18" x14ac:dyDescent="0.3">
      <c r="R2978" s="69"/>
    </row>
    <row r="2979" spans="18:18" x14ac:dyDescent="0.3">
      <c r="R2979" s="69"/>
    </row>
    <row r="2980" spans="18:18" x14ac:dyDescent="0.3">
      <c r="R2980" s="69"/>
    </row>
    <row r="2981" spans="18:18" x14ac:dyDescent="0.3">
      <c r="R2981" s="69"/>
    </row>
    <row r="2982" spans="18:18" x14ac:dyDescent="0.3">
      <c r="R2982" s="69"/>
    </row>
    <row r="2983" spans="18:18" x14ac:dyDescent="0.3">
      <c r="R2983" s="69"/>
    </row>
    <row r="2984" spans="18:18" x14ac:dyDescent="0.3">
      <c r="R2984" s="69"/>
    </row>
    <row r="2985" spans="18:18" x14ac:dyDescent="0.3">
      <c r="R2985" s="69"/>
    </row>
    <row r="2986" spans="18:18" x14ac:dyDescent="0.3">
      <c r="R2986" s="69"/>
    </row>
    <row r="2987" spans="18:18" x14ac:dyDescent="0.3">
      <c r="R2987" s="69"/>
    </row>
    <row r="2988" spans="18:18" x14ac:dyDescent="0.3">
      <c r="R2988" s="69"/>
    </row>
    <row r="2989" spans="18:18" x14ac:dyDescent="0.3">
      <c r="R2989" s="69"/>
    </row>
    <row r="2990" spans="18:18" x14ac:dyDescent="0.3">
      <c r="R2990" s="69"/>
    </row>
    <row r="2991" spans="18:18" x14ac:dyDescent="0.3">
      <c r="R2991" s="69"/>
    </row>
    <row r="2992" spans="18:18" x14ac:dyDescent="0.3">
      <c r="R2992" s="69"/>
    </row>
    <row r="2993" spans="18:18" x14ac:dyDescent="0.3">
      <c r="R2993" s="69"/>
    </row>
    <row r="2994" spans="18:18" x14ac:dyDescent="0.3">
      <c r="R2994" s="69"/>
    </row>
    <row r="2995" spans="18:18" x14ac:dyDescent="0.3">
      <c r="R2995" s="69"/>
    </row>
    <row r="2996" spans="18:18" x14ac:dyDescent="0.3">
      <c r="R2996" s="69"/>
    </row>
    <row r="2997" spans="18:18" x14ac:dyDescent="0.3">
      <c r="R2997" s="69"/>
    </row>
    <row r="2998" spans="18:18" x14ac:dyDescent="0.3">
      <c r="R2998" s="69"/>
    </row>
    <row r="2999" spans="18:18" x14ac:dyDescent="0.3">
      <c r="R2999" s="69"/>
    </row>
    <row r="3000" spans="18:18" x14ac:dyDescent="0.3">
      <c r="R3000" s="69"/>
    </row>
    <row r="3001" spans="18:18" x14ac:dyDescent="0.3">
      <c r="R3001" s="69"/>
    </row>
    <row r="3002" spans="18:18" x14ac:dyDescent="0.3">
      <c r="R3002" s="69"/>
    </row>
    <row r="3003" spans="18:18" x14ac:dyDescent="0.3">
      <c r="R3003" s="69"/>
    </row>
    <row r="3004" spans="18:18" x14ac:dyDescent="0.3">
      <c r="R3004" s="69"/>
    </row>
    <row r="3005" spans="18:18" x14ac:dyDescent="0.3">
      <c r="R3005" s="69"/>
    </row>
    <row r="3006" spans="18:18" x14ac:dyDescent="0.3">
      <c r="R3006" s="69"/>
    </row>
    <row r="3007" spans="18:18" x14ac:dyDescent="0.3">
      <c r="R3007" s="69"/>
    </row>
    <row r="3008" spans="18:18" x14ac:dyDescent="0.3">
      <c r="R3008" s="69"/>
    </row>
    <row r="3009" spans="18:18" x14ac:dyDescent="0.3">
      <c r="R3009" s="69"/>
    </row>
    <row r="3010" spans="18:18" x14ac:dyDescent="0.3">
      <c r="R3010" s="69"/>
    </row>
    <row r="3011" spans="18:18" x14ac:dyDescent="0.3">
      <c r="R3011" s="69"/>
    </row>
    <row r="3012" spans="18:18" x14ac:dyDescent="0.3">
      <c r="R3012" s="69"/>
    </row>
    <row r="3013" spans="18:18" x14ac:dyDescent="0.3">
      <c r="R3013" s="69"/>
    </row>
    <row r="3014" spans="18:18" x14ac:dyDescent="0.3">
      <c r="R3014" s="69"/>
    </row>
    <row r="3015" spans="18:18" x14ac:dyDescent="0.3">
      <c r="R3015" s="69"/>
    </row>
    <row r="3016" spans="18:18" x14ac:dyDescent="0.3">
      <c r="R3016" s="69"/>
    </row>
    <row r="3017" spans="18:18" x14ac:dyDescent="0.3">
      <c r="R3017" s="69"/>
    </row>
    <row r="3018" spans="18:18" x14ac:dyDescent="0.3">
      <c r="R3018" s="69"/>
    </row>
    <row r="3019" spans="18:18" x14ac:dyDescent="0.3">
      <c r="R3019" s="69"/>
    </row>
    <row r="3020" spans="18:18" x14ac:dyDescent="0.3">
      <c r="R3020" s="69"/>
    </row>
    <row r="3021" spans="18:18" x14ac:dyDescent="0.3">
      <c r="R3021" s="69"/>
    </row>
    <row r="3022" spans="18:18" x14ac:dyDescent="0.3">
      <c r="R3022" s="69"/>
    </row>
    <row r="3023" spans="18:18" x14ac:dyDescent="0.3">
      <c r="R3023" s="69"/>
    </row>
    <row r="3024" spans="18:18" x14ac:dyDescent="0.3">
      <c r="R3024" s="69"/>
    </row>
    <row r="3025" spans="18:18" x14ac:dyDescent="0.3">
      <c r="R3025" s="69"/>
    </row>
    <row r="3026" spans="18:18" x14ac:dyDescent="0.3">
      <c r="R3026" s="69"/>
    </row>
    <row r="3027" spans="18:18" x14ac:dyDescent="0.3">
      <c r="R3027" s="69"/>
    </row>
    <row r="3028" spans="18:18" x14ac:dyDescent="0.3">
      <c r="R3028" s="69"/>
    </row>
    <row r="3029" spans="18:18" x14ac:dyDescent="0.3">
      <c r="R3029" s="69"/>
    </row>
    <row r="3030" spans="18:18" x14ac:dyDescent="0.3">
      <c r="R3030" s="69"/>
    </row>
    <row r="3031" spans="18:18" x14ac:dyDescent="0.3">
      <c r="R3031" s="69"/>
    </row>
    <row r="3032" spans="18:18" x14ac:dyDescent="0.3">
      <c r="R3032" s="69"/>
    </row>
    <row r="3033" spans="18:18" x14ac:dyDescent="0.3">
      <c r="R3033" s="69"/>
    </row>
    <row r="3034" spans="18:18" x14ac:dyDescent="0.3">
      <c r="R3034" s="69"/>
    </row>
    <row r="3035" spans="18:18" x14ac:dyDescent="0.3">
      <c r="R3035" s="69"/>
    </row>
    <row r="3036" spans="18:18" x14ac:dyDescent="0.3">
      <c r="R3036" s="69"/>
    </row>
    <row r="3037" spans="18:18" x14ac:dyDescent="0.3">
      <c r="R3037" s="69"/>
    </row>
    <row r="3038" spans="18:18" x14ac:dyDescent="0.3">
      <c r="R3038" s="69"/>
    </row>
    <row r="3039" spans="18:18" x14ac:dyDescent="0.3">
      <c r="R3039" s="69"/>
    </row>
    <row r="3040" spans="18:18" x14ac:dyDescent="0.3">
      <c r="R3040" s="69"/>
    </row>
    <row r="3041" spans="18:18" x14ac:dyDescent="0.3">
      <c r="R3041" s="69"/>
    </row>
    <row r="3042" spans="18:18" x14ac:dyDescent="0.3">
      <c r="R3042" s="69"/>
    </row>
    <row r="3043" spans="18:18" x14ac:dyDescent="0.3">
      <c r="R3043" s="69"/>
    </row>
    <row r="3044" spans="18:18" x14ac:dyDescent="0.3">
      <c r="R3044" s="69"/>
    </row>
    <row r="3045" spans="18:18" x14ac:dyDescent="0.3">
      <c r="R3045" s="69"/>
    </row>
    <row r="3046" spans="18:18" x14ac:dyDescent="0.3">
      <c r="R3046" s="69"/>
    </row>
    <row r="3047" spans="18:18" x14ac:dyDescent="0.3">
      <c r="R3047" s="69"/>
    </row>
    <row r="3048" spans="18:18" x14ac:dyDescent="0.3">
      <c r="R3048" s="69"/>
    </row>
    <row r="3049" spans="18:18" x14ac:dyDescent="0.3">
      <c r="R3049" s="69"/>
    </row>
    <row r="3050" spans="18:18" x14ac:dyDescent="0.3">
      <c r="R3050" s="69"/>
    </row>
    <row r="3051" spans="18:18" x14ac:dyDescent="0.3">
      <c r="R3051" s="69"/>
    </row>
    <row r="3052" spans="18:18" x14ac:dyDescent="0.3">
      <c r="R3052" s="69"/>
    </row>
    <row r="3053" spans="18:18" x14ac:dyDescent="0.3">
      <c r="R3053" s="69"/>
    </row>
    <row r="3054" spans="18:18" x14ac:dyDescent="0.3">
      <c r="R3054" s="69"/>
    </row>
    <row r="3055" spans="18:18" x14ac:dyDescent="0.3">
      <c r="R3055" s="69"/>
    </row>
    <row r="3056" spans="18:18" x14ac:dyDescent="0.3">
      <c r="R3056" s="69"/>
    </row>
    <row r="3057" spans="18:18" x14ac:dyDescent="0.3">
      <c r="R3057" s="69"/>
    </row>
    <row r="3058" spans="18:18" x14ac:dyDescent="0.3">
      <c r="R3058" s="69"/>
    </row>
    <row r="3059" spans="18:18" x14ac:dyDescent="0.3">
      <c r="R3059" s="69"/>
    </row>
    <row r="3060" spans="18:18" x14ac:dyDescent="0.3">
      <c r="R3060" s="69"/>
    </row>
    <row r="3061" spans="18:18" x14ac:dyDescent="0.3">
      <c r="R3061" s="69"/>
    </row>
    <row r="3062" spans="18:18" x14ac:dyDescent="0.3">
      <c r="R3062" s="69"/>
    </row>
    <row r="3063" spans="18:18" x14ac:dyDescent="0.3">
      <c r="R3063" s="69"/>
    </row>
    <row r="3064" spans="18:18" x14ac:dyDescent="0.3">
      <c r="R3064" s="69"/>
    </row>
    <row r="3065" spans="18:18" x14ac:dyDescent="0.3">
      <c r="R3065" s="69"/>
    </row>
    <row r="3066" spans="18:18" x14ac:dyDescent="0.3">
      <c r="R3066" s="69"/>
    </row>
    <row r="3067" spans="18:18" x14ac:dyDescent="0.3">
      <c r="R3067" s="69"/>
    </row>
    <row r="3068" spans="18:18" x14ac:dyDescent="0.3">
      <c r="R3068" s="69"/>
    </row>
    <row r="3069" spans="18:18" x14ac:dyDescent="0.3">
      <c r="R3069" s="69"/>
    </row>
    <row r="3070" spans="18:18" x14ac:dyDescent="0.3">
      <c r="R3070" s="69"/>
    </row>
    <row r="3071" spans="18:18" x14ac:dyDescent="0.3">
      <c r="R3071" s="69"/>
    </row>
    <row r="3072" spans="18:18" x14ac:dyDescent="0.3">
      <c r="R3072" s="69"/>
    </row>
    <row r="3073" spans="18:18" x14ac:dyDescent="0.3">
      <c r="R3073" s="69"/>
    </row>
    <row r="3074" spans="18:18" x14ac:dyDescent="0.3">
      <c r="R3074" s="69"/>
    </row>
    <row r="3075" spans="18:18" x14ac:dyDescent="0.3">
      <c r="R3075" s="69"/>
    </row>
    <row r="3076" spans="18:18" x14ac:dyDescent="0.3">
      <c r="R3076" s="69"/>
    </row>
    <row r="3077" spans="18:18" x14ac:dyDescent="0.3">
      <c r="R3077" s="69"/>
    </row>
    <row r="3078" spans="18:18" x14ac:dyDescent="0.3">
      <c r="R3078" s="69"/>
    </row>
    <row r="3079" spans="18:18" x14ac:dyDescent="0.3">
      <c r="R3079" s="69"/>
    </row>
    <row r="3080" spans="18:18" x14ac:dyDescent="0.3">
      <c r="R3080" s="69"/>
    </row>
    <row r="3081" spans="18:18" x14ac:dyDescent="0.3">
      <c r="R3081" s="69"/>
    </row>
    <row r="3082" spans="18:18" x14ac:dyDescent="0.3">
      <c r="R3082" s="69"/>
    </row>
    <row r="3083" spans="18:18" x14ac:dyDescent="0.3">
      <c r="R3083" s="69"/>
    </row>
    <row r="3084" spans="18:18" x14ac:dyDescent="0.3">
      <c r="R3084" s="69"/>
    </row>
    <row r="3085" spans="18:18" x14ac:dyDescent="0.3">
      <c r="R3085" s="69"/>
    </row>
    <row r="3086" spans="18:18" x14ac:dyDescent="0.3">
      <c r="R3086" s="69"/>
    </row>
    <row r="3087" spans="18:18" x14ac:dyDescent="0.3">
      <c r="R3087" s="69"/>
    </row>
    <row r="3088" spans="18:18" x14ac:dyDescent="0.3">
      <c r="R3088" s="69"/>
    </row>
    <row r="3089" spans="18:18" x14ac:dyDescent="0.3">
      <c r="R3089" s="69"/>
    </row>
    <row r="3090" spans="18:18" x14ac:dyDescent="0.3">
      <c r="R3090" s="69"/>
    </row>
    <row r="3091" spans="18:18" x14ac:dyDescent="0.3">
      <c r="R3091" s="69"/>
    </row>
    <row r="3092" spans="18:18" x14ac:dyDescent="0.3">
      <c r="R3092" s="69"/>
    </row>
    <row r="3093" spans="18:18" x14ac:dyDescent="0.3">
      <c r="R3093" s="69"/>
    </row>
    <row r="3094" spans="18:18" x14ac:dyDescent="0.3">
      <c r="R3094" s="69"/>
    </row>
    <row r="3095" spans="18:18" x14ac:dyDescent="0.3">
      <c r="R3095" s="69"/>
    </row>
    <row r="3096" spans="18:18" x14ac:dyDescent="0.3">
      <c r="R3096" s="69"/>
    </row>
    <row r="3097" spans="18:18" x14ac:dyDescent="0.3">
      <c r="R3097" s="69"/>
    </row>
    <row r="3098" spans="18:18" x14ac:dyDescent="0.3">
      <c r="R3098" s="69"/>
    </row>
    <row r="3099" spans="18:18" x14ac:dyDescent="0.3">
      <c r="R3099" s="69"/>
    </row>
    <row r="3100" spans="18:18" x14ac:dyDescent="0.3">
      <c r="R3100" s="69"/>
    </row>
    <row r="3101" spans="18:18" x14ac:dyDescent="0.3">
      <c r="R3101" s="69"/>
    </row>
    <row r="3102" spans="18:18" x14ac:dyDescent="0.3">
      <c r="R3102" s="69"/>
    </row>
    <row r="3103" spans="18:18" x14ac:dyDescent="0.3">
      <c r="R3103" s="69"/>
    </row>
    <row r="3104" spans="18:18" x14ac:dyDescent="0.3">
      <c r="R3104" s="69"/>
    </row>
    <row r="3105" spans="18:18" x14ac:dyDescent="0.3">
      <c r="R3105" s="69"/>
    </row>
    <row r="3106" spans="18:18" x14ac:dyDescent="0.3">
      <c r="R3106" s="69"/>
    </row>
    <row r="3107" spans="18:18" x14ac:dyDescent="0.3">
      <c r="R3107" s="69"/>
    </row>
    <row r="3108" spans="18:18" x14ac:dyDescent="0.3">
      <c r="R3108" s="69"/>
    </row>
    <row r="3109" spans="18:18" x14ac:dyDescent="0.3">
      <c r="R3109" s="69"/>
    </row>
    <row r="3110" spans="18:18" x14ac:dyDescent="0.3">
      <c r="R3110" s="69"/>
    </row>
    <row r="3111" spans="18:18" x14ac:dyDescent="0.3">
      <c r="R3111" s="69"/>
    </row>
    <row r="3112" spans="18:18" x14ac:dyDescent="0.3">
      <c r="R3112" s="69"/>
    </row>
    <row r="3113" spans="18:18" x14ac:dyDescent="0.3">
      <c r="R3113" s="69"/>
    </row>
    <row r="3114" spans="18:18" x14ac:dyDescent="0.3">
      <c r="R3114" s="69"/>
    </row>
    <row r="3115" spans="18:18" x14ac:dyDescent="0.3">
      <c r="R3115" s="69"/>
    </row>
    <row r="3116" spans="18:18" x14ac:dyDescent="0.3">
      <c r="R3116" s="69"/>
    </row>
    <row r="3117" spans="18:18" x14ac:dyDescent="0.3">
      <c r="R3117" s="69"/>
    </row>
    <row r="3118" spans="18:18" x14ac:dyDescent="0.3">
      <c r="R3118" s="69"/>
    </row>
    <row r="3119" spans="18:18" x14ac:dyDescent="0.3">
      <c r="R3119" s="69"/>
    </row>
    <row r="3120" spans="18:18" x14ac:dyDescent="0.3">
      <c r="R3120" s="69"/>
    </row>
    <row r="3121" spans="18:18" x14ac:dyDescent="0.3">
      <c r="R3121" s="69"/>
    </row>
    <row r="3122" spans="18:18" x14ac:dyDescent="0.3">
      <c r="R3122" s="69"/>
    </row>
    <row r="3123" spans="18:18" x14ac:dyDescent="0.3">
      <c r="R3123" s="69"/>
    </row>
    <row r="3124" spans="18:18" x14ac:dyDescent="0.3">
      <c r="R3124" s="69"/>
    </row>
    <row r="3125" spans="18:18" x14ac:dyDescent="0.3">
      <c r="R3125" s="69"/>
    </row>
    <row r="3126" spans="18:18" x14ac:dyDescent="0.3">
      <c r="R3126" s="69"/>
    </row>
    <row r="3127" spans="18:18" x14ac:dyDescent="0.3">
      <c r="R3127" s="69"/>
    </row>
    <row r="3128" spans="18:18" x14ac:dyDescent="0.3">
      <c r="R3128" s="69"/>
    </row>
    <row r="3129" spans="18:18" x14ac:dyDescent="0.3">
      <c r="R3129" s="69"/>
    </row>
    <row r="3130" spans="18:18" x14ac:dyDescent="0.3">
      <c r="R3130" s="69"/>
    </row>
    <row r="3131" spans="18:18" x14ac:dyDescent="0.3">
      <c r="R3131" s="69"/>
    </row>
    <row r="3132" spans="18:18" x14ac:dyDescent="0.3">
      <c r="R3132" s="69"/>
    </row>
    <row r="3133" spans="18:18" x14ac:dyDescent="0.3">
      <c r="R3133" s="69"/>
    </row>
    <row r="3134" spans="18:18" x14ac:dyDescent="0.3">
      <c r="R3134" s="69"/>
    </row>
    <row r="3135" spans="18:18" x14ac:dyDescent="0.3">
      <c r="R3135" s="69"/>
    </row>
    <row r="3136" spans="18:18" x14ac:dyDescent="0.3">
      <c r="R3136" s="69"/>
    </row>
    <row r="3137" spans="18:18" x14ac:dyDescent="0.3">
      <c r="R3137" s="69"/>
    </row>
    <row r="3138" spans="18:18" x14ac:dyDescent="0.3">
      <c r="R3138" s="69"/>
    </row>
    <row r="3139" spans="18:18" x14ac:dyDescent="0.3">
      <c r="R3139" s="69"/>
    </row>
    <row r="3140" spans="18:18" x14ac:dyDescent="0.3">
      <c r="R3140" s="69"/>
    </row>
    <row r="3141" spans="18:18" x14ac:dyDescent="0.3">
      <c r="R3141" s="69"/>
    </row>
    <row r="3142" spans="18:18" x14ac:dyDescent="0.3">
      <c r="R3142" s="69"/>
    </row>
    <row r="3143" spans="18:18" x14ac:dyDescent="0.3">
      <c r="R3143" s="69"/>
    </row>
    <row r="3144" spans="18:18" x14ac:dyDescent="0.3">
      <c r="R3144" s="69"/>
    </row>
    <row r="3145" spans="18:18" x14ac:dyDescent="0.3">
      <c r="R3145" s="69"/>
    </row>
    <row r="3146" spans="18:18" x14ac:dyDescent="0.3">
      <c r="R3146" s="69"/>
    </row>
    <row r="3147" spans="18:18" x14ac:dyDescent="0.3">
      <c r="R3147" s="69"/>
    </row>
    <row r="3148" spans="18:18" x14ac:dyDescent="0.3">
      <c r="R3148" s="69"/>
    </row>
    <row r="3149" spans="18:18" x14ac:dyDescent="0.3">
      <c r="R3149" s="69"/>
    </row>
    <row r="3150" spans="18:18" x14ac:dyDescent="0.3">
      <c r="R3150" s="69"/>
    </row>
    <row r="3151" spans="18:18" x14ac:dyDescent="0.3">
      <c r="R3151" s="69"/>
    </row>
    <row r="3152" spans="18:18" x14ac:dyDescent="0.3">
      <c r="R3152" s="69"/>
    </row>
    <row r="3153" spans="18:18" x14ac:dyDescent="0.3">
      <c r="R3153" s="69"/>
    </row>
    <row r="3154" spans="18:18" x14ac:dyDescent="0.3">
      <c r="R3154" s="69"/>
    </row>
    <row r="3155" spans="18:18" x14ac:dyDescent="0.3">
      <c r="R3155" s="69"/>
    </row>
    <row r="3156" spans="18:18" x14ac:dyDescent="0.3">
      <c r="R3156" s="69"/>
    </row>
    <row r="3157" spans="18:18" x14ac:dyDescent="0.3">
      <c r="R3157" s="69"/>
    </row>
    <row r="3158" spans="18:18" x14ac:dyDescent="0.3">
      <c r="R3158" s="69"/>
    </row>
    <row r="3159" spans="18:18" x14ac:dyDescent="0.3">
      <c r="R3159" s="69"/>
    </row>
    <row r="3160" spans="18:18" x14ac:dyDescent="0.3">
      <c r="R3160" s="69"/>
    </row>
    <row r="3161" spans="18:18" x14ac:dyDescent="0.3">
      <c r="R3161" s="69"/>
    </row>
    <row r="3162" spans="18:18" x14ac:dyDescent="0.3">
      <c r="R3162" s="69"/>
    </row>
    <row r="3163" spans="18:18" x14ac:dyDescent="0.3">
      <c r="R3163" s="69"/>
    </row>
    <row r="3164" spans="18:18" x14ac:dyDescent="0.3">
      <c r="R3164" s="69"/>
    </row>
    <row r="3165" spans="18:18" x14ac:dyDescent="0.3">
      <c r="R3165" s="69"/>
    </row>
    <row r="3166" spans="18:18" x14ac:dyDescent="0.3">
      <c r="R3166" s="69"/>
    </row>
    <row r="3167" spans="18:18" x14ac:dyDescent="0.3">
      <c r="R3167" s="69"/>
    </row>
    <row r="3168" spans="18:18" x14ac:dyDescent="0.3">
      <c r="R3168" s="69"/>
    </row>
    <row r="3169" spans="18:18" x14ac:dyDescent="0.3">
      <c r="R3169" s="69"/>
    </row>
    <row r="3170" spans="18:18" x14ac:dyDescent="0.3">
      <c r="R3170" s="69"/>
    </row>
    <row r="3171" spans="18:18" x14ac:dyDescent="0.3">
      <c r="R3171" s="69"/>
    </row>
    <row r="3172" spans="18:18" x14ac:dyDescent="0.3">
      <c r="R3172" s="69"/>
    </row>
    <row r="3173" spans="18:18" x14ac:dyDescent="0.3">
      <c r="R3173" s="69"/>
    </row>
    <row r="3174" spans="18:18" x14ac:dyDescent="0.3">
      <c r="R3174" s="69"/>
    </row>
    <row r="3175" spans="18:18" x14ac:dyDescent="0.3">
      <c r="R3175" s="69"/>
    </row>
    <row r="3176" spans="18:18" x14ac:dyDescent="0.3">
      <c r="R3176" s="69"/>
    </row>
    <row r="3177" spans="18:18" x14ac:dyDescent="0.3">
      <c r="R3177" s="69"/>
    </row>
    <row r="3178" spans="18:18" x14ac:dyDescent="0.3">
      <c r="R3178" s="69"/>
    </row>
    <row r="3179" spans="18:18" x14ac:dyDescent="0.3">
      <c r="R3179" s="69"/>
    </row>
    <row r="3180" spans="18:18" x14ac:dyDescent="0.3">
      <c r="R3180" s="69"/>
    </row>
    <row r="3181" spans="18:18" x14ac:dyDescent="0.3">
      <c r="R3181" s="69"/>
    </row>
    <row r="3182" spans="18:18" x14ac:dyDescent="0.3">
      <c r="R3182" s="69"/>
    </row>
    <row r="3183" spans="18:18" x14ac:dyDescent="0.3">
      <c r="R3183" s="69"/>
    </row>
    <row r="3184" spans="18:18" x14ac:dyDescent="0.3">
      <c r="R3184" s="69"/>
    </row>
    <row r="3185" spans="18:18" x14ac:dyDescent="0.3">
      <c r="R3185" s="69"/>
    </row>
    <row r="3186" spans="18:18" x14ac:dyDescent="0.3">
      <c r="R3186" s="69"/>
    </row>
    <row r="3187" spans="18:18" x14ac:dyDescent="0.3">
      <c r="R3187" s="69"/>
    </row>
    <row r="3188" spans="18:18" x14ac:dyDescent="0.3">
      <c r="R3188" s="69"/>
    </row>
    <row r="3189" spans="18:18" x14ac:dyDescent="0.3">
      <c r="R3189" s="69"/>
    </row>
    <row r="3190" spans="18:18" x14ac:dyDescent="0.3">
      <c r="R3190" s="69"/>
    </row>
    <row r="3191" spans="18:18" x14ac:dyDescent="0.3">
      <c r="R3191" s="69"/>
    </row>
    <row r="3192" spans="18:18" x14ac:dyDescent="0.3">
      <c r="R3192" s="69"/>
    </row>
    <row r="3193" spans="18:18" x14ac:dyDescent="0.3">
      <c r="R3193" s="69"/>
    </row>
    <row r="3194" spans="18:18" x14ac:dyDescent="0.3">
      <c r="R3194" s="69"/>
    </row>
    <row r="3195" spans="18:18" x14ac:dyDescent="0.3">
      <c r="R3195" s="69"/>
    </row>
    <row r="3196" spans="18:18" x14ac:dyDescent="0.3">
      <c r="R3196" s="69"/>
    </row>
    <row r="3197" spans="18:18" x14ac:dyDescent="0.3">
      <c r="R3197" s="69"/>
    </row>
    <row r="3198" spans="18:18" x14ac:dyDescent="0.3">
      <c r="R3198" s="69"/>
    </row>
    <row r="3199" spans="18:18" x14ac:dyDescent="0.3">
      <c r="R3199" s="69"/>
    </row>
    <row r="3200" spans="18:18" x14ac:dyDescent="0.3">
      <c r="R3200" s="69"/>
    </row>
    <row r="3201" spans="18:18" x14ac:dyDescent="0.3">
      <c r="R3201" s="69"/>
    </row>
    <row r="3202" spans="18:18" x14ac:dyDescent="0.3">
      <c r="R3202" s="69"/>
    </row>
    <row r="3203" spans="18:18" x14ac:dyDescent="0.3">
      <c r="R3203" s="69"/>
    </row>
    <row r="3204" spans="18:18" x14ac:dyDescent="0.3">
      <c r="R3204" s="69"/>
    </row>
    <row r="3205" spans="18:18" x14ac:dyDescent="0.3">
      <c r="R3205" s="69"/>
    </row>
    <row r="3206" spans="18:18" x14ac:dyDescent="0.3">
      <c r="R3206" s="69"/>
    </row>
    <row r="3207" spans="18:18" x14ac:dyDescent="0.3">
      <c r="R3207" s="69"/>
    </row>
    <row r="3208" spans="18:18" x14ac:dyDescent="0.3">
      <c r="R3208" s="69"/>
    </row>
    <row r="3209" spans="18:18" x14ac:dyDescent="0.3">
      <c r="R3209" s="69"/>
    </row>
    <row r="3210" spans="18:18" x14ac:dyDescent="0.3">
      <c r="R3210" s="69"/>
    </row>
    <row r="3211" spans="18:18" x14ac:dyDescent="0.3">
      <c r="R3211" s="69"/>
    </row>
    <row r="3212" spans="18:18" x14ac:dyDescent="0.3">
      <c r="R3212" s="69"/>
    </row>
    <row r="3213" spans="18:18" x14ac:dyDescent="0.3">
      <c r="R3213" s="69"/>
    </row>
    <row r="3214" spans="18:18" x14ac:dyDescent="0.3">
      <c r="R3214" s="69"/>
    </row>
    <row r="3215" spans="18:18" x14ac:dyDescent="0.3">
      <c r="R3215" s="69"/>
    </row>
    <row r="3216" spans="18:18" x14ac:dyDescent="0.3">
      <c r="R3216" s="69"/>
    </row>
    <row r="3217" spans="18:18" x14ac:dyDescent="0.3">
      <c r="R3217" s="69"/>
    </row>
    <row r="3218" spans="18:18" x14ac:dyDescent="0.3">
      <c r="R3218" s="69"/>
    </row>
    <row r="3219" spans="18:18" x14ac:dyDescent="0.3">
      <c r="R3219" s="69"/>
    </row>
    <row r="3220" spans="18:18" x14ac:dyDescent="0.3">
      <c r="R3220" s="69"/>
    </row>
    <row r="3221" spans="18:18" x14ac:dyDescent="0.3">
      <c r="R3221" s="69"/>
    </row>
    <row r="3222" spans="18:18" x14ac:dyDescent="0.3">
      <c r="R3222" s="69"/>
    </row>
    <row r="3223" spans="18:18" x14ac:dyDescent="0.3">
      <c r="R3223" s="69"/>
    </row>
    <row r="3224" spans="18:18" x14ac:dyDescent="0.3">
      <c r="R3224" s="69"/>
    </row>
    <row r="3225" spans="18:18" x14ac:dyDescent="0.3">
      <c r="R3225" s="69"/>
    </row>
    <row r="3226" spans="18:18" x14ac:dyDescent="0.3">
      <c r="R3226" s="69"/>
    </row>
    <row r="3227" spans="18:18" x14ac:dyDescent="0.3">
      <c r="R3227" s="69"/>
    </row>
    <row r="3228" spans="18:18" x14ac:dyDescent="0.3">
      <c r="R3228" s="69"/>
    </row>
    <row r="3229" spans="18:18" x14ac:dyDescent="0.3">
      <c r="R3229" s="69"/>
    </row>
    <row r="3230" spans="18:18" x14ac:dyDescent="0.3">
      <c r="R3230" s="69"/>
    </row>
    <row r="3231" spans="18:18" x14ac:dyDescent="0.3">
      <c r="R3231" s="69"/>
    </row>
    <row r="3232" spans="18:18" x14ac:dyDescent="0.3">
      <c r="R3232" s="69"/>
    </row>
    <row r="3233" spans="18:18" x14ac:dyDescent="0.3">
      <c r="R3233" s="69"/>
    </row>
    <row r="3234" spans="18:18" x14ac:dyDescent="0.3">
      <c r="R3234" s="69"/>
    </row>
    <row r="3235" spans="18:18" x14ac:dyDescent="0.3">
      <c r="R3235" s="69"/>
    </row>
    <row r="3236" spans="18:18" x14ac:dyDescent="0.3">
      <c r="R3236" s="69"/>
    </row>
    <row r="3237" spans="18:18" x14ac:dyDescent="0.3">
      <c r="R3237" s="69"/>
    </row>
    <row r="3238" spans="18:18" x14ac:dyDescent="0.3">
      <c r="R3238" s="69"/>
    </row>
    <row r="3239" spans="18:18" x14ac:dyDescent="0.3">
      <c r="R3239" s="69"/>
    </row>
    <row r="3240" spans="18:18" x14ac:dyDescent="0.3">
      <c r="R3240" s="69"/>
    </row>
    <row r="3241" spans="18:18" x14ac:dyDescent="0.3">
      <c r="R3241" s="69"/>
    </row>
    <row r="3242" spans="18:18" x14ac:dyDescent="0.3">
      <c r="R3242" s="69"/>
    </row>
    <row r="3243" spans="18:18" x14ac:dyDescent="0.3">
      <c r="R3243" s="69"/>
    </row>
    <row r="3244" spans="18:18" x14ac:dyDescent="0.3">
      <c r="R3244" s="69"/>
    </row>
    <row r="3245" spans="18:18" x14ac:dyDescent="0.3">
      <c r="R3245" s="69"/>
    </row>
    <row r="3246" spans="18:18" x14ac:dyDescent="0.3">
      <c r="R3246" s="69"/>
    </row>
    <row r="3247" spans="18:18" x14ac:dyDescent="0.3">
      <c r="R3247" s="69"/>
    </row>
    <row r="3248" spans="18:18" x14ac:dyDescent="0.3">
      <c r="R3248" s="69"/>
    </row>
    <row r="3249" spans="18:18" x14ac:dyDescent="0.3">
      <c r="R3249" s="69"/>
    </row>
    <row r="3250" spans="18:18" x14ac:dyDescent="0.3">
      <c r="R3250" s="69"/>
    </row>
    <row r="3251" spans="18:18" x14ac:dyDescent="0.3">
      <c r="R3251" s="69"/>
    </row>
    <row r="3252" spans="18:18" x14ac:dyDescent="0.3">
      <c r="R3252" s="69"/>
    </row>
    <row r="3253" spans="18:18" x14ac:dyDescent="0.3">
      <c r="R3253" s="69"/>
    </row>
    <row r="3254" spans="18:18" x14ac:dyDescent="0.3">
      <c r="R3254" s="69"/>
    </row>
    <row r="3255" spans="18:18" x14ac:dyDescent="0.3">
      <c r="R3255" s="69"/>
    </row>
    <row r="3256" spans="18:18" x14ac:dyDescent="0.3">
      <c r="R3256" s="69"/>
    </row>
    <row r="3257" spans="18:18" x14ac:dyDescent="0.3">
      <c r="R3257" s="69"/>
    </row>
    <row r="3258" spans="18:18" x14ac:dyDescent="0.3">
      <c r="R3258" s="69"/>
    </row>
    <row r="3259" spans="18:18" x14ac:dyDescent="0.3">
      <c r="R3259" s="69"/>
    </row>
    <row r="3260" spans="18:18" x14ac:dyDescent="0.3">
      <c r="R3260" s="69"/>
    </row>
    <row r="3261" spans="18:18" x14ac:dyDescent="0.3">
      <c r="R3261" s="69"/>
    </row>
    <row r="3262" spans="18:18" x14ac:dyDescent="0.3">
      <c r="R3262" s="69"/>
    </row>
    <row r="3263" spans="18:18" x14ac:dyDescent="0.3">
      <c r="R3263" s="69"/>
    </row>
    <row r="3264" spans="18:18" x14ac:dyDescent="0.3">
      <c r="R3264" s="69"/>
    </row>
    <row r="3265" spans="18:18" x14ac:dyDescent="0.3">
      <c r="R3265" s="69"/>
    </row>
    <row r="3266" spans="18:18" x14ac:dyDescent="0.3">
      <c r="R3266" s="69"/>
    </row>
    <row r="3267" spans="18:18" x14ac:dyDescent="0.3">
      <c r="R3267" s="69"/>
    </row>
    <row r="3268" spans="18:18" x14ac:dyDescent="0.3">
      <c r="R3268" s="69"/>
    </row>
    <row r="3269" spans="18:18" x14ac:dyDescent="0.3">
      <c r="R3269" s="69"/>
    </row>
    <row r="3270" spans="18:18" x14ac:dyDescent="0.3">
      <c r="R3270" s="69"/>
    </row>
    <row r="3271" spans="18:18" x14ac:dyDescent="0.3">
      <c r="R3271" s="69"/>
    </row>
    <row r="3272" spans="18:18" x14ac:dyDescent="0.3">
      <c r="R3272" s="69"/>
    </row>
    <row r="3273" spans="18:18" x14ac:dyDescent="0.3">
      <c r="R3273" s="69"/>
    </row>
    <row r="3274" spans="18:18" x14ac:dyDescent="0.3">
      <c r="R3274" s="69"/>
    </row>
    <row r="3275" spans="18:18" x14ac:dyDescent="0.3">
      <c r="R3275" s="69"/>
    </row>
    <row r="3276" spans="18:18" x14ac:dyDescent="0.3">
      <c r="R3276" s="69"/>
    </row>
    <row r="3277" spans="18:18" x14ac:dyDescent="0.3">
      <c r="R3277" s="69"/>
    </row>
    <row r="3278" spans="18:18" x14ac:dyDescent="0.3">
      <c r="R3278" s="69"/>
    </row>
    <row r="3279" spans="18:18" x14ac:dyDescent="0.3">
      <c r="R3279" s="69"/>
    </row>
    <row r="3280" spans="18:18" x14ac:dyDescent="0.3">
      <c r="R3280" s="69"/>
    </row>
    <row r="3281" spans="18:18" x14ac:dyDescent="0.3">
      <c r="R3281" s="69"/>
    </row>
    <row r="3282" spans="18:18" x14ac:dyDescent="0.3">
      <c r="R3282" s="69"/>
    </row>
    <row r="3283" spans="18:18" x14ac:dyDescent="0.3">
      <c r="R3283" s="69"/>
    </row>
    <row r="3284" spans="18:18" x14ac:dyDescent="0.3">
      <c r="R3284" s="69"/>
    </row>
    <row r="3285" spans="18:18" x14ac:dyDescent="0.3">
      <c r="R3285" s="69"/>
    </row>
    <row r="3286" spans="18:18" x14ac:dyDescent="0.3">
      <c r="R3286" s="69"/>
    </row>
    <row r="3287" spans="18:18" x14ac:dyDescent="0.3">
      <c r="R3287" s="69"/>
    </row>
    <row r="3288" spans="18:18" x14ac:dyDescent="0.3">
      <c r="R3288" s="69"/>
    </row>
    <row r="3289" spans="18:18" x14ac:dyDescent="0.3">
      <c r="R3289" s="69"/>
    </row>
    <row r="3290" spans="18:18" x14ac:dyDescent="0.3">
      <c r="R3290" s="69"/>
    </row>
    <row r="3291" spans="18:18" x14ac:dyDescent="0.3">
      <c r="R3291" s="69"/>
    </row>
    <row r="3292" spans="18:18" x14ac:dyDescent="0.3">
      <c r="R3292" s="69"/>
    </row>
    <row r="3293" spans="18:18" x14ac:dyDescent="0.3">
      <c r="R3293" s="69"/>
    </row>
    <row r="3294" spans="18:18" x14ac:dyDescent="0.3">
      <c r="R3294" s="69"/>
    </row>
    <row r="3295" spans="18:18" x14ac:dyDescent="0.3">
      <c r="R3295" s="69"/>
    </row>
    <row r="3296" spans="18:18" x14ac:dyDescent="0.3">
      <c r="R3296" s="69"/>
    </row>
    <row r="3297" spans="18:18" x14ac:dyDescent="0.3">
      <c r="R3297" s="69"/>
    </row>
    <row r="3298" spans="18:18" x14ac:dyDescent="0.3">
      <c r="R3298" s="69"/>
    </row>
    <row r="3299" spans="18:18" x14ac:dyDescent="0.3">
      <c r="R3299" s="69"/>
    </row>
    <row r="3300" spans="18:18" x14ac:dyDescent="0.3">
      <c r="R3300" s="69"/>
    </row>
    <row r="3301" spans="18:18" x14ac:dyDescent="0.3">
      <c r="R3301" s="69"/>
    </row>
    <row r="3302" spans="18:18" x14ac:dyDescent="0.3">
      <c r="R3302" s="69"/>
    </row>
    <row r="3303" spans="18:18" x14ac:dyDescent="0.3">
      <c r="R3303" s="69"/>
    </row>
    <row r="3304" spans="18:18" x14ac:dyDescent="0.3">
      <c r="R3304" s="69"/>
    </row>
    <row r="3305" spans="18:18" x14ac:dyDescent="0.3">
      <c r="R3305" s="69"/>
    </row>
    <row r="3306" spans="18:18" x14ac:dyDescent="0.3">
      <c r="R3306" s="69"/>
    </row>
    <row r="3307" spans="18:18" x14ac:dyDescent="0.3">
      <c r="R3307" s="69"/>
    </row>
    <row r="3308" spans="18:18" x14ac:dyDescent="0.3">
      <c r="R3308" s="69"/>
    </row>
    <row r="3309" spans="18:18" x14ac:dyDescent="0.3">
      <c r="R3309" s="69"/>
    </row>
    <row r="3310" spans="18:18" x14ac:dyDescent="0.3">
      <c r="R3310" s="69"/>
    </row>
    <row r="3311" spans="18:18" x14ac:dyDescent="0.3">
      <c r="R3311" s="69"/>
    </row>
    <row r="3312" spans="18:18" x14ac:dyDescent="0.3">
      <c r="R3312" s="69"/>
    </row>
    <row r="3313" spans="18:18" x14ac:dyDescent="0.3">
      <c r="R3313" s="69"/>
    </row>
    <row r="3314" spans="18:18" x14ac:dyDescent="0.3">
      <c r="R3314" s="69"/>
    </row>
    <row r="3315" spans="18:18" x14ac:dyDescent="0.3">
      <c r="R3315" s="69"/>
    </row>
    <row r="3316" spans="18:18" x14ac:dyDescent="0.3">
      <c r="R3316" s="69"/>
    </row>
    <row r="3317" spans="18:18" x14ac:dyDescent="0.3">
      <c r="R3317" s="69"/>
    </row>
    <row r="3318" spans="18:18" x14ac:dyDescent="0.3">
      <c r="R3318" s="69"/>
    </row>
    <row r="3319" spans="18:18" x14ac:dyDescent="0.3">
      <c r="R3319" s="69"/>
    </row>
    <row r="3320" spans="18:18" x14ac:dyDescent="0.3">
      <c r="R3320" s="69"/>
    </row>
    <row r="3321" spans="18:18" x14ac:dyDescent="0.3">
      <c r="R3321" s="69"/>
    </row>
    <row r="3322" spans="18:18" x14ac:dyDescent="0.3">
      <c r="R3322" s="69"/>
    </row>
    <row r="3323" spans="18:18" x14ac:dyDescent="0.3">
      <c r="R3323" s="69"/>
    </row>
    <row r="3324" spans="18:18" x14ac:dyDescent="0.3">
      <c r="R3324" s="69"/>
    </row>
    <row r="3325" spans="18:18" x14ac:dyDescent="0.3">
      <c r="R3325" s="69"/>
    </row>
    <row r="3326" spans="18:18" x14ac:dyDescent="0.3">
      <c r="R3326" s="69"/>
    </row>
    <row r="3327" spans="18:18" x14ac:dyDescent="0.3">
      <c r="R3327" s="69"/>
    </row>
    <row r="3328" spans="18:18" x14ac:dyDescent="0.3">
      <c r="R3328" s="69"/>
    </row>
    <row r="3329" spans="18:18" x14ac:dyDescent="0.3">
      <c r="R3329" s="69"/>
    </row>
    <row r="3330" spans="18:18" x14ac:dyDescent="0.3">
      <c r="R3330" s="69"/>
    </row>
    <row r="3331" spans="18:18" x14ac:dyDescent="0.3">
      <c r="R3331" s="69"/>
    </row>
    <row r="3332" spans="18:18" x14ac:dyDescent="0.3">
      <c r="R3332" s="69"/>
    </row>
    <row r="3333" spans="18:18" x14ac:dyDescent="0.3">
      <c r="R3333" s="69"/>
    </row>
    <row r="3334" spans="18:18" x14ac:dyDescent="0.3">
      <c r="R3334" s="69"/>
    </row>
    <row r="3335" spans="18:18" x14ac:dyDescent="0.3">
      <c r="R3335" s="69"/>
    </row>
    <row r="3336" spans="18:18" x14ac:dyDescent="0.3">
      <c r="R3336" s="69"/>
    </row>
    <row r="3337" spans="18:18" x14ac:dyDescent="0.3">
      <c r="R3337" s="69"/>
    </row>
    <row r="3338" spans="18:18" x14ac:dyDescent="0.3">
      <c r="R3338" s="69"/>
    </row>
    <row r="3339" spans="18:18" x14ac:dyDescent="0.3">
      <c r="R3339" s="69"/>
    </row>
    <row r="3340" spans="18:18" x14ac:dyDescent="0.3">
      <c r="R3340" s="69"/>
    </row>
    <row r="3341" spans="18:18" x14ac:dyDescent="0.3">
      <c r="R3341" s="69"/>
    </row>
    <row r="3342" spans="18:18" x14ac:dyDescent="0.3">
      <c r="R3342" s="69"/>
    </row>
    <row r="3343" spans="18:18" x14ac:dyDescent="0.3">
      <c r="R3343" s="69"/>
    </row>
    <row r="3344" spans="18:18" x14ac:dyDescent="0.3">
      <c r="R3344" s="69"/>
    </row>
    <row r="3345" spans="18:18" x14ac:dyDescent="0.3">
      <c r="R3345" s="69"/>
    </row>
    <row r="3346" spans="18:18" x14ac:dyDescent="0.3">
      <c r="R3346" s="69"/>
    </row>
    <row r="3347" spans="18:18" x14ac:dyDescent="0.3">
      <c r="R3347" s="69"/>
    </row>
    <row r="3348" spans="18:18" x14ac:dyDescent="0.3">
      <c r="R3348" s="69"/>
    </row>
    <row r="3349" spans="18:18" x14ac:dyDescent="0.3">
      <c r="R3349" s="69"/>
    </row>
    <row r="3350" spans="18:18" x14ac:dyDescent="0.3">
      <c r="R3350" s="69"/>
    </row>
    <row r="3351" spans="18:18" x14ac:dyDescent="0.3">
      <c r="R3351" s="69"/>
    </row>
    <row r="3352" spans="18:18" x14ac:dyDescent="0.3">
      <c r="R3352" s="69"/>
    </row>
    <row r="3353" spans="18:18" x14ac:dyDescent="0.3">
      <c r="R3353" s="69"/>
    </row>
    <row r="3354" spans="18:18" x14ac:dyDescent="0.3">
      <c r="R3354" s="69"/>
    </row>
    <row r="3355" spans="18:18" x14ac:dyDescent="0.3">
      <c r="R3355" s="69"/>
    </row>
    <row r="3356" spans="18:18" x14ac:dyDescent="0.3">
      <c r="R3356" s="69"/>
    </row>
    <row r="3357" spans="18:18" x14ac:dyDescent="0.3">
      <c r="R3357" s="69"/>
    </row>
    <row r="3358" spans="18:18" x14ac:dyDescent="0.3">
      <c r="R3358" s="69"/>
    </row>
    <row r="3359" spans="18:18" x14ac:dyDescent="0.3">
      <c r="R3359" s="69"/>
    </row>
    <row r="3360" spans="18:18" x14ac:dyDescent="0.3">
      <c r="R3360" s="69"/>
    </row>
    <row r="3361" spans="18:18" x14ac:dyDescent="0.3">
      <c r="R3361" s="69"/>
    </row>
    <row r="3362" spans="18:18" x14ac:dyDescent="0.3">
      <c r="R3362" s="69"/>
    </row>
    <row r="3363" spans="18:18" x14ac:dyDescent="0.3">
      <c r="R3363" s="69"/>
    </row>
    <row r="3364" spans="18:18" x14ac:dyDescent="0.3">
      <c r="R3364" s="69"/>
    </row>
    <row r="3365" spans="18:18" x14ac:dyDescent="0.3">
      <c r="R3365" s="69"/>
    </row>
    <row r="3366" spans="18:18" x14ac:dyDescent="0.3">
      <c r="R3366" s="69"/>
    </row>
    <row r="3367" spans="18:18" x14ac:dyDescent="0.3">
      <c r="R3367" s="69"/>
    </row>
    <row r="3368" spans="18:18" x14ac:dyDescent="0.3">
      <c r="R3368" s="69"/>
    </row>
    <row r="3369" spans="18:18" x14ac:dyDescent="0.3">
      <c r="R3369" s="69"/>
    </row>
    <row r="3370" spans="18:18" x14ac:dyDescent="0.3">
      <c r="R3370" s="69"/>
    </row>
    <row r="3371" spans="18:18" x14ac:dyDescent="0.3">
      <c r="R3371" s="69"/>
    </row>
    <row r="3372" spans="18:18" x14ac:dyDescent="0.3">
      <c r="R3372" s="69"/>
    </row>
    <row r="3373" spans="18:18" x14ac:dyDescent="0.3">
      <c r="R3373" s="69"/>
    </row>
    <row r="3374" spans="18:18" x14ac:dyDescent="0.3">
      <c r="R3374" s="69"/>
    </row>
    <row r="3375" spans="18:18" x14ac:dyDescent="0.3">
      <c r="R3375" s="69"/>
    </row>
    <row r="3376" spans="18:18" x14ac:dyDescent="0.3">
      <c r="R3376" s="69"/>
    </row>
    <row r="3377" spans="18:18" x14ac:dyDescent="0.3">
      <c r="R3377" s="69"/>
    </row>
    <row r="3378" spans="18:18" x14ac:dyDescent="0.3">
      <c r="R3378" s="69"/>
    </row>
    <row r="3379" spans="18:18" x14ac:dyDescent="0.3">
      <c r="R3379" s="69"/>
    </row>
    <row r="3380" spans="18:18" x14ac:dyDescent="0.3">
      <c r="R3380" s="69"/>
    </row>
    <row r="3381" spans="18:18" x14ac:dyDescent="0.3">
      <c r="R3381" s="69"/>
    </row>
    <row r="3382" spans="18:18" x14ac:dyDescent="0.3">
      <c r="R3382" s="69"/>
    </row>
    <row r="3383" spans="18:18" x14ac:dyDescent="0.3">
      <c r="R3383" s="69"/>
    </row>
    <row r="3384" spans="18:18" x14ac:dyDescent="0.3">
      <c r="R3384" s="69"/>
    </row>
    <row r="3385" spans="18:18" x14ac:dyDescent="0.3">
      <c r="R3385" s="69"/>
    </row>
    <row r="3386" spans="18:18" x14ac:dyDescent="0.3">
      <c r="R3386" s="69"/>
    </row>
    <row r="3387" spans="18:18" x14ac:dyDescent="0.3">
      <c r="R3387" s="69"/>
    </row>
    <row r="3388" spans="18:18" x14ac:dyDescent="0.3">
      <c r="R3388" s="69"/>
    </row>
    <row r="3389" spans="18:18" x14ac:dyDescent="0.3">
      <c r="R3389" s="69"/>
    </row>
    <row r="3390" spans="18:18" x14ac:dyDescent="0.3">
      <c r="R3390" s="69"/>
    </row>
    <row r="3391" spans="18:18" x14ac:dyDescent="0.3">
      <c r="R3391" s="69"/>
    </row>
    <row r="3392" spans="18:18" x14ac:dyDescent="0.3">
      <c r="R3392" s="69"/>
    </row>
    <row r="3393" spans="18:18" x14ac:dyDescent="0.3">
      <c r="R3393" s="69"/>
    </row>
    <row r="3394" spans="18:18" x14ac:dyDescent="0.3">
      <c r="R3394" s="69"/>
    </row>
    <row r="3395" spans="18:18" x14ac:dyDescent="0.3">
      <c r="R3395" s="69"/>
    </row>
    <row r="3396" spans="18:18" x14ac:dyDescent="0.3">
      <c r="R3396" s="69"/>
    </row>
    <row r="3397" spans="18:18" x14ac:dyDescent="0.3">
      <c r="R3397" s="69"/>
    </row>
    <row r="3398" spans="18:18" x14ac:dyDescent="0.3">
      <c r="R3398" s="69"/>
    </row>
    <row r="3399" spans="18:18" x14ac:dyDescent="0.3">
      <c r="R3399" s="69"/>
    </row>
    <row r="3400" spans="18:18" x14ac:dyDescent="0.3">
      <c r="R3400" s="69"/>
    </row>
    <row r="3401" spans="18:18" x14ac:dyDescent="0.3">
      <c r="R3401" s="69"/>
    </row>
    <row r="3402" spans="18:18" x14ac:dyDescent="0.3">
      <c r="R3402" s="69"/>
    </row>
    <row r="3403" spans="18:18" x14ac:dyDescent="0.3">
      <c r="R3403" s="69"/>
    </row>
    <row r="3404" spans="18:18" x14ac:dyDescent="0.3">
      <c r="R3404" s="69"/>
    </row>
    <row r="3405" spans="18:18" x14ac:dyDescent="0.3">
      <c r="R3405" s="69"/>
    </row>
    <row r="3406" spans="18:18" x14ac:dyDescent="0.3">
      <c r="R3406" s="69"/>
    </row>
    <row r="3407" spans="18:18" x14ac:dyDescent="0.3">
      <c r="R3407" s="69"/>
    </row>
    <row r="3408" spans="18:18" x14ac:dyDescent="0.3">
      <c r="R3408" s="69"/>
    </row>
    <row r="3409" spans="18:18" x14ac:dyDescent="0.3">
      <c r="R3409" s="69"/>
    </row>
    <row r="3410" spans="18:18" x14ac:dyDescent="0.3">
      <c r="R3410" s="69"/>
    </row>
    <row r="3411" spans="18:18" x14ac:dyDescent="0.3">
      <c r="R3411" s="69"/>
    </row>
    <row r="3412" spans="18:18" x14ac:dyDescent="0.3">
      <c r="R3412" s="69"/>
    </row>
    <row r="3413" spans="18:18" x14ac:dyDescent="0.3">
      <c r="R3413" s="69"/>
    </row>
    <row r="3414" spans="18:18" x14ac:dyDescent="0.3">
      <c r="R3414" s="69"/>
    </row>
    <row r="3415" spans="18:18" x14ac:dyDescent="0.3">
      <c r="R3415" s="69"/>
    </row>
    <row r="3416" spans="18:18" x14ac:dyDescent="0.3">
      <c r="R3416" s="69"/>
    </row>
    <row r="3417" spans="18:18" x14ac:dyDescent="0.3">
      <c r="R3417" s="69"/>
    </row>
    <row r="3418" spans="18:18" x14ac:dyDescent="0.3">
      <c r="R3418" s="69"/>
    </row>
    <row r="3419" spans="18:18" x14ac:dyDescent="0.3">
      <c r="R3419" s="69"/>
    </row>
    <row r="3420" spans="18:18" x14ac:dyDescent="0.3">
      <c r="R3420" s="69"/>
    </row>
    <row r="3421" spans="18:18" x14ac:dyDescent="0.3">
      <c r="R3421" s="69"/>
    </row>
    <row r="3422" spans="18:18" x14ac:dyDescent="0.3">
      <c r="R3422" s="69"/>
    </row>
    <row r="3423" spans="18:18" x14ac:dyDescent="0.3">
      <c r="R3423" s="69"/>
    </row>
    <row r="3424" spans="18:18" x14ac:dyDescent="0.3">
      <c r="R3424" s="69"/>
    </row>
    <row r="3425" spans="18:18" x14ac:dyDescent="0.3">
      <c r="R3425" s="69"/>
    </row>
    <row r="3426" spans="18:18" x14ac:dyDescent="0.3">
      <c r="R3426" s="69"/>
    </row>
    <row r="3427" spans="18:18" x14ac:dyDescent="0.3">
      <c r="R3427" s="69"/>
    </row>
    <row r="3428" spans="18:18" x14ac:dyDescent="0.3">
      <c r="R3428" s="69"/>
    </row>
    <row r="3429" spans="18:18" x14ac:dyDescent="0.3">
      <c r="R3429" s="69"/>
    </row>
    <row r="3430" spans="18:18" x14ac:dyDescent="0.3">
      <c r="R3430" s="69"/>
    </row>
    <row r="3431" spans="18:18" x14ac:dyDescent="0.3">
      <c r="R3431" s="69"/>
    </row>
    <row r="3432" spans="18:18" x14ac:dyDescent="0.3">
      <c r="R3432" s="69"/>
    </row>
    <row r="3433" spans="18:18" x14ac:dyDescent="0.3">
      <c r="R3433" s="69"/>
    </row>
    <row r="3434" spans="18:18" x14ac:dyDescent="0.3">
      <c r="R3434" s="69"/>
    </row>
    <row r="3435" spans="18:18" x14ac:dyDescent="0.3">
      <c r="R3435" s="69"/>
    </row>
    <row r="3436" spans="18:18" x14ac:dyDescent="0.3">
      <c r="R3436" s="69"/>
    </row>
    <row r="3437" spans="18:18" x14ac:dyDescent="0.3">
      <c r="R3437" s="69"/>
    </row>
    <row r="3438" spans="18:18" x14ac:dyDescent="0.3">
      <c r="R3438" s="69"/>
    </row>
    <row r="3439" spans="18:18" x14ac:dyDescent="0.3">
      <c r="R3439" s="69"/>
    </row>
    <row r="3440" spans="18:18" x14ac:dyDescent="0.3">
      <c r="R3440" s="69"/>
    </row>
    <row r="3441" spans="18:18" x14ac:dyDescent="0.3">
      <c r="R3441" s="69"/>
    </row>
    <row r="3442" spans="18:18" x14ac:dyDescent="0.3">
      <c r="R3442" s="69"/>
    </row>
    <row r="3443" spans="18:18" x14ac:dyDescent="0.3">
      <c r="R3443" s="69"/>
    </row>
    <row r="3444" spans="18:18" x14ac:dyDescent="0.3">
      <c r="R3444" s="69"/>
    </row>
    <row r="3445" spans="18:18" x14ac:dyDescent="0.3">
      <c r="R3445" s="69"/>
    </row>
    <row r="3446" spans="18:18" x14ac:dyDescent="0.3">
      <c r="R3446" s="69"/>
    </row>
    <row r="3447" spans="18:18" x14ac:dyDescent="0.3">
      <c r="R3447" s="69"/>
    </row>
    <row r="3448" spans="18:18" x14ac:dyDescent="0.3">
      <c r="R3448" s="69"/>
    </row>
    <row r="3449" spans="18:18" x14ac:dyDescent="0.3">
      <c r="R3449" s="69"/>
    </row>
    <row r="3450" spans="18:18" x14ac:dyDescent="0.3">
      <c r="R3450" s="69"/>
    </row>
    <row r="3451" spans="18:18" x14ac:dyDescent="0.3">
      <c r="R3451" s="69"/>
    </row>
    <row r="3452" spans="18:18" x14ac:dyDescent="0.3">
      <c r="R3452" s="69"/>
    </row>
    <row r="3453" spans="18:18" x14ac:dyDescent="0.3">
      <c r="R3453" s="69"/>
    </row>
    <row r="3454" spans="18:18" x14ac:dyDescent="0.3">
      <c r="R3454" s="69"/>
    </row>
    <row r="3455" spans="18:18" x14ac:dyDescent="0.3">
      <c r="R3455" s="69"/>
    </row>
    <row r="3456" spans="18:18" x14ac:dyDescent="0.3">
      <c r="R3456" s="69"/>
    </row>
    <row r="3457" spans="18:18" x14ac:dyDescent="0.3">
      <c r="R3457" s="69"/>
    </row>
    <row r="3458" spans="18:18" x14ac:dyDescent="0.3">
      <c r="R3458" s="69"/>
    </row>
    <row r="3459" spans="18:18" x14ac:dyDescent="0.3">
      <c r="R3459" s="69"/>
    </row>
    <row r="3460" spans="18:18" x14ac:dyDescent="0.3">
      <c r="R3460" s="69"/>
    </row>
    <row r="3461" spans="18:18" x14ac:dyDescent="0.3">
      <c r="R3461" s="69"/>
    </row>
    <row r="3462" spans="18:18" x14ac:dyDescent="0.3">
      <c r="R3462" s="69"/>
    </row>
    <row r="3463" spans="18:18" x14ac:dyDescent="0.3">
      <c r="R3463" s="69"/>
    </row>
    <row r="3464" spans="18:18" x14ac:dyDescent="0.3">
      <c r="R3464" s="69"/>
    </row>
    <row r="3465" spans="18:18" x14ac:dyDescent="0.3">
      <c r="R3465" s="69"/>
    </row>
    <row r="3466" spans="18:18" x14ac:dyDescent="0.3">
      <c r="R3466" s="69"/>
    </row>
    <row r="3467" spans="18:18" x14ac:dyDescent="0.3">
      <c r="R3467" s="69"/>
    </row>
    <row r="3468" spans="18:18" x14ac:dyDescent="0.3">
      <c r="R3468" s="69"/>
    </row>
    <row r="3469" spans="18:18" x14ac:dyDescent="0.3">
      <c r="R3469" s="69"/>
    </row>
    <row r="3470" spans="18:18" x14ac:dyDescent="0.3">
      <c r="R3470" s="69"/>
    </row>
    <row r="3471" spans="18:18" x14ac:dyDescent="0.3">
      <c r="R3471" s="69"/>
    </row>
    <row r="3472" spans="18:18" x14ac:dyDescent="0.3">
      <c r="R3472" s="69"/>
    </row>
    <row r="3473" spans="18:18" x14ac:dyDescent="0.3">
      <c r="R3473" s="69"/>
    </row>
    <row r="3474" spans="18:18" x14ac:dyDescent="0.3">
      <c r="R3474" s="69"/>
    </row>
    <row r="3475" spans="18:18" x14ac:dyDescent="0.3">
      <c r="R3475" s="69"/>
    </row>
    <row r="3476" spans="18:18" x14ac:dyDescent="0.3">
      <c r="R3476" s="69"/>
    </row>
    <row r="3477" spans="18:18" x14ac:dyDescent="0.3">
      <c r="R3477" s="69"/>
    </row>
    <row r="3478" spans="18:18" x14ac:dyDescent="0.3">
      <c r="R3478" s="69"/>
    </row>
    <row r="3479" spans="18:18" x14ac:dyDescent="0.3">
      <c r="R3479" s="69"/>
    </row>
    <row r="3480" spans="18:18" x14ac:dyDescent="0.3">
      <c r="R3480" s="69"/>
    </row>
    <row r="3481" spans="18:18" x14ac:dyDescent="0.3">
      <c r="R3481" s="69"/>
    </row>
    <row r="3482" spans="18:18" x14ac:dyDescent="0.3">
      <c r="R3482" s="69"/>
    </row>
    <row r="3483" spans="18:18" x14ac:dyDescent="0.3">
      <c r="R3483" s="69"/>
    </row>
    <row r="3484" spans="18:18" x14ac:dyDescent="0.3">
      <c r="R3484" s="69"/>
    </row>
    <row r="3485" spans="18:18" x14ac:dyDescent="0.3">
      <c r="R3485" s="69"/>
    </row>
    <row r="3486" spans="18:18" x14ac:dyDescent="0.3">
      <c r="R3486" s="69"/>
    </row>
    <row r="3487" spans="18:18" x14ac:dyDescent="0.3">
      <c r="R3487" s="69"/>
    </row>
    <row r="3488" spans="18:18" x14ac:dyDescent="0.3">
      <c r="R3488" s="69"/>
    </row>
    <row r="3489" spans="18:18" x14ac:dyDescent="0.3">
      <c r="R3489" s="69"/>
    </row>
    <row r="3490" spans="18:18" x14ac:dyDescent="0.3">
      <c r="R3490" s="69"/>
    </row>
    <row r="3491" spans="18:18" x14ac:dyDescent="0.3">
      <c r="R3491" s="69"/>
    </row>
    <row r="3492" spans="18:18" x14ac:dyDescent="0.3">
      <c r="R3492" s="69"/>
    </row>
    <row r="3493" spans="18:18" x14ac:dyDescent="0.3">
      <c r="R3493" s="69"/>
    </row>
    <row r="3494" spans="18:18" x14ac:dyDescent="0.3">
      <c r="R3494" s="69"/>
    </row>
    <row r="3495" spans="18:18" x14ac:dyDescent="0.3">
      <c r="R3495" s="69"/>
    </row>
    <row r="3496" spans="18:18" x14ac:dyDescent="0.3">
      <c r="R3496" s="69"/>
    </row>
    <row r="3497" spans="18:18" x14ac:dyDescent="0.3">
      <c r="R3497" s="69"/>
    </row>
    <row r="3498" spans="18:18" x14ac:dyDescent="0.3">
      <c r="R3498" s="69"/>
    </row>
    <row r="3499" spans="18:18" x14ac:dyDescent="0.3">
      <c r="R3499" s="69"/>
    </row>
    <row r="3500" spans="18:18" x14ac:dyDescent="0.3">
      <c r="R3500" s="69"/>
    </row>
    <row r="3501" spans="18:18" x14ac:dyDescent="0.3">
      <c r="R3501" s="69"/>
    </row>
    <row r="3502" spans="18:18" x14ac:dyDescent="0.3">
      <c r="R3502" s="69"/>
    </row>
    <row r="3503" spans="18:18" x14ac:dyDescent="0.3">
      <c r="R3503" s="69"/>
    </row>
    <row r="3504" spans="18:18" x14ac:dyDescent="0.3">
      <c r="R3504" s="69"/>
    </row>
    <row r="3505" spans="18:18" x14ac:dyDescent="0.3">
      <c r="R3505" s="69"/>
    </row>
    <row r="3506" spans="18:18" x14ac:dyDescent="0.3">
      <c r="R3506" s="69"/>
    </row>
    <row r="3507" spans="18:18" x14ac:dyDescent="0.3">
      <c r="R3507" s="69"/>
    </row>
    <row r="3508" spans="18:18" x14ac:dyDescent="0.3">
      <c r="R3508" s="69"/>
    </row>
    <row r="3509" spans="18:18" x14ac:dyDescent="0.3">
      <c r="R3509" s="69"/>
    </row>
    <row r="3510" spans="18:18" x14ac:dyDescent="0.3">
      <c r="R3510" s="69"/>
    </row>
    <row r="3511" spans="18:18" x14ac:dyDescent="0.3">
      <c r="R3511" s="69"/>
    </row>
    <row r="3512" spans="18:18" x14ac:dyDescent="0.3">
      <c r="R3512" s="69"/>
    </row>
    <row r="3513" spans="18:18" x14ac:dyDescent="0.3">
      <c r="R3513" s="69"/>
    </row>
    <row r="3514" spans="18:18" x14ac:dyDescent="0.3">
      <c r="R3514" s="69"/>
    </row>
    <row r="3515" spans="18:18" x14ac:dyDescent="0.3">
      <c r="R3515" s="69"/>
    </row>
    <row r="3516" spans="18:18" x14ac:dyDescent="0.3">
      <c r="R3516" s="69"/>
    </row>
    <row r="3517" spans="18:18" x14ac:dyDescent="0.3">
      <c r="R3517" s="69"/>
    </row>
    <row r="3518" spans="18:18" x14ac:dyDescent="0.3">
      <c r="R3518" s="69"/>
    </row>
    <row r="3519" spans="18:18" x14ac:dyDescent="0.3">
      <c r="R3519" s="69"/>
    </row>
    <row r="3520" spans="18:18" x14ac:dyDescent="0.3">
      <c r="R3520" s="69"/>
    </row>
    <row r="3521" spans="18:18" x14ac:dyDescent="0.3">
      <c r="R3521" s="69"/>
    </row>
    <row r="3522" spans="18:18" x14ac:dyDescent="0.3">
      <c r="R3522" s="69"/>
    </row>
    <row r="3523" spans="18:18" x14ac:dyDescent="0.3">
      <c r="R3523" s="69"/>
    </row>
    <row r="3524" spans="18:18" x14ac:dyDescent="0.3">
      <c r="R3524" s="69"/>
    </row>
    <row r="3525" spans="18:18" x14ac:dyDescent="0.3">
      <c r="R3525" s="69"/>
    </row>
    <row r="3526" spans="18:18" x14ac:dyDescent="0.3">
      <c r="R3526" s="69"/>
    </row>
    <row r="3527" spans="18:18" x14ac:dyDescent="0.3">
      <c r="R3527" s="69"/>
    </row>
    <row r="3528" spans="18:18" x14ac:dyDescent="0.3">
      <c r="R3528" s="69"/>
    </row>
    <row r="3529" spans="18:18" x14ac:dyDescent="0.3">
      <c r="R3529" s="69"/>
    </row>
    <row r="3530" spans="18:18" x14ac:dyDescent="0.3">
      <c r="R3530" s="69"/>
    </row>
    <row r="3531" spans="18:18" x14ac:dyDescent="0.3">
      <c r="R3531" s="69"/>
    </row>
    <row r="3532" spans="18:18" x14ac:dyDescent="0.3">
      <c r="R3532" s="69"/>
    </row>
    <row r="3533" spans="18:18" x14ac:dyDescent="0.3">
      <c r="R3533" s="69"/>
    </row>
    <row r="3534" spans="18:18" x14ac:dyDescent="0.3">
      <c r="R3534" s="69"/>
    </row>
    <row r="3535" spans="18:18" x14ac:dyDescent="0.3">
      <c r="R3535" s="69"/>
    </row>
    <row r="3536" spans="18:18" x14ac:dyDescent="0.3">
      <c r="R3536" s="69"/>
    </row>
    <row r="3537" spans="18:18" x14ac:dyDescent="0.3">
      <c r="R3537" s="69"/>
    </row>
    <row r="3538" spans="18:18" x14ac:dyDescent="0.3">
      <c r="R3538" s="69"/>
    </row>
    <row r="3539" spans="18:18" x14ac:dyDescent="0.3">
      <c r="R3539" s="69"/>
    </row>
    <row r="3540" spans="18:18" x14ac:dyDescent="0.3">
      <c r="R3540" s="69"/>
    </row>
    <row r="3541" spans="18:18" x14ac:dyDescent="0.3">
      <c r="R3541" s="69"/>
    </row>
    <row r="3542" spans="18:18" x14ac:dyDescent="0.3">
      <c r="R3542" s="69"/>
    </row>
    <row r="3543" spans="18:18" x14ac:dyDescent="0.3">
      <c r="R3543" s="69"/>
    </row>
    <row r="3544" spans="18:18" x14ac:dyDescent="0.3">
      <c r="R3544" s="69"/>
    </row>
    <row r="3545" spans="18:18" x14ac:dyDescent="0.3">
      <c r="R3545" s="69"/>
    </row>
    <row r="3546" spans="18:18" x14ac:dyDescent="0.3">
      <c r="R3546" s="69"/>
    </row>
    <row r="3547" spans="18:18" x14ac:dyDescent="0.3">
      <c r="R3547" s="69"/>
    </row>
    <row r="3548" spans="18:18" x14ac:dyDescent="0.3">
      <c r="R3548" s="69"/>
    </row>
    <row r="3549" spans="18:18" x14ac:dyDescent="0.3">
      <c r="R3549" s="69"/>
    </row>
    <row r="3550" spans="18:18" x14ac:dyDescent="0.3">
      <c r="R3550" s="69"/>
    </row>
    <row r="3551" spans="18:18" x14ac:dyDescent="0.3">
      <c r="R3551" s="69"/>
    </row>
    <row r="3552" spans="18:18" x14ac:dyDescent="0.3">
      <c r="R3552" s="69"/>
    </row>
    <row r="3553" spans="18:18" x14ac:dyDescent="0.3">
      <c r="R3553" s="69"/>
    </row>
    <row r="3554" spans="18:18" x14ac:dyDescent="0.3">
      <c r="R3554" s="69"/>
    </row>
    <row r="3555" spans="18:18" x14ac:dyDescent="0.3">
      <c r="R3555" s="69"/>
    </row>
    <row r="3556" spans="18:18" x14ac:dyDescent="0.3">
      <c r="R3556" s="69"/>
    </row>
    <row r="3557" spans="18:18" x14ac:dyDescent="0.3">
      <c r="R3557" s="69"/>
    </row>
    <row r="3558" spans="18:18" x14ac:dyDescent="0.3">
      <c r="R3558" s="69"/>
    </row>
    <row r="3559" spans="18:18" x14ac:dyDescent="0.3">
      <c r="R3559" s="69"/>
    </row>
    <row r="3560" spans="18:18" x14ac:dyDescent="0.3">
      <c r="R3560" s="69"/>
    </row>
    <row r="3561" spans="18:18" x14ac:dyDescent="0.3">
      <c r="R3561" s="69"/>
    </row>
    <row r="3562" spans="18:18" x14ac:dyDescent="0.3">
      <c r="R3562" s="69"/>
    </row>
    <row r="3563" spans="18:18" x14ac:dyDescent="0.3">
      <c r="R3563" s="69"/>
    </row>
    <row r="3564" spans="18:18" x14ac:dyDescent="0.3">
      <c r="R3564" s="69"/>
    </row>
    <row r="3565" spans="18:18" x14ac:dyDescent="0.3">
      <c r="R3565" s="69"/>
    </row>
    <row r="3566" spans="18:18" x14ac:dyDescent="0.3">
      <c r="R3566" s="69"/>
    </row>
    <row r="3567" spans="18:18" x14ac:dyDescent="0.3">
      <c r="R3567" s="69"/>
    </row>
    <row r="3568" spans="18:18" x14ac:dyDescent="0.3">
      <c r="R3568" s="69"/>
    </row>
    <row r="3569" spans="18:18" x14ac:dyDescent="0.3">
      <c r="R3569" s="69"/>
    </row>
    <row r="3570" spans="18:18" x14ac:dyDescent="0.3">
      <c r="R3570" s="69"/>
    </row>
    <row r="3571" spans="18:18" x14ac:dyDescent="0.3">
      <c r="R3571" s="69"/>
    </row>
    <row r="3572" spans="18:18" x14ac:dyDescent="0.3">
      <c r="R3572" s="69"/>
    </row>
    <row r="3573" spans="18:18" x14ac:dyDescent="0.3">
      <c r="R3573" s="69"/>
    </row>
    <row r="3574" spans="18:18" x14ac:dyDescent="0.3">
      <c r="R3574" s="69"/>
    </row>
    <row r="3575" spans="18:18" x14ac:dyDescent="0.3">
      <c r="R3575" s="69"/>
    </row>
    <row r="3576" spans="18:18" x14ac:dyDescent="0.3">
      <c r="R3576" s="69"/>
    </row>
    <row r="3577" spans="18:18" x14ac:dyDescent="0.3">
      <c r="R3577" s="69"/>
    </row>
    <row r="3578" spans="18:18" x14ac:dyDescent="0.3">
      <c r="R3578" s="69"/>
    </row>
    <row r="3579" spans="18:18" x14ac:dyDescent="0.3">
      <c r="R3579" s="69"/>
    </row>
    <row r="3580" spans="18:18" x14ac:dyDescent="0.3">
      <c r="R3580" s="69"/>
    </row>
    <row r="3581" spans="18:18" x14ac:dyDescent="0.3">
      <c r="R3581" s="69"/>
    </row>
    <row r="3582" spans="18:18" x14ac:dyDescent="0.3">
      <c r="R3582" s="69"/>
    </row>
    <row r="3583" spans="18:18" x14ac:dyDescent="0.3">
      <c r="R3583" s="69"/>
    </row>
    <row r="3584" spans="18:18" x14ac:dyDescent="0.3">
      <c r="R3584" s="69"/>
    </row>
    <row r="3585" spans="18:18" x14ac:dyDescent="0.3">
      <c r="R3585" s="69"/>
    </row>
    <row r="3586" spans="18:18" x14ac:dyDescent="0.3">
      <c r="R3586" s="69"/>
    </row>
    <row r="3587" spans="18:18" x14ac:dyDescent="0.3">
      <c r="R3587" s="69"/>
    </row>
    <row r="3588" spans="18:18" x14ac:dyDescent="0.3">
      <c r="R3588" s="69"/>
    </row>
    <row r="3589" spans="18:18" x14ac:dyDescent="0.3">
      <c r="R3589" s="69"/>
    </row>
    <row r="3590" spans="18:18" x14ac:dyDescent="0.3">
      <c r="R3590" s="69"/>
    </row>
    <row r="3591" spans="18:18" x14ac:dyDescent="0.3">
      <c r="R3591" s="69"/>
    </row>
    <row r="3592" spans="18:18" x14ac:dyDescent="0.3">
      <c r="R3592" s="69"/>
    </row>
    <row r="3593" spans="18:18" x14ac:dyDescent="0.3">
      <c r="R3593" s="69"/>
    </row>
    <row r="3594" spans="18:18" x14ac:dyDescent="0.3">
      <c r="R3594" s="69"/>
    </row>
    <row r="3595" spans="18:18" x14ac:dyDescent="0.3">
      <c r="R3595" s="69"/>
    </row>
    <row r="3596" spans="18:18" x14ac:dyDescent="0.3">
      <c r="R3596" s="69"/>
    </row>
    <row r="3597" spans="18:18" x14ac:dyDescent="0.3">
      <c r="R3597" s="69"/>
    </row>
    <row r="3598" spans="18:18" x14ac:dyDescent="0.3">
      <c r="R3598" s="69"/>
    </row>
    <row r="3599" spans="18:18" x14ac:dyDescent="0.3">
      <c r="R3599" s="69"/>
    </row>
    <row r="3600" spans="18:18" x14ac:dyDescent="0.3">
      <c r="R3600" s="69"/>
    </row>
    <row r="3601" spans="18:18" x14ac:dyDescent="0.3">
      <c r="R3601" s="69"/>
    </row>
    <row r="3602" spans="18:18" x14ac:dyDescent="0.3">
      <c r="R3602" s="69"/>
    </row>
    <row r="3603" spans="18:18" x14ac:dyDescent="0.3">
      <c r="R3603" s="69"/>
    </row>
    <row r="3604" spans="18:18" x14ac:dyDescent="0.3">
      <c r="R3604" s="69"/>
    </row>
    <row r="3605" spans="18:18" x14ac:dyDescent="0.3">
      <c r="R3605" s="69"/>
    </row>
    <row r="3606" spans="18:18" x14ac:dyDescent="0.3">
      <c r="R3606" s="69"/>
    </row>
    <row r="3607" spans="18:18" x14ac:dyDescent="0.3">
      <c r="R3607" s="69"/>
    </row>
    <row r="3608" spans="18:18" x14ac:dyDescent="0.3">
      <c r="R3608" s="69"/>
    </row>
    <row r="3609" spans="18:18" x14ac:dyDescent="0.3">
      <c r="R3609" s="69"/>
    </row>
    <row r="3610" spans="18:18" x14ac:dyDescent="0.3">
      <c r="R3610" s="69"/>
    </row>
    <row r="3611" spans="18:18" x14ac:dyDescent="0.3">
      <c r="R3611" s="69"/>
    </row>
    <row r="3612" spans="18:18" x14ac:dyDescent="0.3">
      <c r="R3612" s="69"/>
    </row>
    <row r="3613" spans="18:18" x14ac:dyDescent="0.3">
      <c r="R3613" s="69"/>
    </row>
    <row r="3614" spans="18:18" x14ac:dyDescent="0.3">
      <c r="R3614" s="69"/>
    </row>
    <row r="3615" spans="18:18" x14ac:dyDescent="0.3">
      <c r="R3615" s="69"/>
    </row>
    <row r="3616" spans="18:18" x14ac:dyDescent="0.3">
      <c r="R3616" s="69"/>
    </row>
    <row r="3617" spans="18:18" x14ac:dyDescent="0.3">
      <c r="R3617" s="69"/>
    </row>
    <row r="3618" spans="18:18" x14ac:dyDescent="0.3">
      <c r="R3618" s="69"/>
    </row>
    <row r="3619" spans="18:18" x14ac:dyDescent="0.3">
      <c r="R3619" s="69"/>
    </row>
    <row r="3620" spans="18:18" x14ac:dyDescent="0.3">
      <c r="R3620" s="69"/>
    </row>
    <row r="3621" spans="18:18" x14ac:dyDescent="0.3">
      <c r="R3621" s="69"/>
    </row>
    <row r="3622" spans="18:18" x14ac:dyDescent="0.3">
      <c r="R3622" s="69"/>
    </row>
    <row r="3623" spans="18:18" x14ac:dyDescent="0.3">
      <c r="R3623" s="69"/>
    </row>
    <row r="3624" spans="18:18" x14ac:dyDescent="0.3">
      <c r="R3624" s="69"/>
    </row>
    <row r="3625" spans="18:18" x14ac:dyDescent="0.3">
      <c r="R3625" s="69"/>
    </row>
    <row r="3626" spans="18:18" x14ac:dyDescent="0.3">
      <c r="R3626" s="69"/>
    </row>
    <row r="3627" spans="18:18" x14ac:dyDescent="0.3">
      <c r="R3627" s="69"/>
    </row>
    <row r="3628" spans="18:18" x14ac:dyDescent="0.3">
      <c r="R3628" s="69"/>
    </row>
    <row r="3629" spans="18:18" x14ac:dyDescent="0.3">
      <c r="R3629" s="69"/>
    </row>
    <row r="3630" spans="18:18" x14ac:dyDescent="0.3">
      <c r="R3630" s="69"/>
    </row>
    <row r="3631" spans="18:18" x14ac:dyDescent="0.3">
      <c r="R3631" s="69"/>
    </row>
    <row r="3632" spans="18:18" x14ac:dyDescent="0.3">
      <c r="R3632" s="69"/>
    </row>
    <row r="3633" spans="18:18" x14ac:dyDescent="0.3">
      <c r="R3633" s="69"/>
    </row>
    <row r="3634" spans="18:18" x14ac:dyDescent="0.3">
      <c r="R3634" s="69"/>
    </row>
    <row r="3635" spans="18:18" x14ac:dyDescent="0.3">
      <c r="R3635" s="69"/>
    </row>
    <row r="3636" spans="18:18" x14ac:dyDescent="0.3">
      <c r="R3636" s="69"/>
    </row>
    <row r="3637" spans="18:18" x14ac:dyDescent="0.3">
      <c r="R3637" s="69"/>
    </row>
    <row r="3638" spans="18:18" x14ac:dyDescent="0.3">
      <c r="R3638" s="69"/>
    </row>
    <row r="3639" spans="18:18" x14ac:dyDescent="0.3">
      <c r="R3639" s="69"/>
    </row>
    <row r="3640" spans="18:18" x14ac:dyDescent="0.3">
      <c r="R3640" s="69"/>
    </row>
    <row r="3641" spans="18:18" x14ac:dyDescent="0.3">
      <c r="R3641" s="69"/>
    </row>
    <row r="3642" spans="18:18" x14ac:dyDescent="0.3">
      <c r="R3642" s="69"/>
    </row>
    <row r="3643" spans="18:18" x14ac:dyDescent="0.3">
      <c r="R3643" s="69"/>
    </row>
    <row r="3644" spans="18:18" x14ac:dyDescent="0.3">
      <c r="R3644" s="69"/>
    </row>
    <row r="3645" spans="18:18" x14ac:dyDescent="0.3">
      <c r="R3645" s="69"/>
    </row>
    <row r="3646" spans="18:18" x14ac:dyDescent="0.3">
      <c r="R3646" s="69"/>
    </row>
    <row r="3647" spans="18:18" x14ac:dyDescent="0.3">
      <c r="R3647" s="69"/>
    </row>
    <row r="3648" spans="18:18" x14ac:dyDescent="0.3">
      <c r="R3648" s="69"/>
    </row>
    <row r="3649" spans="18:18" x14ac:dyDescent="0.3">
      <c r="R3649" s="69"/>
    </row>
    <row r="3650" spans="18:18" x14ac:dyDescent="0.3">
      <c r="R3650" s="69"/>
    </row>
    <row r="3651" spans="18:18" x14ac:dyDescent="0.3">
      <c r="R3651" s="69"/>
    </row>
    <row r="3652" spans="18:18" x14ac:dyDescent="0.3">
      <c r="R3652" s="69"/>
    </row>
    <row r="3653" spans="18:18" x14ac:dyDescent="0.3">
      <c r="R3653" s="69"/>
    </row>
    <row r="3654" spans="18:18" x14ac:dyDescent="0.3">
      <c r="R3654" s="69"/>
    </row>
    <row r="3655" spans="18:18" x14ac:dyDescent="0.3">
      <c r="R3655" s="69"/>
    </row>
    <row r="3656" spans="18:18" x14ac:dyDescent="0.3">
      <c r="R3656" s="69"/>
    </row>
    <row r="3657" spans="18:18" x14ac:dyDescent="0.3">
      <c r="R3657" s="69"/>
    </row>
    <row r="3658" spans="18:18" x14ac:dyDescent="0.3">
      <c r="R3658" s="69"/>
    </row>
    <row r="3659" spans="18:18" x14ac:dyDescent="0.3">
      <c r="R3659" s="69"/>
    </row>
    <row r="3660" spans="18:18" x14ac:dyDescent="0.3">
      <c r="R3660" s="69"/>
    </row>
    <row r="3661" spans="18:18" x14ac:dyDescent="0.3">
      <c r="R3661" s="69"/>
    </row>
    <row r="3662" spans="18:18" x14ac:dyDescent="0.3">
      <c r="R3662" s="69"/>
    </row>
    <row r="3663" spans="18:18" x14ac:dyDescent="0.3">
      <c r="R3663" s="69"/>
    </row>
    <row r="3664" spans="18:18" x14ac:dyDescent="0.3">
      <c r="R3664" s="69"/>
    </row>
    <row r="3665" spans="18:18" x14ac:dyDescent="0.3">
      <c r="R3665" s="69"/>
    </row>
    <row r="3666" spans="18:18" x14ac:dyDescent="0.3">
      <c r="R3666" s="69"/>
    </row>
    <row r="3667" spans="18:18" x14ac:dyDescent="0.3">
      <c r="R3667" s="69"/>
    </row>
    <row r="3668" spans="18:18" x14ac:dyDescent="0.3">
      <c r="R3668" s="69"/>
    </row>
    <row r="3669" spans="18:18" x14ac:dyDescent="0.3">
      <c r="R3669" s="69"/>
    </row>
    <row r="3670" spans="18:18" x14ac:dyDescent="0.3">
      <c r="R3670" s="69"/>
    </row>
    <row r="3671" spans="18:18" x14ac:dyDescent="0.3">
      <c r="R3671" s="69"/>
    </row>
    <row r="3672" spans="18:18" x14ac:dyDescent="0.3">
      <c r="R3672" s="69"/>
    </row>
    <row r="3673" spans="18:18" x14ac:dyDescent="0.3">
      <c r="R3673" s="69"/>
    </row>
    <row r="3674" spans="18:18" x14ac:dyDescent="0.3">
      <c r="R3674" s="69"/>
    </row>
    <row r="3675" spans="18:18" x14ac:dyDescent="0.3">
      <c r="R3675" s="69"/>
    </row>
    <row r="3676" spans="18:18" x14ac:dyDescent="0.3">
      <c r="R3676" s="69"/>
    </row>
    <row r="3677" spans="18:18" x14ac:dyDescent="0.3">
      <c r="R3677" s="69"/>
    </row>
    <row r="3678" spans="18:18" x14ac:dyDescent="0.3">
      <c r="R3678" s="69"/>
    </row>
    <row r="3679" spans="18:18" x14ac:dyDescent="0.3">
      <c r="R3679" s="69"/>
    </row>
    <row r="3680" spans="18:18" x14ac:dyDescent="0.3">
      <c r="R3680" s="69"/>
    </row>
    <row r="3681" spans="18:18" x14ac:dyDescent="0.3">
      <c r="R3681" s="69"/>
    </row>
    <row r="3682" spans="18:18" x14ac:dyDescent="0.3">
      <c r="R3682" s="69"/>
    </row>
    <row r="3683" spans="18:18" x14ac:dyDescent="0.3">
      <c r="R3683" s="69"/>
    </row>
    <row r="3684" spans="18:18" x14ac:dyDescent="0.3">
      <c r="R3684" s="69"/>
    </row>
    <row r="3685" spans="18:18" x14ac:dyDescent="0.3">
      <c r="R3685" s="69"/>
    </row>
    <row r="3686" spans="18:18" x14ac:dyDescent="0.3">
      <c r="R3686" s="69"/>
    </row>
    <row r="3687" spans="18:18" x14ac:dyDescent="0.3">
      <c r="R3687" s="69"/>
    </row>
    <row r="3688" spans="18:18" x14ac:dyDescent="0.3">
      <c r="R3688" s="69"/>
    </row>
    <row r="3689" spans="18:18" x14ac:dyDescent="0.3">
      <c r="R3689" s="69"/>
    </row>
    <row r="3690" spans="18:18" x14ac:dyDescent="0.3">
      <c r="R3690" s="69"/>
    </row>
    <row r="3691" spans="18:18" x14ac:dyDescent="0.3">
      <c r="R3691" s="69"/>
    </row>
    <row r="3692" spans="18:18" x14ac:dyDescent="0.3">
      <c r="R3692" s="69"/>
    </row>
    <row r="3693" spans="18:18" x14ac:dyDescent="0.3">
      <c r="R3693" s="69"/>
    </row>
    <row r="3694" spans="18:18" x14ac:dyDescent="0.3">
      <c r="R3694" s="69"/>
    </row>
    <row r="3695" spans="18:18" x14ac:dyDescent="0.3">
      <c r="R3695" s="69"/>
    </row>
    <row r="3696" spans="18:18" x14ac:dyDescent="0.3">
      <c r="R3696" s="69"/>
    </row>
    <row r="3697" spans="18:18" x14ac:dyDescent="0.3">
      <c r="R3697" s="69"/>
    </row>
    <row r="3698" spans="18:18" x14ac:dyDescent="0.3">
      <c r="R3698" s="69"/>
    </row>
    <row r="3699" spans="18:18" x14ac:dyDescent="0.3">
      <c r="R3699" s="69"/>
    </row>
    <row r="3700" spans="18:18" x14ac:dyDescent="0.3">
      <c r="R3700" s="69"/>
    </row>
    <row r="3701" spans="18:18" x14ac:dyDescent="0.3">
      <c r="R3701" s="69"/>
    </row>
    <row r="3702" spans="18:18" x14ac:dyDescent="0.3">
      <c r="R3702" s="69"/>
    </row>
    <row r="3703" spans="18:18" x14ac:dyDescent="0.3">
      <c r="R3703" s="69"/>
    </row>
    <row r="3704" spans="18:18" x14ac:dyDescent="0.3">
      <c r="R3704" s="69"/>
    </row>
    <row r="3705" spans="18:18" x14ac:dyDescent="0.3">
      <c r="R3705" s="69"/>
    </row>
    <row r="3706" spans="18:18" x14ac:dyDescent="0.3">
      <c r="R3706" s="69"/>
    </row>
    <row r="3707" spans="18:18" x14ac:dyDescent="0.3">
      <c r="R3707" s="69"/>
    </row>
    <row r="3708" spans="18:18" x14ac:dyDescent="0.3">
      <c r="R3708" s="69"/>
    </row>
    <row r="3709" spans="18:18" x14ac:dyDescent="0.3">
      <c r="R3709" s="69"/>
    </row>
    <row r="3710" spans="18:18" x14ac:dyDescent="0.3">
      <c r="R3710" s="69"/>
    </row>
    <row r="3711" spans="18:18" x14ac:dyDescent="0.3">
      <c r="R3711" s="69"/>
    </row>
    <row r="3712" spans="18:18" x14ac:dyDescent="0.3">
      <c r="R3712" s="69"/>
    </row>
    <row r="3713" spans="18:18" x14ac:dyDescent="0.3">
      <c r="R3713" s="69"/>
    </row>
    <row r="3714" spans="18:18" x14ac:dyDescent="0.3">
      <c r="R3714" s="69"/>
    </row>
    <row r="3715" spans="18:18" x14ac:dyDescent="0.3">
      <c r="R3715" s="69"/>
    </row>
    <row r="3716" spans="18:18" x14ac:dyDescent="0.3">
      <c r="R3716" s="69"/>
    </row>
    <row r="3717" spans="18:18" x14ac:dyDescent="0.3">
      <c r="R3717" s="69"/>
    </row>
    <row r="3718" spans="18:18" x14ac:dyDescent="0.3">
      <c r="R3718" s="69"/>
    </row>
    <row r="3719" spans="18:18" x14ac:dyDescent="0.3">
      <c r="R3719" s="69"/>
    </row>
    <row r="3720" spans="18:18" x14ac:dyDescent="0.3">
      <c r="R3720" s="69"/>
    </row>
    <row r="3721" spans="18:18" x14ac:dyDescent="0.3">
      <c r="R3721" s="69"/>
    </row>
    <row r="3722" spans="18:18" x14ac:dyDescent="0.3">
      <c r="R3722" s="69"/>
    </row>
    <row r="3723" spans="18:18" x14ac:dyDescent="0.3">
      <c r="R3723" s="69"/>
    </row>
    <row r="3724" spans="18:18" x14ac:dyDescent="0.3">
      <c r="R3724" s="69"/>
    </row>
    <row r="3725" spans="18:18" x14ac:dyDescent="0.3">
      <c r="R3725" s="69"/>
    </row>
    <row r="3726" spans="18:18" x14ac:dyDescent="0.3">
      <c r="R3726" s="69"/>
    </row>
    <row r="3727" spans="18:18" x14ac:dyDescent="0.3">
      <c r="R3727" s="69"/>
    </row>
    <row r="3728" spans="18:18" x14ac:dyDescent="0.3">
      <c r="R3728" s="69"/>
    </row>
    <row r="3729" spans="18:18" x14ac:dyDescent="0.3">
      <c r="R3729" s="69"/>
    </row>
    <row r="3730" spans="18:18" x14ac:dyDescent="0.3">
      <c r="R3730" s="69"/>
    </row>
    <row r="3731" spans="18:18" x14ac:dyDescent="0.3">
      <c r="R3731" s="69"/>
    </row>
    <row r="3732" spans="18:18" x14ac:dyDescent="0.3">
      <c r="R3732" s="69"/>
    </row>
    <row r="3733" spans="18:18" x14ac:dyDescent="0.3">
      <c r="R3733" s="69"/>
    </row>
    <row r="3734" spans="18:18" x14ac:dyDescent="0.3">
      <c r="R3734" s="69"/>
    </row>
    <row r="3735" spans="18:18" x14ac:dyDescent="0.3">
      <c r="R3735" s="69"/>
    </row>
    <row r="3736" spans="18:18" x14ac:dyDescent="0.3">
      <c r="R3736" s="69"/>
    </row>
    <row r="3737" spans="18:18" x14ac:dyDescent="0.3">
      <c r="R3737" s="69"/>
    </row>
    <row r="3738" spans="18:18" x14ac:dyDescent="0.3">
      <c r="R3738" s="69"/>
    </row>
    <row r="3739" spans="18:18" x14ac:dyDescent="0.3">
      <c r="R3739" s="69"/>
    </row>
    <row r="3740" spans="18:18" x14ac:dyDescent="0.3">
      <c r="R3740" s="69"/>
    </row>
    <row r="3741" spans="18:18" x14ac:dyDescent="0.3">
      <c r="R3741" s="69"/>
    </row>
    <row r="3742" spans="18:18" x14ac:dyDescent="0.3">
      <c r="R3742" s="69"/>
    </row>
    <row r="3743" spans="18:18" x14ac:dyDescent="0.3">
      <c r="R3743" s="69"/>
    </row>
    <row r="3744" spans="18:18" x14ac:dyDescent="0.3">
      <c r="R3744" s="69"/>
    </row>
    <row r="3745" spans="18:18" x14ac:dyDescent="0.3">
      <c r="R3745" s="69"/>
    </row>
    <row r="3746" spans="18:18" x14ac:dyDescent="0.3">
      <c r="R3746" s="69"/>
    </row>
    <row r="3747" spans="18:18" x14ac:dyDescent="0.3">
      <c r="R3747" s="69"/>
    </row>
    <row r="3748" spans="18:18" x14ac:dyDescent="0.3">
      <c r="R3748" s="69"/>
    </row>
    <row r="3749" spans="18:18" x14ac:dyDescent="0.3">
      <c r="R3749" s="69"/>
    </row>
    <row r="3750" spans="18:18" x14ac:dyDescent="0.3">
      <c r="R3750" s="69"/>
    </row>
    <row r="3751" spans="18:18" x14ac:dyDescent="0.3">
      <c r="R3751" s="69"/>
    </row>
    <row r="3752" spans="18:18" x14ac:dyDescent="0.3">
      <c r="R3752" s="69"/>
    </row>
    <row r="3753" spans="18:18" x14ac:dyDescent="0.3">
      <c r="R3753" s="69"/>
    </row>
    <row r="3754" spans="18:18" x14ac:dyDescent="0.3">
      <c r="R3754" s="69"/>
    </row>
    <row r="3755" spans="18:18" x14ac:dyDescent="0.3">
      <c r="R3755" s="69"/>
    </row>
    <row r="3756" spans="18:18" x14ac:dyDescent="0.3">
      <c r="R3756" s="69"/>
    </row>
    <row r="3757" spans="18:18" x14ac:dyDescent="0.3">
      <c r="R3757" s="69"/>
    </row>
    <row r="3758" spans="18:18" x14ac:dyDescent="0.3">
      <c r="R3758" s="69"/>
    </row>
    <row r="3759" spans="18:18" x14ac:dyDescent="0.3">
      <c r="R3759" s="69"/>
    </row>
    <row r="3760" spans="18:18" x14ac:dyDescent="0.3">
      <c r="R3760" s="69"/>
    </row>
    <row r="3761" spans="18:18" x14ac:dyDescent="0.3">
      <c r="R3761" s="69"/>
    </row>
    <row r="3762" spans="18:18" x14ac:dyDescent="0.3">
      <c r="R3762" s="69"/>
    </row>
    <row r="3763" spans="18:18" x14ac:dyDescent="0.3">
      <c r="R3763" s="69"/>
    </row>
    <row r="3764" spans="18:18" x14ac:dyDescent="0.3">
      <c r="R3764" s="69"/>
    </row>
    <row r="3765" spans="18:18" x14ac:dyDescent="0.3">
      <c r="R3765" s="69"/>
    </row>
    <row r="3766" spans="18:18" x14ac:dyDescent="0.3">
      <c r="R3766" s="69"/>
    </row>
    <row r="3767" spans="18:18" x14ac:dyDescent="0.3">
      <c r="R3767" s="69"/>
    </row>
    <row r="3768" spans="18:18" x14ac:dyDescent="0.3">
      <c r="R3768" s="69"/>
    </row>
    <row r="3769" spans="18:18" x14ac:dyDescent="0.3">
      <c r="R3769" s="69"/>
    </row>
    <row r="3770" spans="18:18" x14ac:dyDescent="0.3">
      <c r="R3770" s="69"/>
    </row>
    <row r="3771" spans="18:18" x14ac:dyDescent="0.3">
      <c r="R3771" s="69"/>
    </row>
    <row r="3772" spans="18:18" x14ac:dyDescent="0.3">
      <c r="R3772" s="69"/>
    </row>
    <row r="3773" spans="18:18" x14ac:dyDescent="0.3">
      <c r="R3773" s="69"/>
    </row>
    <row r="3774" spans="18:18" x14ac:dyDescent="0.3">
      <c r="R3774" s="69"/>
    </row>
    <row r="3775" spans="18:18" x14ac:dyDescent="0.3">
      <c r="R3775" s="69"/>
    </row>
    <row r="3776" spans="18:18" x14ac:dyDescent="0.3">
      <c r="R3776" s="69"/>
    </row>
    <row r="3777" spans="18:18" x14ac:dyDescent="0.3">
      <c r="R3777" s="69"/>
    </row>
    <row r="3778" spans="18:18" x14ac:dyDescent="0.3">
      <c r="R3778" s="69"/>
    </row>
    <row r="3779" spans="18:18" x14ac:dyDescent="0.3">
      <c r="R3779" s="69"/>
    </row>
    <row r="3780" spans="18:18" x14ac:dyDescent="0.3">
      <c r="R3780" s="69"/>
    </row>
    <row r="3781" spans="18:18" x14ac:dyDescent="0.3">
      <c r="R3781" s="69"/>
    </row>
    <row r="3782" spans="18:18" x14ac:dyDescent="0.3">
      <c r="R3782" s="69"/>
    </row>
    <row r="3783" spans="18:18" x14ac:dyDescent="0.3">
      <c r="R3783" s="69"/>
    </row>
    <row r="3784" spans="18:18" x14ac:dyDescent="0.3">
      <c r="R3784" s="69"/>
    </row>
    <row r="3785" spans="18:18" x14ac:dyDescent="0.3">
      <c r="R3785" s="69"/>
    </row>
    <row r="3786" spans="18:18" x14ac:dyDescent="0.3">
      <c r="R3786" s="69"/>
    </row>
    <row r="3787" spans="18:18" x14ac:dyDescent="0.3">
      <c r="R3787" s="69"/>
    </row>
    <row r="3788" spans="18:18" x14ac:dyDescent="0.3">
      <c r="R3788" s="69"/>
    </row>
    <row r="3789" spans="18:18" x14ac:dyDescent="0.3">
      <c r="R3789" s="69"/>
    </row>
    <row r="3790" spans="18:18" x14ac:dyDescent="0.3">
      <c r="R3790" s="69"/>
    </row>
    <row r="3791" spans="18:18" x14ac:dyDescent="0.3">
      <c r="R3791" s="69"/>
    </row>
    <row r="3792" spans="18:18" x14ac:dyDescent="0.3">
      <c r="R3792" s="69"/>
    </row>
    <row r="3793" spans="18:18" x14ac:dyDescent="0.3">
      <c r="R3793" s="69"/>
    </row>
    <row r="3794" spans="18:18" x14ac:dyDescent="0.3">
      <c r="R3794" s="69"/>
    </row>
    <row r="3795" spans="18:18" x14ac:dyDescent="0.3">
      <c r="R3795" s="69"/>
    </row>
    <row r="3796" spans="18:18" x14ac:dyDescent="0.3">
      <c r="R3796" s="69"/>
    </row>
    <row r="3797" spans="18:18" x14ac:dyDescent="0.3">
      <c r="R3797" s="69"/>
    </row>
    <row r="3798" spans="18:18" x14ac:dyDescent="0.3">
      <c r="R3798" s="69"/>
    </row>
    <row r="3799" spans="18:18" x14ac:dyDescent="0.3">
      <c r="R3799" s="69"/>
    </row>
    <row r="3800" spans="18:18" x14ac:dyDescent="0.3">
      <c r="R3800" s="69"/>
    </row>
    <row r="3801" spans="18:18" x14ac:dyDescent="0.3">
      <c r="R3801" s="69"/>
    </row>
    <row r="3802" spans="18:18" x14ac:dyDescent="0.3">
      <c r="R3802" s="69"/>
    </row>
    <row r="3803" spans="18:18" x14ac:dyDescent="0.3">
      <c r="R3803" s="69"/>
    </row>
    <row r="3804" spans="18:18" x14ac:dyDescent="0.3">
      <c r="R3804" s="69"/>
    </row>
    <row r="3805" spans="18:18" x14ac:dyDescent="0.3">
      <c r="R3805" s="69"/>
    </row>
    <row r="3806" spans="18:18" x14ac:dyDescent="0.3">
      <c r="R3806" s="69"/>
    </row>
    <row r="3807" spans="18:18" x14ac:dyDescent="0.3">
      <c r="R3807" s="69"/>
    </row>
    <row r="3808" spans="18:18" x14ac:dyDescent="0.3">
      <c r="R3808" s="69"/>
    </row>
    <row r="3809" spans="18:18" x14ac:dyDescent="0.3">
      <c r="R3809" s="69"/>
    </row>
    <row r="3810" spans="18:18" x14ac:dyDescent="0.3">
      <c r="R3810" s="69"/>
    </row>
    <row r="3811" spans="18:18" x14ac:dyDescent="0.3">
      <c r="R3811" s="69"/>
    </row>
    <row r="3812" spans="18:18" x14ac:dyDescent="0.3">
      <c r="R3812" s="69"/>
    </row>
    <row r="3813" spans="18:18" x14ac:dyDescent="0.3">
      <c r="R3813" s="69"/>
    </row>
    <row r="3814" spans="18:18" x14ac:dyDescent="0.3">
      <c r="R3814" s="69"/>
    </row>
    <row r="3815" spans="18:18" x14ac:dyDescent="0.3">
      <c r="R3815" s="69"/>
    </row>
    <row r="3816" spans="18:18" x14ac:dyDescent="0.3">
      <c r="R3816" s="69"/>
    </row>
    <row r="3817" spans="18:18" x14ac:dyDescent="0.3">
      <c r="R3817" s="69"/>
    </row>
    <row r="3818" spans="18:18" x14ac:dyDescent="0.3">
      <c r="R3818" s="69"/>
    </row>
    <row r="3819" spans="18:18" x14ac:dyDescent="0.3">
      <c r="R3819" s="69"/>
    </row>
    <row r="3820" spans="18:18" x14ac:dyDescent="0.3">
      <c r="R3820" s="69"/>
    </row>
    <row r="3821" spans="18:18" x14ac:dyDescent="0.3">
      <c r="R3821" s="69"/>
    </row>
    <row r="3822" spans="18:18" x14ac:dyDescent="0.3">
      <c r="R3822" s="69"/>
    </row>
    <row r="3823" spans="18:18" x14ac:dyDescent="0.3">
      <c r="R3823" s="69"/>
    </row>
    <row r="3824" spans="18:18" x14ac:dyDescent="0.3">
      <c r="R3824" s="69"/>
    </row>
    <row r="3825" spans="18:18" x14ac:dyDescent="0.3">
      <c r="R3825" s="69"/>
    </row>
    <row r="3826" spans="18:18" x14ac:dyDescent="0.3">
      <c r="R3826" s="69"/>
    </row>
    <row r="3827" spans="18:18" x14ac:dyDescent="0.3">
      <c r="R3827" s="69"/>
    </row>
    <row r="3828" spans="18:18" x14ac:dyDescent="0.3">
      <c r="R3828" s="69"/>
    </row>
    <row r="3829" spans="18:18" x14ac:dyDescent="0.3">
      <c r="R3829" s="69"/>
    </row>
    <row r="3830" spans="18:18" x14ac:dyDescent="0.3">
      <c r="R3830" s="69"/>
    </row>
    <row r="3831" spans="18:18" x14ac:dyDescent="0.3">
      <c r="R3831" s="69"/>
    </row>
    <row r="3832" spans="18:18" x14ac:dyDescent="0.3">
      <c r="R3832" s="69"/>
    </row>
    <row r="3833" spans="18:18" x14ac:dyDescent="0.3">
      <c r="R3833" s="69"/>
    </row>
    <row r="3834" spans="18:18" x14ac:dyDescent="0.3">
      <c r="R3834" s="69"/>
    </row>
    <row r="3835" spans="18:18" x14ac:dyDescent="0.3">
      <c r="R3835" s="69"/>
    </row>
    <row r="3836" spans="18:18" x14ac:dyDescent="0.3">
      <c r="R3836" s="69"/>
    </row>
    <row r="3837" spans="18:18" x14ac:dyDescent="0.3">
      <c r="R3837" s="69"/>
    </row>
    <row r="3838" spans="18:18" x14ac:dyDescent="0.3">
      <c r="R3838" s="69"/>
    </row>
    <row r="3839" spans="18:18" x14ac:dyDescent="0.3">
      <c r="R3839" s="69"/>
    </row>
    <row r="3840" spans="18:18" x14ac:dyDescent="0.3">
      <c r="R3840" s="69"/>
    </row>
    <row r="3841" spans="18:18" x14ac:dyDescent="0.3">
      <c r="R3841" s="69"/>
    </row>
    <row r="3842" spans="18:18" x14ac:dyDescent="0.3">
      <c r="R3842" s="69"/>
    </row>
    <row r="3843" spans="18:18" x14ac:dyDescent="0.3">
      <c r="R3843" s="69"/>
    </row>
    <row r="3844" spans="18:18" x14ac:dyDescent="0.3">
      <c r="R3844" s="69"/>
    </row>
    <row r="3845" spans="18:18" x14ac:dyDescent="0.3">
      <c r="R3845" s="69"/>
    </row>
    <row r="3846" spans="18:18" x14ac:dyDescent="0.3">
      <c r="R3846" s="69"/>
    </row>
    <row r="3847" spans="18:18" x14ac:dyDescent="0.3">
      <c r="R3847" s="69"/>
    </row>
    <row r="3848" spans="18:18" x14ac:dyDescent="0.3">
      <c r="R3848" s="69"/>
    </row>
    <row r="3849" spans="18:18" x14ac:dyDescent="0.3">
      <c r="R3849" s="69"/>
    </row>
    <row r="3850" spans="18:18" x14ac:dyDescent="0.3">
      <c r="R3850" s="69"/>
    </row>
    <row r="3851" spans="18:18" x14ac:dyDescent="0.3">
      <c r="R3851" s="69"/>
    </row>
    <row r="3852" spans="18:18" x14ac:dyDescent="0.3">
      <c r="R3852" s="69"/>
    </row>
    <row r="3853" spans="18:18" x14ac:dyDescent="0.3">
      <c r="R3853" s="69"/>
    </row>
    <row r="3854" spans="18:18" x14ac:dyDescent="0.3">
      <c r="R3854" s="69"/>
    </row>
    <row r="3855" spans="18:18" x14ac:dyDescent="0.3">
      <c r="R3855" s="69"/>
    </row>
    <row r="3856" spans="18:18" x14ac:dyDescent="0.3">
      <c r="R3856" s="69"/>
    </row>
    <row r="3857" spans="18:18" x14ac:dyDescent="0.3">
      <c r="R3857" s="69"/>
    </row>
    <row r="3858" spans="18:18" x14ac:dyDescent="0.3">
      <c r="R3858" s="69"/>
    </row>
    <row r="3859" spans="18:18" x14ac:dyDescent="0.3">
      <c r="R3859" s="69"/>
    </row>
    <row r="3860" spans="18:18" x14ac:dyDescent="0.3">
      <c r="R3860" s="69"/>
    </row>
    <row r="3861" spans="18:18" x14ac:dyDescent="0.3">
      <c r="R3861" s="69"/>
    </row>
    <row r="3862" spans="18:18" x14ac:dyDescent="0.3">
      <c r="R3862" s="69"/>
    </row>
    <row r="3863" spans="18:18" x14ac:dyDescent="0.3">
      <c r="R3863" s="69"/>
    </row>
    <row r="3864" spans="18:18" x14ac:dyDescent="0.3">
      <c r="R3864" s="69"/>
    </row>
    <row r="3865" spans="18:18" x14ac:dyDescent="0.3">
      <c r="R3865" s="69"/>
    </row>
    <row r="3866" spans="18:18" x14ac:dyDescent="0.3">
      <c r="R3866" s="69"/>
    </row>
    <row r="3867" spans="18:18" x14ac:dyDescent="0.3">
      <c r="R3867" s="69"/>
    </row>
    <row r="3868" spans="18:18" x14ac:dyDescent="0.3">
      <c r="R3868" s="69"/>
    </row>
    <row r="3869" spans="18:18" x14ac:dyDescent="0.3">
      <c r="R3869" s="69"/>
    </row>
    <row r="3870" spans="18:18" x14ac:dyDescent="0.3">
      <c r="R3870" s="69"/>
    </row>
    <row r="3871" spans="18:18" x14ac:dyDescent="0.3">
      <c r="R3871" s="69"/>
    </row>
    <row r="3872" spans="18:18" x14ac:dyDescent="0.3">
      <c r="R3872" s="69"/>
    </row>
    <row r="3873" spans="18:18" x14ac:dyDescent="0.3">
      <c r="R3873" s="69"/>
    </row>
    <row r="3874" spans="18:18" x14ac:dyDescent="0.3">
      <c r="R3874" s="69"/>
    </row>
    <row r="3875" spans="18:18" x14ac:dyDescent="0.3">
      <c r="R3875" s="69"/>
    </row>
    <row r="3876" spans="18:18" x14ac:dyDescent="0.3">
      <c r="R3876" s="69"/>
    </row>
    <row r="3877" spans="18:18" x14ac:dyDescent="0.3">
      <c r="R3877" s="69"/>
    </row>
    <row r="3878" spans="18:18" x14ac:dyDescent="0.3">
      <c r="R3878" s="69"/>
    </row>
    <row r="3879" spans="18:18" x14ac:dyDescent="0.3">
      <c r="R3879" s="69"/>
    </row>
    <row r="3880" spans="18:18" x14ac:dyDescent="0.3">
      <c r="R3880" s="69"/>
    </row>
    <row r="3881" spans="18:18" x14ac:dyDescent="0.3">
      <c r="R3881" s="69"/>
    </row>
    <row r="3882" spans="18:18" x14ac:dyDescent="0.3">
      <c r="R3882" s="69"/>
    </row>
    <row r="3883" spans="18:18" x14ac:dyDescent="0.3">
      <c r="R3883" s="69"/>
    </row>
    <row r="3884" spans="18:18" x14ac:dyDescent="0.3">
      <c r="R3884" s="69"/>
    </row>
    <row r="3885" spans="18:18" x14ac:dyDescent="0.3">
      <c r="R3885" s="69"/>
    </row>
    <row r="3886" spans="18:18" x14ac:dyDescent="0.3">
      <c r="R3886" s="69"/>
    </row>
    <row r="3887" spans="18:18" x14ac:dyDescent="0.3">
      <c r="R3887" s="69"/>
    </row>
    <row r="3888" spans="18:18" x14ac:dyDescent="0.3">
      <c r="R3888" s="69"/>
    </row>
    <row r="3889" spans="18:18" x14ac:dyDescent="0.3">
      <c r="R3889" s="69"/>
    </row>
    <row r="3890" spans="18:18" x14ac:dyDescent="0.3">
      <c r="R3890" s="69"/>
    </row>
    <row r="3891" spans="18:18" x14ac:dyDescent="0.3">
      <c r="R3891" s="69"/>
    </row>
    <row r="3892" spans="18:18" x14ac:dyDescent="0.3">
      <c r="R3892" s="69"/>
    </row>
    <row r="3893" spans="18:18" x14ac:dyDescent="0.3">
      <c r="R3893" s="69"/>
    </row>
    <row r="3894" spans="18:18" x14ac:dyDescent="0.3">
      <c r="R3894" s="69"/>
    </row>
    <row r="3895" spans="18:18" x14ac:dyDescent="0.3">
      <c r="R3895" s="69"/>
    </row>
    <row r="3896" spans="18:18" x14ac:dyDescent="0.3">
      <c r="R3896" s="69"/>
    </row>
    <row r="3897" spans="18:18" x14ac:dyDescent="0.3">
      <c r="R3897" s="69"/>
    </row>
    <row r="3898" spans="18:18" x14ac:dyDescent="0.3">
      <c r="R3898" s="69"/>
    </row>
    <row r="3899" spans="18:18" x14ac:dyDescent="0.3">
      <c r="R3899" s="69"/>
    </row>
    <row r="3900" spans="18:18" x14ac:dyDescent="0.3">
      <c r="R3900" s="69"/>
    </row>
    <row r="3901" spans="18:18" x14ac:dyDescent="0.3">
      <c r="R3901" s="69"/>
    </row>
    <row r="3902" spans="18:18" x14ac:dyDescent="0.3">
      <c r="R3902" s="69"/>
    </row>
    <row r="3903" spans="18:18" x14ac:dyDescent="0.3">
      <c r="R3903" s="69"/>
    </row>
    <row r="3904" spans="18:18" x14ac:dyDescent="0.3">
      <c r="R3904" s="69"/>
    </row>
    <row r="3905" spans="18:18" x14ac:dyDescent="0.3">
      <c r="R3905" s="69"/>
    </row>
    <row r="3906" spans="18:18" x14ac:dyDescent="0.3">
      <c r="R3906" s="69"/>
    </row>
    <row r="3907" spans="18:18" x14ac:dyDescent="0.3">
      <c r="R3907" s="69"/>
    </row>
    <row r="3908" spans="18:18" x14ac:dyDescent="0.3">
      <c r="R3908" s="69"/>
    </row>
    <row r="3909" spans="18:18" x14ac:dyDescent="0.3">
      <c r="R3909" s="69"/>
    </row>
    <row r="3910" spans="18:18" x14ac:dyDescent="0.3">
      <c r="R3910" s="69"/>
    </row>
    <row r="3911" spans="18:18" x14ac:dyDescent="0.3">
      <c r="R3911" s="69"/>
    </row>
    <row r="3912" spans="18:18" x14ac:dyDescent="0.3">
      <c r="R3912" s="69"/>
    </row>
    <row r="3913" spans="18:18" x14ac:dyDescent="0.3">
      <c r="R3913" s="69"/>
    </row>
    <row r="3914" spans="18:18" x14ac:dyDescent="0.3">
      <c r="R3914" s="69"/>
    </row>
    <row r="3915" spans="18:18" x14ac:dyDescent="0.3">
      <c r="R3915" s="69"/>
    </row>
    <row r="3916" spans="18:18" x14ac:dyDescent="0.3">
      <c r="R3916" s="69"/>
    </row>
    <row r="3917" spans="18:18" x14ac:dyDescent="0.3">
      <c r="R3917" s="69"/>
    </row>
    <row r="3918" spans="18:18" x14ac:dyDescent="0.3">
      <c r="R3918" s="69"/>
    </row>
    <row r="3919" spans="18:18" x14ac:dyDescent="0.3">
      <c r="R3919" s="69"/>
    </row>
    <row r="3920" spans="18:18" x14ac:dyDescent="0.3">
      <c r="R3920" s="69"/>
    </row>
    <row r="3921" spans="18:18" x14ac:dyDescent="0.3">
      <c r="R3921" s="69"/>
    </row>
    <row r="3922" spans="18:18" x14ac:dyDescent="0.3">
      <c r="R3922" s="69"/>
    </row>
    <row r="3923" spans="18:18" x14ac:dyDescent="0.3">
      <c r="R3923" s="69"/>
    </row>
    <row r="3924" spans="18:18" x14ac:dyDescent="0.3">
      <c r="R3924" s="69"/>
    </row>
    <row r="3925" spans="18:18" x14ac:dyDescent="0.3">
      <c r="R3925" s="69"/>
    </row>
    <row r="3926" spans="18:18" x14ac:dyDescent="0.3">
      <c r="R3926" s="69"/>
    </row>
    <row r="3927" spans="18:18" x14ac:dyDescent="0.3">
      <c r="R3927" s="69"/>
    </row>
    <row r="3928" spans="18:18" x14ac:dyDescent="0.3">
      <c r="R3928" s="69"/>
    </row>
    <row r="3929" spans="18:18" x14ac:dyDescent="0.3">
      <c r="R3929" s="69"/>
    </row>
    <row r="3930" spans="18:18" x14ac:dyDescent="0.3">
      <c r="R3930" s="69"/>
    </row>
    <row r="3931" spans="18:18" x14ac:dyDescent="0.3">
      <c r="R3931" s="69"/>
    </row>
    <row r="3932" spans="18:18" x14ac:dyDescent="0.3">
      <c r="R3932" s="69"/>
    </row>
    <row r="3933" spans="18:18" x14ac:dyDescent="0.3">
      <c r="R3933" s="69"/>
    </row>
    <row r="3934" spans="18:18" x14ac:dyDescent="0.3">
      <c r="R3934" s="69"/>
    </row>
    <row r="3935" spans="18:18" x14ac:dyDescent="0.3">
      <c r="R3935" s="69"/>
    </row>
    <row r="3936" spans="18:18" x14ac:dyDescent="0.3">
      <c r="R3936" s="69"/>
    </row>
    <row r="3937" spans="18:18" x14ac:dyDescent="0.3">
      <c r="R3937" s="69"/>
    </row>
    <row r="3938" spans="18:18" x14ac:dyDescent="0.3">
      <c r="R3938" s="69"/>
    </row>
    <row r="3939" spans="18:18" x14ac:dyDescent="0.3">
      <c r="R3939" s="69"/>
    </row>
    <row r="3940" spans="18:18" x14ac:dyDescent="0.3">
      <c r="R3940" s="69"/>
    </row>
    <row r="3941" spans="18:18" x14ac:dyDescent="0.3">
      <c r="R3941" s="69"/>
    </row>
    <row r="3942" spans="18:18" x14ac:dyDescent="0.3">
      <c r="R3942" s="69"/>
    </row>
    <row r="3943" spans="18:18" x14ac:dyDescent="0.3">
      <c r="R3943" s="69"/>
    </row>
    <row r="3944" spans="18:18" x14ac:dyDescent="0.3">
      <c r="R3944" s="69"/>
    </row>
    <row r="3945" spans="18:18" x14ac:dyDescent="0.3">
      <c r="R3945" s="69"/>
    </row>
    <row r="3946" spans="18:18" x14ac:dyDescent="0.3">
      <c r="R3946" s="69"/>
    </row>
    <row r="3947" spans="18:18" x14ac:dyDescent="0.3">
      <c r="R3947" s="69"/>
    </row>
    <row r="3948" spans="18:18" x14ac:dyDescent="0.3">
      <c r="R3948" s="69"/>
    </row>
    <row r="3949" spans="18:18" x14ac:dyDescent="0.3">
      <c r="R3949" s="69"/>
    </row>
    <row r="3950" spans="18:18" x14ac:dyDescent="0.3">
      <c r="R3950" s="69"/>
    </row>
    <row r="3951" spans="18:18" x14ac:dyDescent="0.3">
      <c r="R3951" s="69"/>
    </row>
    <row r="3952" spans="18:18" x14ac:dyDescent="0.3">
      <c r="R3952" s="69"/>
    </row>
    <row r="3953" spans="18:18" x14ac:dyDescent="0.3">
      <c r="R3953" s="69"/>
    </row>
    <row r="3954" spans="18:18" x14ac:dyDescent="0.3">
      <c r="R3954" s="69"/>
    </row>
    <row r="3955" spans="18:18" x14ac:dyDescent="0.3">
      <c r="R3955" s="69"/>
    </row>
    <row r="3956" spans="18:18" x14ac:dyDescent="0.3">
      <c r="R3956" s="69"/>
    </row>
    <row r="3957" spans="18:18" x14ac:dyDescent="0.3">
      <c r="R3957" s="69"/>
    </row>
    <row r="3958" spans="18:18" x14ac:dyDescent="0.3">
      <c r="R3958" s="69"/>
    </row>
    <row r="3959" spans="18:18" x14ac:dyDescent="0.3">
      <c r="R3959" s="69"/>
    </row>
    <row r="3960" spans="18:18" x14ac:dyDescent="0.3">
      <c r="R3960" s="69"/>
    </row>
    <row r="3961" spans="18:18" x14ac:dyDescent="0.3">
      <c r="R3961" s="69"/>
    </row>
    <row r="3962" spans="18:18" x14ac:dyDescent="0.3">
      <c r="R3962" s="69"/>
    </row>
    <row r="3963" spans="18:18" x14ac:dyDescent="0.3">
      <c r="R3963" s="69"/>
    </row>
    <row r="3964" spans="18:18" x14ac:dyDescent="0.3">
      <c r="R3964" s="69"/>
    </row>
    <row r="3965" spans="18:18" x14ac:dyDescent="0.3">
      <c r="R3965" s="69"/>
    </row>
    <row r="3966" spans="18:18" x14ac:dyDescent="0.3">
      <c r="R3966" s="69"/>
    </row>
    <row r="3967" spans="18:18" x14ac:dyDescent="0.3">
      <c r="R3967" s="69"/>
    </row>
    <row r="3968" spans="18:18" x14ac:dyDescent="0.3">
      <c r="R3968" s="69"/>
    </row>
    <row r="3969" spans="18:18" x14ac:dyDescent="0.3">
      <c r="R3969" s="69"/>
    </row>
    <row r="3970" spans="18:18" x14ac:dyDescent="0.3">
      <c r="R3970" s="69"/>
    </row>
    <row r="3971" spans="18:18" x14ac:dyDescent="0.3">
      <c r="R3971" s="69"/>
    </row>
    <row r="3972" spans="18:18" x14ac:dyDescent="0.3">
      <c r="R3972" s="69"/>
    </row>
    <row r="3973" spans="18:18" x14ac:dyDescent="0.3">
      <c r="R3973" s="69"/>
    </row>
    <row r="3974" spans="18:18" x14ac:dyDescent="0.3">
      <c r="R3974" s="69"/>
    </row>
    <row r="3975" spans="18:18" x14ac:dyDescent="0.3">
      <c r="R3975" s="69"/>
    </row>
    <row r="3976" spans="18:18" x14ac:dyDescent="0.3">
      <c r="R3976" s="69"/>
    </row>
    <row r="3977" spans="18:18" x14ac:dyDescent="0.3">
      <c r="R3977" s="69"/>
    </row>
    <row r="3978" spans="18:18" x14ac:dyDescent="0.3">
      <c r="R3978" s="69"/>
    </row>
    <row r="3979" spans="18:18" x14ac:dyDescent="0.3">
      <c r="R3979" s="69"/>
    </row>
    <row r="3980" spans="18:18" x14ac:dyDescent="0.3">
      <c r="R3980" s="69"/>
    </row>
    <row r="3981" spans="18:18" x14ac:dyDescent="0.3">
      <c r="R3981" s="69"/>
    </row>
    <row r="3982" spans="18:18" x14ac:dyDescent="0.3">
      <c r="R3982" s="69"/>
    </row>
    <row r="3983" spans="18:18" x14ac:dyDescent="0.3">
      <c r="R3983" s="69"/>
    </row>
    <row r="3984" spans="18:18" x14ac:dyDescent="0.3">
      <c r="R3984" s="69"/>
    </row>
    <row r="3985" spans="18:18" x14ac:dyDescent="0.3">
      <c r="R3985" s="69"/>
    </row>
    <row r="3986" spans="18:18" x14ac:dyDescent="0.3">
      <c r="R3986" s="69"/>
    </row>
    <row r="3987" spans="18:18" x14ac:dyDescent="0.3">
      <c r="R3987" s="69"/>
    </row>
    <row r="3988" spans="18:18" x14ac:dyDescent="0.3">
      <c r="R3988" s="69"/>
    </row>
    <row r="3989" spans="18:18" x14ac:dyDescent="0.3">
      <c r="R3989" s="69"/>
    </row>
    <row r="3990" spans="18:18" x14ac:dyDescent="0.3">
      <c r="R3990" s="69"/>
    </row>
    <row r="3991" spans="18:18" x14ac:dyDescent="0.3">
      <c r="R3991" s="69"/>
    </row>
    <row r="3992" spans="18:18" x14ac:dyDescent="0.3">
      <c r="R3992" s="69"/>
    </row>
    <row r="3993" spans="18:18" x14ac:dyDescent="0.3">
      <c r="R3993" s="69"/>
    </row>
    <row r="3994" spans="18:18" x14ac:dyDescent="0.3">
      <c r="R3994" s="69"/>
    </row>
    <row r="3995" spans="18:18" x14ac:dyDescent="0.3">
      <c r="R3995" s="69"/>
    </row>
    <row r="3996" spans="18:18" x14ac:dyDescent="0.3">
      <c r="R3996" s="69"/>
    </row>
    <row r="3997" spans="18:18" x14ac:dyDescent="0.3">
      <c r="R3997" s="69"/>
    </row>
    <row r="3998" spans="18:18" x14ac:dyDescent="0.3">
      <c r="R3998" s="69"/>
    </row>
    <row r="3999" spans="18:18" x14ac:dyDescent="0.3">
      <c r="R3999" s="69"/>
    </row>
    <row r="4000" spans="18:18" x14ac:dyDescent="0.3">
      <c r="R4000" s="69"/>
    </row>
    <row r="4001" spans="18:18" x14ac:dyDescent="0.3">
      <c r="R4001" s="69"/>
    </row>
    <row r="4002" spans="18:18" x14ac:dyDescent="0.3">
      <c r="R4002" s="69"/>
    </row>
    <row r="4003" spans="18:18" x14ac:dyDescent="0.3">
      <c r="R4003" s="69"/>
    </row>
    <row r="4004" spans="18:18" x14ac:dyDescent="0.3">
      <c r="R4004" s="69"/>
    </row>
    <row r="4005" spans="18:18" x14ac:dyDescent="0.3">
      <c r="R4005" s="69"/>
    </row>
    <row r="4006" spans="18:18" x14ac:dyDescent="0.3">
      <c r="R4006" s="69"/>
    </row>
    <row r="4007" spans="18:18" x14ac:dyDescent="0.3">
      <c r="R4007" s="69"/>
    </row>
    <row r="4008" spans="18:18" x14ac:dyDescent="0.3">
      <c r="R4008" s="69"/>
    </row>
    <row r="4009" spans="18:18" x14ac:dyDescent="0.3">
      <c r="R4009" s="69"/>
    </row>
    <row r="4010" spans="18:18" x14ac:dyDescent="0.3">
      <c r="R4010" s="69"/>
    </row>
    <row r="4011" spans="18:18" x14ac:dyDescent="0.3">
      <c r="R4011" s="69"/>
    </row>
    <row r="4012" spans="18:18" x14ac:dyDescent="0.3">
      <c r="R4012" s="69"/>
    </row>
    <row r="4013" spans="18:18" x14ac:dyDescent="0.3">
      <c r="R4013" s="69"/>
    </row>
    <row r="4014" spans="18:18" x14ac:dyDescent="0.3">
      <c r="R4014" s="69"/>
    </row>
    <row r="4015" spans="18:18" x14ac:dyDescent="0.3">
      <c r="R4015" s="69"/>
    </row>
    <row r="4016" spans="18:18" x14ac:dyDescent="0.3">
      <c r="R4016" s="69"/>
    </row>
    <row r="4017" spans="18:18" x14ac:dyDescent="0.3">
      <c r="R4017" s="69"/>
    </row>
    <row r="4018" spans="18:18" x14ac:dyDescent="0.3">
      <c r="R4018" s="69"/>
    </row>
    <row r="4019" spans="18:18" x14ac:dyDescent="0.3">
      <c r="R4019" s="69"/>
    </row>
    <row r="4020" spans="18:18" x14ac:dyDescent="0.3">
      <c r="R4020" s="69"/>
    </row>
    <row r="4021" spans="18:18" x14ac:dyDescent="0.3">
      <c r="R4021" s="69"/>
    </row>
    <row r="4022" spans="18:18" x14ac:dyDescent="0.3">
      <c r="R4022" s="69"/>
    </row>
    <row r="4023" spans="18:18" x14ac:dyDescent="0.3">
      <c r="R4023" s="69"/>
    </row>
    <row r="4024" spans="18:18" x14ac:dyDescent="0.3">
      <c r="R4024" s="69"/>
    </row>
    <row r="4025" spans="18:18" x14ac:dyDescent="0.3">
      <c r="R4025" s="69"/>
    </row>
    <row r="4026" spans="18:18" x14ac:dyDescent="0.3">
      <c r="R4026" s="69"/>
    </row>
    <row r="4027" spans="18:18" x14ac:dyDescent="0.3">
      <c r="R4027" s="69"/>
    </row>
    <row r="4028" spans="18:18" x14ac:dyDescent="0.3">
      <c r="R4028" s="69"/>
    </row>
    <row r="4029" spans="18:18" x14ac:dyDescent="0.3">
      <c r="R4029" s="69"/>
    </row>
    <row r="4030" spans="18:18" x14ac:dyDescent="0.3">
      <c r="R4030" s="69"/>
    </row>
    <row r="4031" spans="18:18" x14ac:dyDescent="0.3">
      <c r="R4031" s="69"/>
    </row>
    <row r="4032" spans="18:18" x14ac:dyDescent="0.3">
      <c r="R4032" s="69"/>
    </row>
    <row r="4033" spans="18:18" x14ac:dyDescent="0.3">
      <c r="R4033" s="69"/>
    </row>
    <row r="4034" spans="18:18" x14ac:dyDescent="0.3">
      <c r="R4034" s="69"/>
    </row>
    <row r="4035" spans="18:18" x14ac:dyDescent="0.3">
      <c r="R4035" s="69"/>
    </row>
    <row r="4036" spans="18:18" x14ac:dyDescent="0.3">
      <c r="R4036" s="69"/>
    </row>
    <row r="4037" spans="18:18" x14ac:dyDescent="0.3">
      <c r="R4037" s="69"/>
    </row>
    <row r="4038" spans="18:18" x14ac:dyDescent="0.3">
      <c r="R4038" s="69"/>
    </row>
    <row r="4039" spans="18:18" x14ac:dyDescent="0.3">
      <c r="R4039" s="69"/>
    </row>
    <row r="4040" spans="18:18" x14ac:dyDescent="0.3">
      <c r="R4040" s="69"/>
    </row>
    <row r="4041" spans="18:18" x14ac:dyDescent="0.3">
      <c r="R4041" s="69"/>
    </row>
    <row r="4042" spans="18:18" x14ac:dyDescent="0.3">
      <c r="R4042" s="69"/>
    </row>
    <row r="4043" spans="18:18" x14ac:dyDescent="0.3">
      <c r="R4043" s="69"/>
    </row>
    <row r="4044" spans="18:18" x14ac:dyDescent="0.3">
      <c r="R4044" s="69"/>
    </row>
    <row r="4045" spans="18:18" x14ac:dyDescent="0.3">
      <c r="R4045" s="69"/>
    </row>
    <row r="4046" spans="18:18" x14ac:dyDescent="0.3">
      <c r="R4046" s="69"/>
    </row>
    <row r="4047" spans="18:18" x14ac:dyDescent="0.3">
      <c r="R4047" s="69"/>
    </row>
    <row r="4048" spans="18:18" x14ac:dyDescent="0.3">
      <c r="R4048" s="69"/>
    </row>
    <row r="4049" spans="18:18" x14ac:dyDescent="0.3">
      <c r="R4049" s="69"/>
    </row>
    <row r="4050" spans="18:18" x14ac:dyDescent="0.3">
      <c r="R4050" s="69"/>
    </row>
    <row r="4051" spans="18:18" x14ac:dyDescent="0.3">
      <c r="R4051" s="69"/>
    </row>
    <row r="4052" spans="18:18" x14ac:dyDescent="0.3">
      <c r="R4052" s="69"/>
    </row>
    <row r="4053" spans="18:18" x14ac:dyDescent="0.3">
      <c r="R4053" s="69"/>
    </row>
    <row r="4054" spans="18:18" x14ac:dyDescent="0.3">
      <c r="R4054" s="69"/>
    </row>
    <row r="4055" spans="18:18" x14ac:dyDescent="0.3">
      <c r="R4055" s="69"/>
    </row>
    <row r="4056" spans="18:18" x14ac:dyDescent="0.3">
      <c r="R4056" s="69"/>
    </row>
    <row r="4057" spans="18:18" x14ac:dyDescent="0.3">
      <c r="R4057" s="69"/>
    </row>
    <row r="4058" spans="18:18" x14ac:dyDescent="0.3">
      <c r="R4058" s="69"/>
    </row>
    <row r="4059" spans="18:18" x14ac:dyDescent="0.3">
      <c r="R4059" s="69"/>
    </row>
    <row r="4060" spans="18:18" x14ac:dyDescent="0.3">
      <c r="R4060" s="69"/>
    </row>
    <row r="4061" spans="18:18" x14ac:dyDescent="0.3">
      <c r="R4061" s="69"/>
    </row>
    <row r="4062" spans="18:18" x14ac:dyDescent="0.3">
      <c r="R4062" s="69"/>
    </row>
    <row r="4063" spans="18:18" x14ac:dyDescent="0.3">
      <c r="R4063" s="69"/>
    </row>
    <row r="4064" spans="18:18" x14ac:dyDescent="0.3">
      <c r="R4064" s="69"/>
    </row>
    <row r="4065" spans="18:18" x14ac:dyDescent="0.3">
      <c r="R4065" s="69"/>
    </row>
    <row r="4066" spans="18:18" x14ac:dyDescent="0.3">
      <c r="R4066" s="69"/>
    </row>
    <row r="4067" spans="18:18" x14ac:dyDescent="0.3">
      <c r="R4067" s="69"/>
    </row>
    <row r="4068" spans="18:18" x14ac:dyDescent="0.3">
      <c r="R4068" s="69"/>
    </row>
    <row r="4069" spans="18:18" x14ac:dyDescent="0.3">
      <c r="R4069" s="69"/>
    </row>
    <row r="4070" spans="18:18" x14ac:dyDescent="0.3">
      <c r="R4070" s="69"/>
    </row>
    <row r="4071" spans="18:18" x14ac:dyDescent="0.3">
      <c r="R4071" s="69"/>
    </row>
    <row r="4072" spans="18:18" x14ac:dyDescent="0.3">
      <c r="R4072" s="69"/>
    </row>
    <row r="4073" spans="18:18" x14ac:dyDescent="0.3">
      <c r="R4073" s="69"/>
    </row>
    <row r="4074" spans="18:18" x14ac:dyDescent="0.3">
      <c r="R4074" s="69"/>
    </row>
    <row r="4075" spans="18:18" x14ac:dyDescent="0.3">
      <c r="R4075" s="69"/>
    </row>
    <row r="4076" spans="18:18" x14ac:dyDescent="0.3">
      <c r="R4076" s="69"/>
    </row>
    <row r="4077" spans="18:18" x14ac:dyDescent="0.3">
      <c r="R4077" s="69"/>
    </row>
    <row r="4078" spans="18:18" x14ac:dyDescent="0.3">
      <c r="R4078" s="69"/>
    </row>
    <row r="4079" spans="18:18" x14ac:dyDescent="0.3">
      <c r="R4079" s="69"/>
    </row>
    <row r="4080" spans="18:18" x14ac:dyDescent="0.3">
      <c r="R4080" s="69"/>
    </row>
    <row r="4081" spans="18:18" x14ac:dyDescent="0.3">
      <c r="R4081" s="69"/>
    </row>
    <row r="4082" spans="18:18" x14ac:dyDescent="0.3">
      <c r="R4082" s="69"/>
    </row>
    <row r="4083" spans="18:18" x14ac:dyDescent="0.3">
      <c r="R4083" s="69"/>
    </row>
    <row r="4084" spans="18:18" x14ac:dyDescent="0.3">
      <c r="R4084" s="69"/>
    </row>
    <row r="4085" spans="18:18" x14ac:dyDescent="0.3">
      <c r="R4085" s="69"/>
    </row>
    <row r="4086" spans="18:18" x14ac:dyDescent="0.3">
      <c r="R4086" s="69"/>
    </row>
    <row r="4087" spans="18:18" x14ac:dyDescent="0.3">
      <c r="R4087" s="69"/>
    </row>
    <row r="4088" spans="18:18" x14ac:dyDescent="0.3">
      <c r="R4088" s="69"/>
    </row>
    <row r="4089" spans="18:18" x14ac:dyDescent="0.3">
      <c r="R4089" s="69"/>
    </row>
    <row r="4090" spans="18:18" x14ac:dyDescent="0.3">
      <c r="R4090" s="69"/>
    </row>
    <row r="4091" spans="18:18" x14ac:dyDescent="0.3">
      <c r="R4091" s="69"/>
    </row>
    <row r="4092" spans="18:18" x14ac:dyDescent="0.3">
      <c r="R4092" s="69"/>
    </row>
    <row r="4093" spans="18:18" x14ac:dyDescent="0.3">
      <c r="R4093" s="69"/>
    </row>
    <row r="4094" spans="18:18" x14ac:dyDescent="0.3">
      <c r="R4094" s="69"/>
    </row>
    <row r="4095" spans="18:18" x14ac:dyDescent="0.3">
      <c r="R4095" s="69"/>
    </row>
    <row r="4096" spans="18:18" x14ac:dyDescent="0.3">
      <c r="R4096" s="69"/>
    </row>
    <row r="4097" spans="18:18" x14ac:dyDescent="0.3">
      <c r="R4097" s="69"/>
    </row>
    <row r="4098" spans="18:18" x14ac:dyDescent="0.3">
      <c r="R4098" s="69"/>
    </row>
    <row r="4099" spans="18:18" x14ac:dyDescent="0.3">
      <c r="R4099" s="69"/>
    </row>
    <row r="4100" spans="18:18" x14ac:dyDescent="0.3">
      <c r="R4100" s="69"/>
    </row>
    <row r="4101" spans="18:18" x14ac:dyDescent="0.3">
      <c r="R4101" s="69"/>
    </row>
    <row r="4102" spans="18:18" x14ac:dyDescent="0.3">
      <c r="R4102" s="69"/>
    </row>
    <row r="4103" spans="18:18" x14ac:dyDescent="0.3">
      <c r="R4103" s="69"/>
    </row>
    <row r="4104" spans="18:18" x14ac:dyDescent="0.3">
      <c r="R4104" s="69"/>
    </row>
    <row r="4105" spans="18:18" x14ac:dyDescent="0.3">
      <c r="R4105" s="69"/>
    </row>
    <row r="4106" spans="18:18" x14ac:dyDescent="0.3">
      <c r="R4106" s="69"/>
    </row>
    <row r="4107" spans="18:18" x14ac:dyDescent="0.3">
      <c r="R4107" s="69"/>
    </row>
    <row r="4108" spans="18:18" x14ac:dyDescent="0.3">
      <c r="R4108" s="69"/>
    </row>
    <row r="4109" spans="18:18" x14ac:dyDescent="0.3">
      <c r="R4109" s="69"/>
    </row>
    <row r="4110" spans="18:18" x14ac:dyDescent="0.3">
      <c r="R4110" s="69"/>
    </row>
    <row r="4111" spans="18:18" x14ac:dyDescent="0.3">
      <c r="R4111" s="69"/>
    </row>
    <row r="4112" spans="18:18" x14ac:dyDescent="0.3">
      <c r="R4112" s="69"/>
    </row>
    <row r="4113" spans="18:18" x14ac:dyDescent="0.3">
      <c r="R4113" s="69"/>
    </row>
    <row r="4114" spans="18:18" x14ac:dyDescent="0.3">
      <c r="R4114" s="69"/>
    </row>
    <row r="4115" spans="18:18" x14ac:dyDescent="0.3">
      <c r="R4115" s="69"/>
    </row>
    <row r="4116" spans="18:18" x14ac:dyDescent="0.3">
      <c r="R4116" s="69"/>
    </row>
    <row r="4117" spans="18:18" x14ac:dyDescent="0.3">
      <c r="R4117" s="69"/>
    </row>
    <row r="4118" spans="18:18" x14ac:dyDescent="0.3">
      <c r="R4118" s="69"/>
    </row>
    <row r="4119" spans="18:18" x14ac:dyDescent="0.3">
      <c r="R4119" s="69"/>
    </row>
    <row r="4120" spans="18:18" x14ac:dyDescent="0.3">
      <c r="R4120" s="69"/>
    </row>
    <row r="4121" spans="18:18" x14ac:dyDescent="0.3">
      <c r="R4121" s="69"/>
    </row>
    <row r="4122" spans="18:18" x14ac:dyDescent="0.3">
      <c r="R4122" s="69"/>
    </row>
    <row r="4123" spans="18:18" x14ac:dyDescent="0.3">
      <c r="R4123" s="69"/>
    </row>
    <row r="4124" spans="18:18" x14ac:dyDescent="0.3">
      <c r="R4124" s="69"/>
    </row>
    <row r="4125" spans="18:18" x14ac:dyDescent="0.3">
      <c r="R4125" s="69"/>
    </row>
    <row r="4126" spans="18:18" x14ac:dyDescent="0.3">
      <c r="R4126" s="69"/>
    </row>
    <row r="4127" spans="18:18" x14ac:dyDescent="0.3">
      <c r="R4127" s="69"/>
    </row>
    <row r="4128" spans="18:18" x14ac:dyDescent="0.3">
      <c r="R4128" s="69"/>
    </row>
    <row r="4129" spans="18:18" x14ac:dyDescent="0.3">
      <c r="R4129" s="69"/>
    </row>
    <row r="4130" spans="18:18" x14ac:dyDescent="0.3">
      <c r="R4130" s="69"/>
    </row>
    <row r="4131" spans="18:18" x14ac:dyDescent="0.3">
      <c r="R4131" s="69"/>
    </row>
    <row r="4132" spans="18:18" x14ac:dyDescent="0.3">
      <c r="R4132" s="69"/>
    </row>
    <row r="4133" spans="18:18" x14ac:dyDescent="0.3">
      <c r="R4133" s="69"/>
    </row>
    <row r="4134" spans="18:18" x14ac:dyDescent="0.3">
      <c r="R4134" s="69"/>
    </row>
    <row r="4135" spans="18:18" x14ac:dyDescent="0.3">
      <c r="R4135" s="69"/>
    </row>
    <row r="4136" spans="18:18" x14ac:dyDescent="0.3">
      <c r="R4136" s="69"/>
    </row>
    <row r="4137" spans="18:18" x14ac:dyDescent="0.3">
      <c r="R4137" s="69"/>
    </row>
    <row r="4138" spans="18:18" x14ac:dyDescent="0.3">
      <c r="R4138" s="69"/>
    </row>
    <row r="4139" spans="18:18" x14ac:dyDescent="0.3">
      <c r="R4139" s="69"/>
    </row>
    <row r="4140" spans="18:18" x14ac:dyDescent="0.3">
      <c r="R4140" s="69"/>
    </row>
    <row r="4141" spans="18:18" x14ac:dyDescent="0.3">
      <c r="R4141" s="69"/>
    </row>
    <row r="4142" spans="18:18" x14ac:dyDescent="0.3">
      <c r="R4142" s="69"/>
    </row>
    <row r="4143" spans="18:18" x14ac:dyDescent="0.3">
      <c r="R4143" s="69"/>
    </row>
    <row r="4144" spans="18:18" x14ac:dyDescent="0.3">
      <c r="R4144" s="69"/>
    </row>
    <row r="4145" spans="18:18" x14ac:dyDescent="0.3">
      <c r="R4145" s="69"/>
    </row>
    <row r="4146" spans="18:18" x14ac:dyDescent="0.3">
      <c r="R4146" s="69"/>
    </row>
    <row r="4147" spans="18:18" x14ac:dyDescent="0.3">
      <c r="R4147" s="69"/>
    </row>
    <row r="4148" spans="18:18" x14ac:dyDescent="0.3">
      <c r="R4148" s="69"/>
    </row>
    <row r="4149" spans="18:18" x14ac:dyDescent="0.3">
      <c r="R4149" s="69"/>
    </row>
    <row r="4150" spans="18:18" x14ac:dyDescent="0.3">
      <c r="R4150" s="69"/>
    </row>
    <row r="4151" spans="18:18" x14ac:dyDescent="0.3">
      <c r="R4151" s="69"/>
    </row>
    <row r="4152" spans="18:18" x14ac:dyDescent="0.3">
      <c r="R4152" s="69"/>
    </row>
    <row r="4153" spans="18:18" x14ac:dyDescent="0.3">
      <c r="R4153" s="69"/>
    </row>
    <row r="4154" spans="18:18" x14ac:dyDescent="0.3">
      <c r="R4154" s="69"/>
    </row>
    <row r="4155" spans="18:18" x14ac:dyDescent="0.3">
      <c r="R4155" s="69"/>
    </row>
    <row r="4156" spans="18:18" x14ac:dyDescent="0.3">
      <c r="R4156" s="69"/>
    </row>
    <row r="4157" spans="18:18" x14ac:dyDescent="0.3">
      <c r="R4157" s="69"/>
    </row>
    <row r="4158" spans="18:18" x14ac:dyDescent="0.3">
      <c r="R4158" s="69"/>
    </row>
    <row r="4159" spans="18:18" x14ac:dyDescent="0.3">
      <c r="R4159" s="69"/>
    </row>
    <row r="4160" spans="18:18" x14ac:dyDescent="0.3">
      <c r="R4160" s="69"/>
    </row>
    <row r="4161" spans="18:18" x14ac:dyDescent="0.3">
      <c r="R4161" s="69"/>
    </row>
    <row r="4162" spans="18:18" x14ac:dyDescent="0.3">
      <c r="R4162" s="69"/>
    </row>
    <row r="4163" spans="18:18" x14ac:dyDescent="0.3">
      <c r="R4163" s="69"/>
    </row>
    <row r="4164" spans="18:18" x14ac:dyDescent="0.3">
      <c r="R4164" s="69"/>
    </row>
    <row r="4165" spans="18:18" x14ac:dyDescent="0.3">
      <c r="R4165" s="69"/>
    </row>
    <row r="4166" spans="18:18" x14ac:dyDescent="0.3">
      <c r="R4166" s="69"/>
    </row>
    <row r="4167" spans="18:18" x14ac:dyDescent="0.3">
      <c r="R4167" s="69"/>
    </row>
    <row r="4168" spans="18:18" x14ac:dyDescent="0.3">
      <c r="R4168" s="69"/>
    </row>
    <row r="4169" spans="18:18" x14ac:dyDescent="0.3">
      <c r="R4169" s="69"/>
    </row>
    <row r="4170" spans="18:18" x14ac:dyDescent="0.3">
      <c r="R4170" s="69"/>
    </row>
    <row r="4171" spans="18:18" x14ac:dyDescent="0.3">
      <c r="R4171" s="69"/>
    </row>
    <row r="4172" spans="18:18" x14ac:dyDescent="0.3">
      <c r="R4172" s="69"/>
    </row>
    <row r="4173" spans="18:18" x14ac:dyDescent="0.3">
      <c r="R4173" s="69"/>
    </row>
    <row r="4174" spans="18:18" x14ac:dyDescent="0.3">
      <c r="R4174" s="69"/>
    </row>
    <row r="4175" spans="18:18" x14ac:dyDescent="0.3">
      <c r="R4175" s="69"/>
    </row>
    <row r="4176" spans="18:18" x14ac:dyDescent="0.3">
      <c r="R4176" s="69"/>
    </row>
    <row r="4177" spans="18:18" x14ac:dyDescent="0.3">
      <c r="R4177" s="69"/>
    </row>
    <row r="4178" spans="18:18" x14ac:dyDescent="0.3">
      <c r="R4178" s="69"/>
    </row>
    <row r="4179" spans="18:18" x14ac:dyDescent="0.3">
      <c r="R4179" s="69"/>
    </row>
    <row r="4180" spans="18:18" x14ac:dyDescent="0.3">
      <c r="R4180" s="69"/>
    </row>
    <row r="4181" spans="18:18" x14ac:dyDescent="0.3">
      <c r="R4181" s="69"/>
    </row>
    <row r="4182" spans="18:18" x14ac:dyDescent="0.3">
      <c r="R4182" s="69"/>
    </row>
    <row r="4183" spans="18:18" x14ac:dyDescent="0.3">
      <c r="R4183" s="69"/>
    </row>
    <row r="4184" spans="18:18" x14ac:dyDescent="0.3">
      <c r="R4184" s="69"/>
    </row>
    <row r="4185" spans="18:18" x14ac:dyDescent="0.3">
      <c r="R4185" s="69"/>
    </row>
    <row r="4186" spans="18:18" x14ac:dyDescent="0.3">
      <c r="R4186" s="69"/>
    </row>
    <row r="4187" spans="18:18" x14ac:dyDescent="0.3">
      <c r="R4187" s="69"/>
    </row>
    <row r="4188" spans="18:18" x14ac:dyDescent="0.3">
      <c r="R4188" s="69"/>
    </row>
    <row r="4189" spans="18:18" x14ac:dyDescent="0.3">
      <c r="R4189" s="69"/>
    </row>
    <row r="4190" spans="18:18" x14ac:dyDescent="0.3">
      <c r="R4190" s="69"/>
    </row>
    <row r="4191" spans="18:18" x14ac:dyDescent="0.3">
      <c r="R4191" s="69"/>
    </row>
    <row r="4192" spans="18:18" x14ac:dyDescent="0.3">
      <c r="R4192" s="69"/>
    </row>
    <row r="4193" spans="18:18" x14ac:dyDescent="0.3">
      <c r="R4193" s="69"/>
    </row>
    <row r="4194" spans="18:18" x14ac:dyDescent="0.3">
      <c r="R4194" s="69"/>
    </row>
    <row r="4195" spans="18:18" x14ac:dyDescent="0.3">
      <c r="R4195" s="69"/>
    </row>
    <row r="4196" spans="18:18" x14ac:dyDescent="0.3">
      <c r="R4196" s="69"/>
    </row>
    <row r="4197" spans="18:18" x14ac:dyDescent="0.3">
      <c r="R4197" s="69"/>
    </row>
    <row r="4198" spans="18:18" x14ac:dyDescent="0.3">
      <c r="R4198" s="69"/>
    </row>
    <row r="4199" spans="18:18" x14ac:dyDescent="0.3">
      <c r="R4199" s="69"/>
    </row>
    <row r="4200" spans="18:18" x14ac:dyDescent="0.3">
      <c r="R4200" s="69"/>
    </row>
    <row r="4201" spans="18:18" x14ac:dyDescent="0.3">
      <c r="R4201" s="69"/>
    </row>
    <row r="4202" spans="18:18" x14ac:dyDescent="0.3">
      <c r="R4202" s="69"/>
    </row>
    <row r="4203" spans="18:18" x14ac:dyDescent="0.3">
      <c r="R4203" s="69"/>
    </row>
    <row r="4204" spans="18:18" x14ac:dyDescent="0.3">
      <c r="R4204" s="69"/>
    </row>
    <row r="4205" spans="18:18" x14ac:dyDescent="0.3">
      <c r="R4205" s="69"/>
    </row>
    <row r="4206" spans="18:18" x14ac:dyDescent="0.3">
      <c r="R4206" s="69"/>
    </row>
    <row r="4207" spans="18:18" x14ac:dyDescent="0.3">
      <c r="R4207" s="69"/>
    </row>
    <row r="4208" spans="18:18" x14ac:dyDescent="0.3">
      <c r="R4208" s="69"/>
    </row>
    <row r="4209" spans="18:18" x14ac:dyDescent="0.3">
      <c r="R4209" s="69"/>
    </row>
    <row r="4210" spans="18:18" x14ac:dyDescent="0.3">
      <c r="R4210" s="69"/>
    </row>
    <row r="4211" spans="18:18" x14ac:dyDescent="0.3">
      <c r="R4211" s="69"/>
    </row>
    <row r="4212" spans="18:18" x14ac:dyDescent="0.3">
      <c r="R4212" s="69"/>
    </row>
    <row r="4213" spans="18:18" x14ac:dyDescent="0.3">
      <c r="R4213" s="69"/>
    </row>
    <row r="4214" spans="18:18" x14ac:dyDescent="0.3">
      <c r="R4214" s="69"/>
    </row>
    <row r="4215" spans="18:18" x14ac:dyDescent="0.3">
      <c r="R4215" s="69"/>
    </row>
    <row r="4216" spans="18:18" x14ac:dyDescent="0.3">
      <c r="R4216" s="69"/>
    </row>
    <row r="4217" spans="18:18" x14ac:dyDescent="0.3">
      <c r="R4217" s="69"/>
    </row>
    <row r="4218" spans="18:18" x14ac:dyDescent="0.3">
      <c r="R4218" s="69"/>
    </row>
    <row r="4219" spans="18:18" x14ac:dyDescent="0.3">
      <c r="R4219" s="69"/>
    </row>
    <row r="4220" spans="18:18" x14ac:dyDescent="0.3">
      <c r="R4220" s="69"/>
    </row>
    <row r="4221" spans="18:18" x14ac:dyDescent="0.3">
      <c r="R4221" s="69"/>
    </row>
    <row r="4222" spans="18:18" x14ac:dyDescent="0.3">
      <c r="R4222" s="69"/>
    </row>
    <row r="4223" spans="18:18" x14ac:dyDescent="0.3">
      <c r="R4223" s="69"/>
    </row>
    <row r="4224" spans="18:18" x14ac:dyDescent="0.3">
      <c r="R4224" s="69"/>
    </row>
    <row r="4225" spans="18:18" x14ac:dyDescent="0.3">
      <c r="R4225" s="69"/>
    </row>
    <row r="4226" spans="18:18" x14ac:dyDescent="0.3">
      <c r="R4226" s="69"/>
    </row>
    <row r="4227" spans="18:18" x14ac:dyDescent="0.3">
      <c r="R4227" s="69"/>
    </row>
    <row r="4228" spans="18:18" x14ac:dyDescent="0.3">
      <c r="R4228" s="69"/>
    </row>
    <row r="4229" spans="18:18" x14ac:dyDescent="0.3">
      <c r="R4229" s="69"/>
    </row>
    <row r="4230" spans="18:18" x14ac:dyDescent="0.3">
      <c r="R4230" s="69"/>
    </row>
    <row r="4231" spans="18:18" x14ac:dyDescent="0.3">
      <c r="R4231" s="69"/>
    </row>
    <row r="4232" spans="18:18" x14ac:dyDescent="0.3">
      <c r="R4232" s="69"/>
    </row>
    <row r="4233" spans="18:18" x14ac:dyDescent="0.3">
      <c r="R4233" s="69"/>
    </row>
    <row r="4234" spans="18:18" x14ac:dyDescent="0.3">
      <c r="R4234" s="69"/>
    </row>
    <row r="4235" spans="18:18" x14ac:dyDescent="0.3">
      <c r="R4235" s="69"/>
    </row>
    <row r="4236" spans="18:18" x14ac:dyDescent="0.3">
      <c r="R4236" s="69"/>
    </row>
    <row r="4237" spans="18:18" x14ac:dyDescent="0.3">
      <c r="R4237" s="69"/>
    </row>
    <row r="4238" spans="18:18" x14ac:dyDescent="0.3">
      <c r="R4238" s="69"/>
    </row>
    <row r="4239" spans="18:18" x14ac:dyDescent="0.3">
      <c r="R4239" s="69"/>
    </row>
    <row r="4240" spans="18:18" x14ac:dyDescent="0.3">
      <c r="R4240" s="69"/>
    </row>
    <row r="4241" spans="18:18" x14ac:dyDescent="0.3">
      <c r="R4241" s="69"/>
    </row>
    <row r="4242" spans="18:18" x14ac:dyDescent="0.3">
      <c r="R4242" s="69"/>
    </row>
    <row r="4243" spans="18:18" x14ac:dyDescent="0.3">
      <c r="R4243" s="69"/>
    </row>
    <row r="4244" spans="18:18" x14ac:dyDescent="0.3">
      <c r="R4244" s="69"/>
    </row>
    <row r="4245" spans="18:18" x14ac:dyDescent="0.3">
      <c r="R4245" s="69"/>
    </row>
    <row r="4246" spans="18:18" x14ac:dyDescent="0.3">
      <c r="R4246" s="69"/>
    </row>
    <row r="4247" spans="18:18" x14ac:dyDescent="0.3">
      <c r="R4247" s="69"/>
    </row>
    <row r="4248" spans="18:18" x14ac:dyDescent="0.3">
      <c r="R4248" s="69"/>
    </row>
    <row r="4249" spans="18:18" x14ac:dyDescent="0.3">
      <c r="R4249" s="69"/>
    </row>
    <row r="4250" spans="18:18" x14ac:dyDescent="0.3">
      <c r="R4250" s="69"/>
    </row>
    <row r="4251" spans="18:18" x14ac:dyDescent="0.3">
      <c r="R4251" s="69"/>
    </row>
    <row r="4252" spans="18:18" x14ac:dyDescent="0.3">
      <c r="R4252" s="69"/>
    </row>
    <row r="4253" spans="18:18" x14ac:dyDescent="0.3">
      <c r="R4253" s="69"/>
    </row>
    <row r="4254" spans="18:18" x14ac:dyDescent="0.3">
      <c r="R4254" s="69"/>
    </row>
    <row r="4255" spans="18:18" x14ac:dyDescent="0.3">
      <c r="R4255" s="69"/>
    </row>
    <row r="4256" spans="18:18" x14ac:dyDescent="0.3">
      <c r="R4256" s="69"/>
    </row>
    <row r="4257" spans="18:18" x14ac:dyDescent="0.3">
      <c r="R4257" s="69"/>
    </row>
    <row r="4258" spans="18:18" x14ac:dyDescent="0.3">
      <c r="R4258" s="69"/>
    </row>
    <row r="4259" spans="18:18" x14ac:dyDescent="0.3">
      <c r="R4259" s="69"/>
    </row>
    <row r="4260" spans="18:18" x14ac:dyDescent="0.3">
      <c r="R4260" s="69"/>
    </row>
    <row r="4261" spans="18:18" x14ac:dyDescent="0.3">
      <c r="R4261" s="69"/>
    </row>
    <row r="4262" spans="18:18" x14ac:dyDescent="0.3">
      <c r="R4262" s="69"/>
    </row>
    <row r="4263" spans="18:18" x14ac:dyDescent="0.3">
      <c r="R4263" s="69"/>
    </row>
    <row r="4264" spans="18:18" x14ac:dyDescent="0.3">
      <c r="R4264" s="69"/>
    </row>
    <row r="4265" spans="18:18" x14ac:dyDescent="0.3">
      <c r="R4265" s="69"/>
    </row>
    <row r="4266" spans="18:18" x14ac:dyDescent="0.3">
      <c r="R4266" s="69"/>
    </row>
    <row r="4267" spans="18:18" x14ac:dyDescent="0.3">
      <c r="R4267" s="69"/>
    </row>
    <row r="4268" spans="18:18" x14ac:dyDescent="0.3">
      <c r="R4268" s="69"/>
    </row>
    <row r="4269" spans="18:18" x14ac:dyDescent="0.3">
      <c r="R4269" s="69"/>
    </row>
    <row r="4270" spans="18:18" x14ac:dyDescent="0.3">
      <c r="R4270" s="69"/>
    </row>
    <row r="4271" spans="18:18" x14ac:dyDescent="0.3">
      <c r="R4271" s="69"/>
    </row>
    <row r="4272" spans="18:18" x14ac:dyDescent="0.3">
      <c r="R4272" s="69"/>
    </row>
    <row r="4273" spans="18:18" x14ac:dyDescent="0.3">
      <c r="R4273" s="69"/>
    </row>
    <row r="4274" spans="18:18" x14ac:dyDescent="0.3">
      <c r="R4274" s="69"/>
    </row>
    <row r="4275" spans="18:18" x14ac:dyDescent="0.3">
      <c r="R4275" s="69"/>
    </row>
    <row r="4276" spans="18:18" x14ac:dyDescent="0.3">
      <c r="R4276" s="69"/>
    </row>
    <row r="4277" spans="18:18" x14ac:dyDescent="0.3">
      <c r="R4277" s="69"/>
    </row>
    <row r="4278" spans="18:18" x14ac:dyDescent="0.3">
      <c r="R4278" s="69"/>
    </row>
    <row r="4279" spans="18:18" x14ac:dyDescent="0.3">
      <c r="R4279" s="69"/>
    </row>
    <row r="4280" spans="18:18" x14ac:dyDescent="0.3">
      <c r="R4280" s="69"/>
    </row>
    <row r="4281" spans="18:18" x14ac:dyDescent="0.3">
      <c r="R4281" s="69"/>
    </row>
    <row r="4282" spans="18:18" x14ac:dyDescent="0.3">
      <c r="R4282" s="69"/>
    </row>
    <row r="4283" spans="18:18" x14ac:dyDescent="0.3">
      <c r="R4283" s="69"/>
    </row>
    <row r="4284" spans="18:18" x14ac:dyDescent="0.3">
      <c r="R4284" s="69"/>
    </row>
    <row r="4285" spans="18:18" x14ac:dyDescent="0.3">
      <c r="R4285" s="69"/>
    </row>
    <row r="4286" spans="18:18" x14ac:dyDescent="0.3">
      <c r="R4286" s="69"/>
    </row>
    <row r="4287" spans="18:18" x14ac:dyDescent="0.3">
      <c r="R4287" s="69"/>
    </row>
    <row r="4288" spans="18:18" x14ac:dyDescent="0.3">
      <c r="R4288" s="69"/>
    </row>
    <row r="4289" spans="18:18" x14ac:dyDescent="0.3">
      <c r="R4289" s="69"/>
    </row>
    <row r="4290" spans="18:18" x14ac:dyDescent="0.3">
      <c r="R4290" s="69"/>
    </row>
    <row r="4291" spans="18:18" x14ac:dyDescent="0.3">
      <c r="R4291" s="69"/>
    </row>
    <row r="4292" spans="18:18" x14ac:dyDescent="0.3">
      <c r="R4292" s="69"/>
    </row>
    <row r="4293" spans="18:18" x14ac:dyDescent="0.3">
      <c r="R4293" s="69"/>
    </row>
    <row r="4294" spans="18:18" x14ac:dyDescent="0.3">
      <c r="R4294" s="69"/>
    </row>
    <row r="4295" spans="18:18" x14ac:dyDescent="0.3">
      <c r="R4295" s="69"/>
    </row>
    <row r="4296" spans="18:18" x14ac:dyDescent="0.3">
      <c r="R4296" s="69"/>
    </row>
    <row r="4297" spans="18:18" x14ac:dyDescent="0.3">
      <c r="R4297" s="69"/>
    </row>
    <row r="4298" spans="18:18" x14ac:dyDescent="0.3">
      <c r="R4298" s="69"/>
    </row>
    <row r="4299" spans="18:18" x14ac:dyDescent="0.3">
      <c r="R4299" s="69"/>
    </row>
    <row r="4300" spans="18:18" x14ac:dyDescent="0.3">
      <c r="R4300" s="69"/>
    </row>
    <row r="4301" spans="18:18" x14ac:dyDescent="0.3">
      <c r="R4301" s="69"/>
    </row>
    <row r="4302" spans="18:18" x14ac:dyDescent="0.3">
      <c r="R4302" s="69"/>
    </row>
    <row r="4303" spans="18:18" x14ac:dyDescent="0.3">
      <c r="R4303" s="69"/>
    </row>
    <row r="4304" spans="18:18" x14ac:dyDescent="0.3">
      <c r="R4304" s="69"/>
    </row>
    <row r="4305" spans="18:18" x14ac:dyDescent="0.3">
      <c r="R4305" s="69"/>
    </row>
    <row r="4306" spans="18:18" x14ac:dyDescent="0.3">
      <c r="R4306" s="69"/>
    </row>
    <row r="4307" spans="18:18" x14ac:dyDescent="0.3">
      <c r="R4307" s="69"/>
    </row>
    <row r="4308" spans="18:18" x14ac:dyDescent="0.3">
      <c r="R4308" s="69"/>
    </row>
    <row r="4309" spans="18:18" x14ac:dyDescent="0.3">
      <c r="R4309" s="69"/>
    </row>
    <row r="4310" spans="18:18" x14ac:dyDescent="0.3">
      <c r="R4310" s="69"/>
    </row>
    <row r="4311" spans="18:18" x14ac:dyDescent="0.3">
      <c r="R4311" s="69"/>
    </row>
    <row r="4312" spans="18:18" x14ac:dyDescent="0.3">
      <c r="R4312" s="69"/>
    </row>
    <row r="4313" spans="18:18" x14ac:dyDescent="0.3">
      <c r="R4313" s="69"/>
    </row>
    <row r="4314" spans="18:18" x14ac:dyDescent="0.3">
      <c r="R4314" s="69"/>
    </row>
    <row r="4315" spans="18:18" x14ac:dyDescent="0.3">
      <c r="R4315" s="69"/>
    </row>
    <row r="4316" spans="18:18" x14ac:dyDescent="0.3">
      <c r="R4316" s="69"/>
    </row>
    <row r="4317" spans="18:18" x14ac:dyDescent="0.3">
      <c r="R4317" s="69"/>
    </row>
    <row r="4318" spans="18:18" x14ac:dyDescent="0.3">
      <c r="R4318" s="69"/>
    </row>
    <row r="4319" spans="18:18" x14ac:dyDescent="0.3">
      <c r="R4319" s="69"/>
    </row>
    <row r="4320" spans="18:18" x14ac:dyDescent="0.3">
      <c r="R4320" s="69"/>
    </row>
    <row r="4321" spans="18:18" x14ac:dyDescent="0.3">
      <c r="R4321" s="69"/>
    </row>
    <row r="4322" spans="18:18" x14ac:dyDescent="0.3">
      <c r="R4322" s="69"/>
    </row>
    <row r="4323" spans="18:18" x14ac:dyDescent="0.3">
      <c r="R4323" s="69"/>
    </row>
    <row r="4324" spans="18:18" x14ac:dyDescent="0.3">
      <c r="R4324" s="69"/>
    </row>
    <row r="4325" spans="18:18" x14ac:dyDescent="0.3">
      <c r="R4325" s="69"/>
    </row>
    <row r="4326" spans="18:18" x14ac:dyDescent="0.3">
      <c r="R4326" s="69"/>
    </row>
    <row r="4327" spans="18:18" x14ac:dyDescent="0.3">
      <c r="R4327" s="69"/>
    </row>
    <row r="4328" spans="18:18" x14ac:dyDescent="0.3">
      <c r="R4328" s="69"/>
    </row>
    <row r="4329" spans="18:18" x14ac:dyDescent="0.3">
      <c r="R4329" s="69"/>
    </row>
    <row r="4330" spans="18:18" x14ac:dyDescent="0.3">
      <c r="R4330" s="69"/>
    </row>
    <row r="4331" spans="18:18" x14ac:dyDescent="0.3">
      <c r="R4331" s="69"/>
    </row>
    <row r="4332" spans="18:18" x14ac:dyDescent="0.3">
      <c r="R4332" s="69"/>
    </row>
    <row r="4333" spans="18:18" x14ac:dyDescent="0.3">
      <c r="R4333" s="69"/>
    </row>
    <row r="4334" spans="18:18" x14ac:dyDescent="0.3">
      <c r="R4334" s="69"/>
    </row>
    <row r="4335" spans="18:18" x14ac:dyDescent="0.3">
      <c r="R4335" s="69"/>
    </row>
    <row r="4336" spans="18:18" x14ac:dyDescent="0.3">
      <c r="R4336" s="69"/>
    </row>
    <row r="4337" spans="18:18" x14ac:dyDescent="0.3">
      <c r="R4337" s="69"/>
    </row>
    <row r="4338" spans="18:18" x14ac:dyDescent="0.3">
      <c r="R4338" s="69"/>
    </row>
    <row r="4339" spans="18:18" x14ac:dyDescent="0.3">
      <c r="R4339" s="69"/>
    </row>
    <row r="4340" spans="18:18" x14ac:dyDescent="0.3">
      <c r="R4340" s="69"/>
    </row>
    <row r="4341" spans="18:18" x14ac:dyDescent="0.3">
      <c r="R4341" s="69"/>
    </row>
    <row r="4342" spans="18:18" x14ac:dyDescent="0.3">
      <c r="R4342" s="69"/>
    </row>
    <row r="4343" spans="18:18" x14ac:dyDescent="0.3">
      <c r="R4343" s="69"/>
    </row>
    <row r="4344" spans="18:18" x14ac:dyDescent="0.3">
      <c r="R4344" s="69"/>
    </row>
    <row r="4345" spans="18:18" x14ac:dyDescent="0.3">
      <c r="R4345" s="69"/>
    </row>
    <row r="4346" spans="18:18" x14ac:dyDescent="0.3">
      <c r="R4346" s="69"/>
    </row>
    <row r="4347" spans="18:18" x14ac:dyDescent="0.3">
      <c r="R4347" s="69"/>
    </row>
    <row r="4348" spans="18:18" x14ac:dyDescent="0.3">
      <c r="R4348" s="69"/>
    </row>
    <row r="4349" spans="18:18" x14ac:dyDescent="0.3">
      <c r="R4349" s="69"/>
    </row>
    <row r="4350" spans="18:18" x14ac:dyDescent="0.3">
      <c r="R4350" s="69"/>
    </row>
    <row r="4351" spans="18:18" x14ac:dyDescent="0.3">
      <c r="R4351" s="69"/>
    </row>
    <row r="4352" spans="18:18" x14ac:dyDescent="0.3">
      <c r="R4352" s="69"/>
    </row>
    <row r="4353" spans="18:18" x14ac:dyDescent="0.3">
      <c r="R4353" s="69"/>
    </row>
    <row r="4354" spans="18:18" x14ac:dyDescent="0.3">
      <c r="R4354" s="69"/>
    </row>
    <row r="4355" spans="18:18" x14ac:dyDescent="0.3">
      <c r="R4355" s="69"/>
    </row>
    <row r="4356" spans="18:18" x14ac:dyDescent="0.3">
      <c r="R4356" s="69"/>
    </row>
    <row r="4357" spans="18:18" x14ac:dyDescent="0.3">
      <c r="R4357" s="69"/>
    </row>
    <row r="4358" spans="18:18" x14ac:dyDescent="0.3">
      <c r="R4358" s="69"/>
    </row>
    <row r="4359" spans="18:18" x14ac:dyDescent="0.3">
      <c r="R4359" s="69"/>
    </row>
    <row r="4360" spans="18:18" x14ac:dyDescent="0.3">
      <c r="R4360" s="69"/>
    </row>
    <row r="4361" spans="18:18" x14ac:dyDescent="0.3">
      <c r="R4361" s="69"/>
    </row>
    <row r="4362" spans="18:18" x14ac:dyDescent="0.3">
      <c r="R4362" s="69"/>
    </row>
    <row r="4363" spans="18:18" x14ac:dyDescent="0.3">
      <c r="R4363" s="69"/>
    </row>
    <row r="4364" spans="18:18" x14ac:dyDescent="0.3">
      <c r="R4364" s="69"/>
    </row>
    <row r="4365" spans="18:18" x14ac:dyDescent="0.3">
      <c r="R4365" s="69"/>
    </row>
    <row r="4366" spans="18:18" x14ac:dyDescent="0.3">
      <c r="R4366" s="69"/>
    </row>
    <row r="4367" spans="18:18" x14ac:dyDescent="0.3">
      <c r="R4367" s="69"/>
    </row>
    <row r="4368" spans="18:18" x14ac:dyDescent="0.3">
      <c r="R4368" s="69"/>
    </row>
    <row r="4369" spans="18:18" x14ac:dyDescent="0.3">
      <c r="R4369" s="69"/>
    </row>
    <row r="4370" spans="18:18" x14ac:dyDescent="0.3">
      <c r="R4370" s="69"/>
    </row>
    <row r="4371" spans="18:18" x14ac:dyDescent="0.3">
      <c r="R4371" s="69"/>
    </row>
    <row r="4372" spans="18:18" x14ac:dyDescent="0.3">
      <c r="R4372" s="69"/>
    </row>
    <row r="4373" spans="18:18" x14ac:dyDescent="0.3">
      <c r="R4373" s="69"/>
    </row>
    <row r="4374" spans="18:18" x14ac:dyDescent="0.3">
      <c r="R4374" s="69"/>
    </row>
    <row r="4375" spans="18:18" x14ac:dyDescent="0.3">
      <c r="R4375" s="69"/>
    </row>
    <row r="4376" spans="18:18" x14ac:dyDescent="0.3">
      <c r="R4376" s="69"/>
    </row>
    <row r="4377" spans="18:18" x14ac:dyDescent="0.3">
      <c r="R4377" s="69"/>
    </row>
    <row r="4378" spans="18:18" x14ac:dyDescent="0.3">
      <c r="R4378" s="69"/>
    </row>
    <row r="4379" spans="18:18" x14ac:dyDescent="0.3">
      <c r="R4379" s="69"/>
    </row>
    <row r="4380" spans="18:18" x14ac:dyDescent="0.3">
      <c r="R4380" s="69"/>
    </row>
    <row r="4381" spans="18:18" x14ac:dyDescent="0.3">
      <c r="R4381" s="69"/>
    </row>
    <row r="4382" spans="18:18" x14ac:dyDescent="0.3">
      <c r="R4382" s="69"/>
    </row>
    <row r="4383" spans="18:18" x14ac:dyDescent="0.3">
      <c r="R4383" s="69"/>
    </row>
    <row r="4384" spans="18:18" x14ac:dyDescent="0.3">
      <c r="R4384" s="69"/>
    </row>
    <row r="4385" spans="18:18" x14ac:dyDescent="0.3">
      <c r="R4385" s="69"/>
    </row>
    <row r="4386" spans="18:18" x14ac:dyDescent="0.3">
      <c r="R4386" s="69"/>
    </row>
    <row r="4387" spans="18:18" x14ac:dyDescent="0.3">
      <c r="R4387" s="69"/>
    </row>
    <row r="4388" spans="18:18" x14ac:dyDescent="0.3">
      <c r="R4388" s="69"/>
    </row>
    <row r="4389" spans="18:18" x14ac:dyDescent="0.3">
      <c r="R4389" s="69"/>
    </row>
    <row r="4390" spans="18:18" x14ac:dyDescent="0.3">
      <c r="R4390" s="69"/>
    </row>
    <row r="4391" spans="18:18" x14ac:dyDescent="0.3">
      <c r="R4391" s="69"/>
    </row>
    <row r="4392" spans="18:18" x14ac:dyDescent="0.3">
      <c r="R4392" s="69"/>
    </row>
    <row r="4393" spans="18:18" x14ac:dyDescent="0.3">
      <c r="R4393" s="69"/>
    </row>
    <row r="4394" spans="18:18" x14ac:dyDescent="0.3">
      <c r="R4394" s="69"/>
    </row>
    <row r="4395" spans="18:18" x14ac:dyDescent="0.3">
      <c r="R4395" s="69"/>
    </row>
    <row r="4396" spans="18:18" x14ac:dyDescent="0.3">
      <c r="R4396" s="69"/>
    </row>
    <row r="4397" spans="18:18" x14ac:dyDescent="0.3">
      <c r="R4397" s="69"/>
    </row>
    <row r="4398" spans="18:18" x14ac:dyDescent="0.3">
      <c r="R4398" s="69"/>
    </row>
    <row r="4399" spans="18:18" x14ac:dyDescent="0.3">
      <c r="R4399" s="69"/>
    </row>
    <row r="4400" spans="18:18" x14ac:dyDescent="0.3">
      <c r="R4400" s="69"/>
    </row>
    <row r="4401" spans="18:18" x14ac:dyDescent="0.3">
      <c r="R4401" s="69"/>
    </row>
    <row r="4402" spans="18:18" x14ac:dyDescent="0.3">
      <c r="R4402" s="69"/>
    </row>
    <row r="4403" spans="18:18" x14ac:dyDescent="0.3">
      <c r="R4403" s="69"/>
    </row>
    <row r="4404" spans="18:18" x14ac:dyDescent="0.3">
      <c r="R4404" s="69"/>
    </row>
    <row r="4405" spans="18:18" x14ac:dyDescent="0.3">
      <c r="R4405" s="69"/>
    </row>
    <row r="4406" spans="18:18" x14ac:dyDescent="0.3">
      <c r="R4406" s="69"/>
    </row>
    <row r="4407" spans="18:18" x14ac:dyDescent="0.3">
      <c r="R4407" s="69"/>
    </row>
    <row r="4408" spans="18:18" x14ac:dyDescent="0.3">
      <c r="R4408" s="69"/>
    </row>
    <row r="4409" spans="18:18" x14ac:dyDescent="0.3">
      <c r="R4409" s="69"/>
    </row>
    <row r="4410" spans="18:18" x14ac:dyDescent="0.3">
      <c r="R4410" s="69"/>
    </row>
    <row r="4411" spans="18:18" x14ac:dyDescent="0.3">
      <c r="R4411" s="69"/>
    </row>
    <row r="4412" spans="18:18" x14ac:dyDescent="0.3">
      <c r="R4412" s="69"/>
    </row>
    <row r="4413" spans="18:18" x14ac:dyDescent="0.3">
      <c r="R4413" s="69"/>
    </row>
    <row r="4414" spans="18:18" x14ac:dyDescent="0.3">
      <c r="R4414" s="69"/>
    </row>
    <row r="4415" spans="18:18" x14ac:dyDescent="0.3">
      <c r="R4415" s="69"/>
    </row>
    <row r="4416" spans="18:18" x14ac:dyDescent="0.3">
      <c r="R4416" s="69"/>
    </row>
    <row r="4417" spans="18:18" x14ac:dyDescent="0.3">
      <c r="R4417" s="69"/>
    </row>
    <row r="4418" spans="18:18" x14ac:dyDescent="0.3">
      <c r="R4418" s="69"/>
    </row>
    <row r="4419" spans="18:18" x14ac:dyDescent="0.3">
      <c r="R4419" s="69"/>
    </row>
    <row r="4420" spans="18:18" x14ac:dyDescent="0.3">
      <c r="R4420" s="69"/>
    </row>
    <row r="4421" spans="18:18" x14ac:dyDescent="0.3">
      <c r="R4421" s="69"/>
    </row>
    <row r="4422" spans="18:18" x14ac:dyDescent="0.3">
      <c r="R4422" s="69"/>
    </row>
    <row r="4423" spans="18:18" x14ac:dyDescent="0.3">
      <c r="R4423" s="69"/>
    </row>
    <row r="4424" spans="18:18" x14ac:dyDescent="0.3">
      <c r="R4424" s="69"/>
    </row>
    <row r="4425" spans="18:18" x14ac:dyDescent="0.3">
      <c r="R4425" s="69"/>
    </row>
    <row r="4426" spans="18:18" x14ac:dyDescent="0.3">
      <c r="R4426" s="69"/>
    </row>
    <row r="4427" spans="18:18" x14ac:dyDescent="0.3">
      <c r="R4427" s="69"/>
    </row>
    <row r="4428" spans="18:18" x14ac:dyDescent="0.3">
      <c r="R4428" s="69"/>
    </row>
    <row r="4429" spans="18:18" x14ac:dyDescent="0.3">
      <c r="R4429" s="69"/>
    </row>
    <row r="4430" spans="18:18" x14ac:dyDescent="0.3">
      <c r="R4430" s="69"/>
    </row>
    <row r="4431" spans="18:18" x14ac:dyDescent="0.3">
      <c r="R4431" s="69"/>
    </row>
    <row r="4432" spans="18:18" x14ac:dyDescent="0.3">
      <c r="R4432" s="69"/>
    </row>
    <row r="4433" spans="18:18" x14ac:dyDescent="0.3">
      <c r="R4433" s="69"/>
    </row>
    <row r="4434" spans="18:18" x14ac:dyDescent="0.3">
      <c r="R4434" s="69"/>
    </row>
    <row r="4435" spans="18:18" x14ac:dyDescent="0.3">
      <c r="R4435" s="69"/>
    </row>
    <row r="4436" spans="18:18" x14ac:dyDescent="0.3">
      <c r="R4436" s="69"/>
    </row>
    <row r="4437" spans="18:18" x14ac:dyDescent="0.3">
      <c r="R4437" s="69"/>
    </row>
    <row r="4438" spans="18:18" x14ac:dyDescent="0.3">
      <c r="R4438" s="69"/>
    </row>
    <row r="4439" spans="18:18" x14ac:dyDescent="0.3">
      <c r="R4439" s="69"/>
    </row>
    <row r="4440" spans="18:18" x14ac:dyDescent="0.3">
      <c r="R4440" s="69"/>
    </row>
    <row r="4441" spans="18:18" x14ac:dyDescent="0.3">
      <c r="R4441" s="69"/>
    </row>
    <row r="4442" spans="18:18" x14ac:dyDescent="0.3">
      <c r="R4442" s="69"/>
    </row>
    <row r="4443" spans="18:18" x14ac:dyDescent="0.3">
      <c r="R4443" s="69"/>
    </row>
    <row r="4444" spans="18:18" x14ac:dyDescent="0.3">
      <c r="R4444" s="69"/>
    </row>
    <row r="4445" spans="18:18" x14ac:dyDescent="0.3">
      <c r="R4445" s="69"/>
    </row>
    <row r="4446" spans="18:18" x14ac:dyDescent="0.3">
      <c r="R4446" s="69"/>
    </row>
    <row r="4447" spans="18:18" x14ac:dyDescent="0.3">
      <c r="R4447" s="69"/>
    </row>
    <row r="4448" spans="18:18" x14ac:dyDescent="0.3">
      <c r="R4448" s="69"/>
    </row>
    <row r="4449" spans="18:18" x14ac:dyDescent="0.3">
      <c r="R4449" s="69"/>
    </row>
    <row r="4450" spans="18:18" x14ac:dyDescent="0.3">
      <c r="R4450" s="69"/>
    </row>
    <row r="4451" spans="18:18" x14ac:dyDescent="0.3">
      <c r="R4451" s="69"/>
    </row>
    <row r="4452" spans="18:18" x14ac:dyDescent="0.3">
      <c r="R4452" s="69"/>
    </row>
    <row r="4453" spans="18:18" x14ac:dyDescent="0.3">
      <c r="R4453" s="69"/>
    </row>
    <row r="4454" spans="18:18" x14ac:dyDescent="0.3">
      <c r="R4454" s="69"/>
    </row>
    <row r="4455" spans="18:18" x14ac:dyDescent="0.3">
      <c r="R4455" s="69"/>
    </row>
    <row r="4456" spans="18:18" x14ac:dyDescent="0.3">
      <c r="R4456" s="69"/>
    </row>
    <row r="4457" spans="18:18" x14ac:dyDescent="0.3">
      <c r="R4457" s="69"/>
    </row>
    <row r="4458" spans="18:18" x14ac:dyDescent="0.3">
      <c r="R4458" s="69"/>
    </row>
    <row r="4459" spans="18:18" x14ac:dyDescent="0.3">
      <c r="R4459" s="69"/>
    </row>
    <row r="4460" spans="18:18" x14ac:dyDescent="0.3">
      <c r="R4460" s="69"/>
    </row>
    <row r="4461" spans="18:18" x14ac:dyDescent="0.3">
      <c r="R4461" s="69"/>
    </row>
    <row r="4462" spans="18:18" x14ac:dyDescent="0.3">
      <c r="R4462" s="69"/>
    </row>
    <row r="4463" spans="18:18" x14ac:dyDescent="0.3">
      <c r="R4463" s="69"/>
    </row>
    <row r="4464" spans="18:18" x14ac:dyDescent="0.3">
      <c r="R4464" s="69"/>
    </row>
    <row r="4465" spans="18:18" x14ac:dyDescent="0.3">
      <c r="R4465" s="69"/>
    </row>
    <row r="4466" spans="18:18" x14ac:dyDescent="0.3">
      <c r="R4466" s="69"/>
    </row>
    <row r="4467" spans="18:18" x14ac:dyDescent="0.3">
      <c r="R4467" s="69"/>
    </row>
    <row r="4468" spans="18:18" x14ac:dyDescent="0.3">
      <c r="R4468" s="69"/>
    </row>
    <row r="4469" spans="18:18" x14ac:dyDescent="0.3">
      <c r="R4469" s="69"/>
    </row>
    <row r="4470" spans="18:18" x14ac:dyDescent="0.3">
      <c r="R4470" s="69"/>
    </row>
    <row r="4471" spans="18:18" x14ac:dyDescent="0.3">
      <c r="R4471" s="69"/>
    </row>
    <row r="4472" spans="18:18" x14ac:dyDescent="0.3">
      <c r="R4472" s="69"/>
    </row>
    <row r="4473" spans="18:18" x14ac:dyDescent="0.3">
      <c r="R4473" s="69"/>
    </row>
    <row r="4474" spans="18:18" x14ac:dyDescent="0.3">
      <c r="R4474" s="69"/>
    </row>
    <row r="4475" spans="18:18" x14ac:dyDescent="0.3">
      <c r="R4475" s="69"/>
    </row>
    <row r="4476" spans="18:18" x14ac:dyDescent="0.3">
      <c r="R4476" s="69"/>
    </row>
    <row r="4477" spans="18:18" x14ac:dyDescent="0.3">
      <c r="R4477" s="69"/>
    </row>
    <row r="4478" spans="18:18" x14ac:dyDescent="0.3">
      <c r="R4478" s="69"/>
    </row>
    <row r="4479" spans="18:18" x14ac:dyDescent="0.3">
      <c r="R4479" s="69"/>
    </row>
    <row r="4480" spans="18:18" x14ac:dyDescent="0.3">
      <c r="R4480" s="69"/>
    </row>
    <row r="4481" spans="18:18" x14ac:dyDescent="0.3">
      <c r="R4481" s="69"/>
    </row>
    <row r="4482" spans="18:18" x14ac:dyDescent="0.3">
      <c r="R4482" s="69"/>
    </row>
    <row r="4483" spans="18:18" x14ac:dyDescent="0.3">
      <c r="R4483" s="69"/>
    </row>
    <row r="4484" spans="18:18" x14ac:dyDescent="0.3">
      <c r="R4484" s="69"/>
    </row>
    <row r="4485" spans="18:18" x14ac:dyDescent="0.3">
      <c r="R4485" s="69"/>
    </row>
    <row r="4486" spans="18:18" x14ac:dyDescent="0.3">
      <c r="R4486" s="69"/>
    </row>
    <row r="4487" spans="18:18" x14ac:dyDescent="0.3">
      <c r="R4487" s="69"/>
    </row>
    <row r="4488" spans="18:18" x14ac:dyDescent="0.3">
      <c r="R4488" s="69"/>
    </row>
    <row r="4489" spans="18:18" x14ac:dyDescent="0.3">
      <c r="R4489" s="69"/>
    </row>
    <row r="4490" spans="18:18" x14ac:dyDescent="0.3">
      <c r="R4490" s="69"/>
    </row>
    <row r="4491" spans="18:18" x14ac:dyDescent="0.3">
      <c r="R4491" s="69"/>
    </row>
    <row r="4492" spans="18:18" x14ac:dyDescent="0.3">
      <c r="R4492" s="69"/>
    </row>
    <row r="4493" spans="18:18" x14ac:dyDescent="0.3">
      <c r="R4493" s="69"/>
    </row>
    <row r="4494" spans="18:18" x14ac:dyDescent="0.3">
      <c r="R4494" s="69"/>
    </row>
    <row r="4495" spans="18:18" x14ac:dyDescent="0.3">
      <c r="R4495" s="69"/>
    </row>
    <row r="4496" spans="18:18" x14ac:dyDescent="0.3">
      <c r="R4496" s="69"/>
    </row>
    <row r="4497" spans="18:18" x14ac:dyDescent="0.3">
      <c r="R4497" s="69"/>
    </row>
    <row r="4498" spans="18:18" x14ac:dyDescent="0.3">
      <c r="R4498" s="69"/>
    </row>
    <row r="4499" spans="18:18" x14ac:dyDescent="0.3">
      <c r="R4499" s="69"/>
    </row>
    <row r="4500" spans="18:18" x14ac:dyDescent="0.3">
      <c r="R4500" s="69"/>
    </row>
    <row r="4501" spans="18:18" x14ac:dyDescent="0.3">
      <c r="R4501" s="69"/>
    </row>
    <row r="4502" spans="18:18" x14ac:dyDescent="0.3">
      <c r="R4502" s="69"/>
    </row>
    <row r="4503" spans="18:18" x14ac:dyDescent="0.3">
      <c r="R4503" s="69"/>
    </row>
    <row r="4504" spans="18:18" x14ac:dyDescent="0.3">
      <c r="R4504" s="69"/>
    </row>
    <row r="4505" spans="18:18" x14ac:dyDescent="0.3">
      <c r="R4505" s="69"/>
    </row>
    <row r="4506" spans="18:18" x14ac:dyDescent="0.3">
      <c r="R4506" s="69"/>
    </row>
    <row r="4507" spans="18:18" x14ac:dyDescent="0.3">
      <c r="R4507" s="69"/>
    </row>
    <row r="4508" spans="18:18" x14ac:dyDescent="0.3">
      <c r="R4508" s="69"/>
    </row>
    <row r="4509" spans="18:18" x14ac:dyDescent="0.3">
      <c r="R4509" s="69"/>
    </row>
    <row r="4510" spans="18:18" x14ac:dyDescent="0.3">
      <c r="R4510" s="69"/>
    </row>
    <row r="4511" spans="18:18" x14ac:dyDescent="0.3">
      <c r="R4511" s="69"/>
    </row>
    <row r="4512" spans="18:18" x14ac:dyDescent="0.3">
      <c r="R4512" s="69"/>
    </row>
    <row r="4513" spans="18:18" x14ac:dyDescent="0.3">
      <c r="R4513" s="69"/>
    </row>
    <row r="4514" spans="18:18" x14ac:dyDescent="0.3">
      <c r="R4514" s="69"/>
    </row>
    <row r="4515" spans="18:18" x14ac:dyDescent="0.3">
      <c r="R4515" s="69"/>
    </row>
    <row r="4516" spans="18:18" x14ac:dyDescent="0.3">
      <c r="R4516" s="69"/>
    </row>
    <row r="4517" spans="18:18" x14ac:dyDescent="0.3">
      <c r="R4517" s="69"/>
    </row>
    <row r="4518" spans="18:18" x14ac:dyDescent="0.3">
      <c r="R4518" s="69"/>
    </row>
    <row r="4519" spans="18:18" x14ac:dyDescent="0.3">
      <c r="R4519" s="69"/>
    </row>
    <row r="4520" spans="18:18" x14ac:dyDescent="0.3">
      <c r="R4520" s="69"/>
    </row>
    <row r="4521" spans="18:18" x14ac:dyDescent="0.3">
      <c r="R4521" s="69"/>
    </row>
    <row r="4522" spans="18:18" x14ac:dyDescent="0.3">
      <c r="R4522" s="69"/>
    </row>
    <row r="4523" spans="18:18" x14ac:dyDescent="0.3">
      <c r="R4523" s="69"/>
    </row>
    <row r="4524" spans="18:18" x14ac:dyDescent="0.3">
      <c r="R4524" s="69"/>
    </row>
    <row r="4525" spans="18:18" x14ac:dyDescent="0.3">
      <c r="R4525" s="69"/>
    </row>
    <row r="4526" spans="18:18" x14ac:dyDescent="0.3">
      <c r="R4526" s="69"/>
    </row>
    <row r="4527" spans="18:18" x14ac:dyDescent="0.3">
      <c r="R4527" s="69"/>
    </row>
    <row r="4528" spans="18:18" x14ac:dyDescent="0.3">
      <c r="R4528" s="69"/>
    </row>
    <row r="4529" spans="18:18" x14ac:dyDescent="0.3">
      <c r="R4529" s="69"/>
    </row>
    <row r="4530" spans="18:18" x14ac:dyDescent="0.3">
      <c r="R4530" s="69"/>
    </row>
    <row r="4531" spans="18:18" x14ac:dyDescent="0.3">
      <c r="R4531" s="69"/>
    </row>
    <row r="4532" spans="18:18" x14ac:dyDescent="0.3">
      <c r="R4532" s="69"/>
    </row>
    <row r="4533" spans="18:18" x14ac:dyDescent="0.3">
      <c r="R4533" s="69"/>
    </row>
    <row r="4534" spans="18:18" x14ac:dyDescent="0.3">
      <c r="R4534" s="69"/>
    </row>
    <row r="4535" spans="18:18" x14ac:dyDescent="0.3">
      <c r="R4535" s="69"/>
    </row>
    <row r="4536" spans="18:18" x14ac:dyDescent="0.3">
      <c r="R4536" s="69"/>
    </row>
    <row r="4537" spans="18:18" x14ac:dyDescent="0.3">
      <c r="R4537" s="69"/>
    </row>
    <row r="4538" spans="18:18" x14ac:dyDescent="0.3">
      <c r="R4538" s="69"/>
    </row>
    <row r="4539" spans="18:18" x14ac:dyDescent="0.3">
      <c r="R4539" s="69"/>
    </row>
    <row r="4540" spans="18:18" x14ac:dyDescent="0.3">
      <c r="R4540" s="69"/>
    </row>
    <row r="4541" spans="18:18" x14ac:dyDescent="0.3">
      <c r="R4541" s="69"/>
    </row>
    <row r="4542" spans="18:18" x14ac:dyDescent="0.3">
      <c r="R4542" s="69"/>
    </row>
    <row r="4543" spans="18:18" x14ac:dyDescent="0.3">
      <c r="R4543" s="69"/>
    </row>
    <row r="4544" spans="18:18" x14ac:dyDescent="0.3">
      <c r="R4544" s="69"/>
    </row>
    <row r="4545" spans="18:18" x14ac:dyDescent="0.3">
      <c r="R4545" s="69"/>
    </row>
    <row r="4546" spans="18:18" x14ac:dyDescent="0.3">
      <c r="R4546" s="69"/>
    </row>
    <row r="4547" spans="18:18" x14ac:dyDescent="0.3">
      <c r="R4547" s="69"/>
    </row>
    <row r="4548" spans="18:18" x14ac:dyDescent="0.3">
      <c r="R4548" s="69"/>
    </row>
    <row r="4549" spans="18:18" x14ac:dyDescent="0.3">
      <c r="R4549" s="69"/>
    </row>
    <row r="4550" spans="18:18" x14ac:dyDescent="0.3">
      <c r="R4550" s="69"/>
    </row>
    <row r="4551" spans="18:18" x14ac:dyDescent="0.3">
      <c r="R4551" s="69"/>
    </row>
    <row r="4552" spans="18:18" x14ac:dyDescent="0.3">
      <c r="R4552" s="69"/>
    </row>
    <row r="4553" spans="18:18" x14ac:dyDescent="0.3">
      <c r="R4553" s="69"/>
    </row>
    <row r="4554" spans="18:18" x14ac:dyDescent="0.3">
      <c r="R4554" s="69"/>
    </row>
    <row r="4555" spans="18:18" x14ac:dyDescent="0.3">
      <c r="R4555" s="69"/>
    </row>
    <row r="4556" spans="18:18" x14ac:dyDescent="0.3">
      <c r="R4556" s="69"/>
    </row>
    <row r="4557" spans="18:18" x14ac:dyDescent="0.3">
      <c r="R4557" s="69"/>
    </row>
    <row r="4558" spans="18:18" x14ac:dyDescent="0.3">
      <c r="R4558" s="69"/>
    </row>
    <row r="4559" spans="18:18" x14ac:dyDescent="0.3">
      <c r="R4559" s="69"/>
    </row>
    <row r="4560" spans="18:18" x14ac:dyDescent="0.3">
      <c r="R4560" s="69"/>
    </row>
    <row r="4561" spans="18:18" x14ac:dyDescent="0.3">
      <c r="R4561" s="69"/>
    </row>
    <row r="4562" spans="18:18" x14ac:dyDescent="0.3">
      <c r="R4562" s="69"/>
    </row>
    <row r="4563" spans="18:18" x14ac:dyDescent="0.3">
      <c r="R4563" s="69"/>
    </row>
    <row r="4564" spans="18:18" x14ac:dyDescent="0.3">
      <c r="R4564" s="69"/>
    </row>
    <row r="4565" spans="18:18" x14ac:dyDescent="0.3">
      <c r="R4565" s="69"/>
    </row>
    <row r="4566" spans="18:18" x14ac:dyDescent="0.3">
      <c r="R4566" s="69"/>
    </row>
    <row r="4567" spans="18:18" x14ac:dyDescent="0.3">
      <c r="R4567" s="69"/>
    </row>
    <row r="4568" spans="18:18" x14ac:dyDescent="0.3">
      <c r="R4568" s="69"/>
    </row>
    <row r="4569" spans="18:18" x14ac:dyDescent="0.3">
      <c r="R4569" s="69"/>
    </row>
    <row r="4570" spans="18:18" x14ac:dyDescent="0.3">
      <c r="R4570" s="69"/>
    </row>
    <row r="4571" spans="18:18" x14ac:dyDescent="0.3">
      <c r="R4571" s="69"/>
    </row>
    <row r="4572" spans="18:18" x14ac:dyDescent="0.3">
      <c r="R4572" s="69"/>
    </row>
    <row r="4573" spans="18:18" x14ac:dyDescent="0.3">
      <c r="R4573" s="69"/>
    </row>
    <row r="4574" spans="18:18" x14ac:dyDescent="0.3">
      <c r="R4574" s="69"/>
    </row>
    <row r="4575" spans="18:18" x14ac:dyDescent="0.3">
      <c r="R4575" s="69"/>
    </row>
    <row r="4576" spans="18:18" x14ac:dyDescent="0.3">
      <c r="R4576" s="69"/>
    </row>
    <row r="4577" spans="18:18" x14ac:dyDescent="0.3">
      <c r="R4577" s="69"/>
    </row>
    <row r="4578" spans="18:18" x14ac:dyDescent="0.3">
      <c r="R4578" s="69"/>
    </row>
    <row r="4579" spans="18:18" x14ac:dyDescent="0.3">
      <c r="R4579" s="69"/>
    </row>
    <row r="4580" spans="18:18" x14ac:dyDescent="0.3">
      <c r="R4580" s="69"/>
    </row>
    <row r="4581" spans="18:18" x14ac:dyDescent="0.3">
      <c r="R4581" s="69"/>
    </row>
    <row r="4582" spans="18:18" x14ac:dyDescent="0.3">
      <c r="R4582" s="69"/>
    </row>
    <row r="4583" spans="18:18" x14ac:dyDescent="0.3">
      <c r="R4583" s="69"/>
    </row>
    <row r="4584" spans="18:18" x14ac:dyDescent="0.3">
      <c r="R4584" s="69"/>
    </row>
    <row r="4585" spans="18:18" x14ac:dyDescent="0.3">
      <c r="R4585" s="69"/>
    </row>
    <row r="4586" spans="18:18" x14ac:dyDescent="0.3">
      <c r="R4586" s="69"/>
    </row>
    <row r="4587" spans="18:18" x14ac:dyDescent="0.3">
      <c r="R4587" s="69"/>
    </row>
    <row r="4588" spans="18:18" x14ac:dyDescent="0.3">
      <c r="R4588" s="69"/>
    </row>
    <row r="4589" spans="18:18" x14ac:dyDescent="0.3">
      <c r="R4589" s="69"/>
    </row>
    <row r="4590" spans="18:18" x14ac:dyDescent="0.3">
      <c r="R4590" s="69"/>
    </row>
    <row r="4591" spans="18:18" x14ac:dyDescent="0.3">
      <c r="R4591" s="69"/>
    </row>
    <row r="4592" spans="18:18" x14ac:dyDescent="0.3">
      <c r="R4592" s="69"/>
    </row>
    <row r="4593" spans="18:18" x14ac:dyDescent="0.3">
      <c r="R4593" s="69"/>
    </row>
    <row r="4594" spans="18:18" x14ac:dyDescent="0.3">
      <c r="R4594" s="69"/>
    </row>
    <row r="4595" spans="18:18" x14ac:dyDescent="0.3">
      <c r="R4595" s="69"/>
    </row>
    <row r="4596" spans="18:18" x14ac:dyDescent="0.3">
      <c r="R4596" s="69"/>
    </row>
    <row r="4597" spans="18:18" x14ac:dyDescent="0.3">
      <c r="R4597" s="69"/>
    </row>
    <row r="4598" spans="18:18" x14ac:dyDescent="0.3">
      <c r="R4598" s="69"/>
    </row>
    <row r="4599" spans="18:18" x14ac:dyDescent="0.3">
      <c r="R4599" s="69"/>
    </row>
    <row r="4600" spans="18:18" x14ac:dyDescent="0.3">
      <c r="R4600" s="69"/>
    </row>
    <row r="4601" spans="18:18" x14ac:dyDescent="0.3">
      <c r="R4601" s="69"/>
    </row>
    <row r="4602" spans="18:18" x14ac:dyDescent="0.3">
      <c r="R4602" s="69"/>
    </row>
    <row r="4603" spans="18:18" x14ac:dyDescent="0.3">
      <c r="R4603" s="69"/>
    </row>
    <row r="4604" spans="18:18" x14ac:dyDescent="0.3">
      <c r="R4604" s="69"/>
    </row>
    <row r="4605" spans="18:18" x14ac:dyDescent="0.3">
      <c r="R4605" s="69"/>
    </row>
    <row r="4606" spans="18:18" x14ac:dyDescent="0.3">
      <c r="R4606" s="69"/>
    </row>
    <row r="4607" spans="18:18" x14ac:dyDescent="0.3">
      <c r="R4607" s="69"/>
    </row>
    <row r="4608" spans="18:18" x14ac:dyDescent="0.3">
      <c r="R4608" s="69"/>
    </row>
    <row r="4609" spans="18:18" x14ac:dyDescent="0.3">
      <c r="R4609" s="69"/>
    </row>
    <row r="4610" spans="18:18" x14ac:dyDescent="0.3">
      <c r="R4610" s="69"/>
    </row>
    <row r="4611" spans="18:18" x14ac:dyDescent="0.3">
      <c r="R4611" s="69"/>
    </row>
    <row r="4612" spans="18:18" x14ac:dyDescent="0.3">
      <c r="R4612" s="69"/>
    </row>
    <row r="4613" spans="18:18" x14ac:dyDescent="0.3">
      <c r="R4613" s="69"/>
    </row>
    <row r="4614" spans="18:18" x14ac:dyDescent="0.3">
      <c r="R4614" s="69"/>
    </row>
    <row r="4615" spans="18:18" x14ac:dyDescent="0.3">
      <c r="R4615" s="69"/>
    </row>
    <row r="4616" spans="18:18" x14ac:dyDescent="0.3">
      <c r="R4616" s="69"/>
    </row>
    <row r="4617" spans="18:18" x14ac:dyDescent="0.3">
      <c r="R4617" s="69"/>
    </row>
    <row r="4618" spans="18:18" x14ac:dyDescent="0.3">
      <c r="R4618" s="69"/>
    </row>
    <row r="4619" spans="18:18" x14ac:dyDescent="0.3">
      <c r="R4619" s="69"/>
    </row>
    <row r="4620" spans="18:18" x14ac:dyDescent="0.3">
      <c r="R4620" s="69"/>
    </row>
    <row r="4621" spans="18:18" x14ac:dyDescent="0.3">
      <c r="R4621" s="69"/>
    </row>
    <row r="4622" spans="18:18" x14ac:dyDescent="0.3">
      <c r="R4622" s="69"/>
    </row>
    <row r="4623" spans="18:18" x14ac:dyDescent="0.3">
      <c r="R4623" s="69"/>
    </row>
    <row r="4624" spans="18:18" x14ac:dyDescent="0.3">
      <c r="R4624" s="69"/>
    </row>
    <row r="4625" spans="18:18" x14ac:dyDescent="0.3">
      <c r="R4625" s="69"/>
    </row>
    <row r="4626" spans="18:18" x14ac:dyDescent="0.3">
      <c r="R4626" s="69"/>
    </row>
    <row r="4627" spans="18:18" x14ac:dyDescent="0.3">
      <c r="R4627" s="69"/>
    </row>
    <row r="4628" spans="18:18" x14ac:dyDescent="0.3">
      <c r="R4628" s="69"/>
    </row>
    <row r="4629" spans="18:18" x14ac:dyDescent="0.3">
      <c r="R4629" s="69"/>
    </row>
    <row r="4630" spans="18:18" x14ac:dyDescent="0.3">
      <c r="R4630" s="69"/>
    </row>
    <row r="4631" spans="18:18" x14ac:dyDescent="0.3">
      <c r="R4631" s="69"/>
    </row>
    <row r="4632" spans="18:18" x14ac:dyDescent="0.3">
      <c r="R4632" s="69"/>
    </row>
    <row r="4633" spans="18:18" x14ac:dyDescent="0.3">
      <c r="R4633" s="69"/>
    </row>
    <row r="4634" spans="18:18" x14ac:dyDescent="0.3">
      <c r="R4634" s="69"/>
    </row>
    <row r="4635" spans="18:18" x14ac:dyDescent="0.3">
      <c r="R4635" s="69"/>
    </row>
    <row r="4636" spans="18:18" x14ac:dyDescent="0.3">
      <c r="R4636" s="69"/>
    </row>
    <row r="4637" spans="18:18" x14ac:dyDescent="0.3">
      <c r="R4637" s="69"/>
    </row>
    <row r="4638" spans="18:18" x14ac:dyDescent="0.3">
      <c r="R4638" s="69"/>
    </row>
    <row r="4639" spans="18:18" x14ac:dyDescent="0.3">
      <c r="R4639" s="69"/>
    </row>
    <row r="4640" spans="18:18" x14ac:dyDescent="0.3">
      <c r="R4640" s="69"/>
    </row>
    <row r="4641" spans="18:18" x14ac:dyDescent="0.3">
      <c r="R4641" s="69"/>
    </row>
    <row r="4642" spans="18:18" x14ac:dyDescent="0.3">
      <c r="R4642" s="69"/>
    </row>
    <row r="4643" spans="18:18" x14ac:dyDescent="0.3">
      <c r="R4643" s="69"/>
    </row>
    <row r="4644" spans="18:18" x14ac:dyDescent="0.3">
      <c r="R4644" s="69"/>
    </row>
    <row r="4645" spans="18:18" x14ac:dyDescent="0.3">
      <c r="R4645" s="69"/>
    </row>
    <row r="4646" spans="18:18" x14ac:dyDescent="0.3">
      <c r="R4646" s="69"/>
    </row>
    <row r="4647" spans="18:18" x14ac:dyDescent="0.3">
      <c r="R4647" s="69"/>
    </row>
    <row r="4648" spans="18:18" x14ac:dyDescent="0.3">
      <c r="R4648" s="69"/>
    </row>
    <row r="4649" spans="18:18" x14ac:dyDescent="0.3">
      <c r="R4649" s="69"/>
    </row>
    <row r="4650" spans="18:18" x14ac:dyDescent="0.3">
      <c r="R4650" s="69"/>
    </row>
    <row r="4651" spans="18:18" x14ac:dyDescent="0.3">
      <c r="R4651" s="69"/>
    </row>
    <row r="4652" spans="18:18" x14ac:dyDescent="0.3">
      <c r="R4652" s="69"/>
    </row>
    <row r="4653" spans="18:18" x14ac:dyDescent="0.3">
      <c r="R4653" s="69"/>
    </row>
    <row r="4654" spans="18:18" x14ac:dyDescent="0.3">
      <c r="R4654" s="69"/>
    </row>
    <row r="4655" spans="18:18" x14ac:dyDescent="0.3">
      <c r="R4655" s="69"/>
    </row>
    <row r="4656" spans="18:18" x14ac:dyDescent="0.3">
      <c r="R4656" s="69"/>
    </row>
    <row r="4657" spans="18:18" x14ac:dyDescent="0.3">
      <c r="R4657" s="69"/>
    </row>
    <row r="4658" spans="18:18" x14ac:dyDescent="0.3">
      <c r="R4658" s="69"/>
    </row>
    <row r="4659" spans="18:18" x14ac:dyDescent="0.3">
      <c r="R4659" s="69"/>
    </row>
    <row r="4660" spans="18:18" x14ac:dyDescent="0.3">
      <c r="R4660" s="69"/>
    </row>
    <row r="4661" spans="18:18" x14ac:dyDescent="0.3">
      <c r="R4661" s="69"/>
    </row>
    <row r="4662" spans="18:18" x14ac:dyDescent="0.3">
      <c r="R4662" s="69"/>
    </row>
    <row r="4663" spans="18:18" x14ac:dyDescent="0.3">
      <c r="R4663" s="69"/>
    </row>
    <row r="4664" spans="18:18" x14ac:dyDescent="0.3">
      <c r="R4664" s="69"/>
    </row>
    <row r="4665" spans="18:18" x14ac:dyDescent="0.3">
      <c r="R4665" s="69"/>
    </row>
    <row r="4666" spans="18:18" x14ac:dyDescent="0.3">
      <c r="R4666" s="69"/>
    </row>
    <row r="4667" spans="18:18" x14ac:dyDescent="0.3">
      <c r="R4667" s="69"/>
    </row>
    <row r="4668" spans="18:18" x14ac:dyDescent="0.3">
      <c r="R4668" s="69"/>
    </row>
    <row r="4669" spans="18:18" x14ac:dyDescent="0.3">
      <c r="R4669" s="69"/>
    </row>
    <row r="4670" spans="18:18" x14ac:dyDescent="0.3">
      <c r="R4670" s="69"/>
    </row>
    <row r="4671" spans="18:18" x14ac:dyDescent="0.3">
      <c r="R4671" s="69"/>
    </row>
    <row r="4672" spans="18:18" x14ac:dyDescent="0.3">
      <c r="R4672" s="69"/>
    </row>
    <row r="4673" spans="18:18" x14ac:dyDescent="0.3">
      <c r="R4673" s="69"/>
    </row>
    <row r="4674" spans="18:18" x14ac:dyDescent="0.3">
      <c r="R4674" s="69"/>
    </row>
    <row r="4675" spans="18:18" x14ac:dyDescent="0.3">
      <c r="R4675" s="69"/>
    </row>
    <row r="4676" spans="18:18" x14ac:dyDescent="0.3">
      <c r="R4676" s="69"/>
    </row>
    <row r="4677" spans="18:18" x14ac:dyDescent="0.3">
      <c r="R4677" s="69"/>
    </row>
    <row r="4678" spans="18:18" x14ac:dyDescent="0.3">
      <c r="R4678" s="69"/>
    </row>
    <row r="4679" spans="18:18" x14ac:dyDescent="0.3">
      <c r="R4679" s="69"/>
    </row>
    <row r="4680" spans="18:18" x14ac:dyDescent="0.3">
      <c r="R4680" s="69"/>
    </row>
    <row r="4681" spans="18:18" x14ac:dyDescent="0.3">
      <c r="R4681" s="69"/>
    </row>
    <row r="4682" spans="18:18" x14ac:dyDescent="0.3">
      <c r="R4682" s="69"/>
    </row>
    <row r="4683" spans="18:18" x14ac:dyDescent="0.3">
      <c r="R4683" s="69"/>
    </row>
    <row r="4684" spans="18:18" x14ac:dyDescent="0.3">
      <c r="R4684" s="69"/>
    </row>
    <row r="4685" spans="18:18" x14ac:dyDescent="0.3">
      <c r="R4685" s="69"/>
    </row>
    <row r="4686" spans="18:18" x14ac:dyDescent="0.3">
      <c r="R4686" s="69"/>
    </row>
    <row r="4687" spans="18:18" x14ac:dyDescent="0.3">
      <c r="R4687" s="69"/>
    </row>
    <row r="4688" spans="18:18" x14ac:dyDescent="0.3">
      <c r="R4688" s="69"/>
    </row>
    <row r="4689" spans="18:18" x14ac:dyDescent="0.3">
      <c r="R4689" s="69"/>
    </row>
    <row r="4690" spans="18:18" x14ac:dyDescent="0.3">
      <c r="R4690" s="69"/>
    </row>
    <row r="4691" spans="18:18" x14ac:dyDescent="0.3">
      <c r="R4691" s="69"/>
    </row>
    <row r="4692" spans="18:18" x14ac:dyDescent="0.3">
      <c r="R4692" s="69"/>
    </row>
    <row r="4693" spans="18:18" x14ac:dyDescent="0.3">
      <c r="R4693" s="69"/>
    </row>
    <row r="4694" spans="18:18" x14ac:dyDescent="0.3">
      <c r="R4694" s="69"/>
    </row>
    <row r="4695" spans="18:18" x14ac:dyDescent="0.3">
      <c r="R4695" s="69"/>
    </row>
    <row r="4696" spans="18:18" x14ac:dyDescent="0.3">
      <c r="R4696" s="69"/>
    </row>
    <row r="4697" spans="18:18" x14ac:dyDescent="0.3">
      <c r="R4697" s="69"/>
    </row>
    <row r="4698" spans="18:18" x14ac:dyDescent="0.3">
      <c r="R4698" s="69"/>
    </row>
    <row r="4699" spans="18:18" x14ac:dyDescent="0.3">
      <c r="R4699" s="69"/>
    </row>
    <row r="4700" spans="18:18" x14ac:dyDescent="0.3">
      <c r="R4700" s="69"/>
    </row>
    <row r="4701" spans="18:18" x14ac:dyDescent="0.3">
      <c r="R4701" s="69"/>
    </row>
    <row r="4702" spans="18:18" x14ac:dyDescent="0.3">
      <c r="R4702" s="69"/>
    </row>
    <row r="4703" spans="18:18" x14ac:dyDescent="0.3">
      <c r="R4703" s="69"/>
    </row>
    <row r="4704" spans="18:18" x14ac:dyDescent="0.3">
      <c r="R4704" s="69"/>
    </row>
    <row r="4705" spans="18:18" x14ac:dyDescent="0.3">
      <c r="R4705" s="69"/>
    </row>
    <row r="4706" spans="18:18" x14ac:dyDescent="0.3">
      <c r="R4706" s="69"/>
    </row>
    <row r="4707" spans="18:18" x14ac:dyDescent="0.3">
      <c r="R4707" s="69"/>
    </row>
    <row r="4708" spans="18:18" x14ac:dyDescent="0.3">
      <c r="R4708" s="69"/>
    </row>
    <row r="4709" spans="18:18" x14ac:dyDescent="0.3">
      <c r="R4709" s="69"/>
    </row>
    <row r="4710" spans="18:18" x14ac:dyDescent="0.3">
      <c r="R4710" s="69"/>
    </row>
    <row r="4711" spans="18:18" x14ac:dyDescent="0.3">
      <c r="R4711" s="69"/>
    </row>
    <row r="4712" spans="18:18" x14ac:dyDescent="0.3">
      <c r="R4712" s="69"/>
    </row>
    <row r="4713" spans="18:18" x14ac:dyDescent="0.3">
      <c r="R4713" s="69"/>
    </row>
    <row r="4714" spans="18:18" x14ac:dyDescent="0.3">
      <c r="R4714" s="69"/>
    </row>
    <row r="4715" spans="18:18" x14ac:dyDescent="0.3">
      <c r="R4715" s="69"/>
    </row>
    <row r="4716" spans="18:18" x14ac:dyDescent="0.3">
      <c r="R4716" s="69"/>
    </row>
    <row r="4717" spans="18:18" x14ac:dyDescent="0.3">
      <c r="R4717" s="69"/>
    </row>
    <row r="4718" spans="18:18" x14ac:dyDescent="0.3">
      <c r="R4718" s="69"/>
    </row>
    <row r="4719" spans="18:18" x14ac:dyDescent="0.3">
      <c r="R4719" s="69"/>
    </row>
    <row r="4720" spans="18:18" x14ac:dyDescent="0.3">
      <c r="R4720" s="69"/>
    </row>
    <row r="4721" spans="18:18" x14ac:dyDescent="0.3">
      <c r="R4721" s="69"/>
    </row>
    <row r="4722" spans="18:18" x14ac:dyDescent="0.3">
      <c r="R4722" s="69"/>
    </row>
    <row r="4723" spans="18:18" x14ac:dyDescent="0.3">
      <c r="R4723" s="69"/>
    </row>
    <row r="4724" spans="18:18" x14ac:dyDescent="0.3">
      <c r="R4724" s="69"/>
    </row>
    <row r="4725" spans="18:18" x14ac:dyDescent="0.3">
      <c r="R4725" s="69"/>
    </row>
    <row r="4726" spans="18:18" x14ac:dyDescent="0.3">
      <c r="R4726" s="69"/>
    </row>
    <row r="4727" spans="18:18" x14ac:dyDescent="0.3">
      <c r="R4727" s="69"/>
    </row>
    <row r="4728" spans="18:18" x14ac:dyDescent="0.3">
      <c r="R4728" s="69"/>
    </row>
    <row r="4729" spans="18:18" x14ac:dyDescent="0.3">
      <c r="R4729" s="69"/>
    </row>
    <row r="4730" spans="18:18" x14ac:dyDescent="0.3">
      <c r="R4730" s="69"/>
    </row>
    <row r="4731" spans="18:18" x14ac:dyDescent="0.3">
      <c r="R4731" s="69"/>
    </row>
    <row r="4732" spans="18:18" x14ac:dyDescent="0.3">
      <c r="R4732" s="69"/>
    </row>
    <row r="4733" spans="18:18" x14ac:dyDescent="0.3">
      <c r="R4733" s="69"/>
    </row>
    <row r="4734" spans="18:18" x14ac:dyDescent="0.3">
      <c r="R4734" s="69"/>
    </row>
    <row r="4735" spans="18:18" x14ac:dyDescent="0.3">
      <c r="R4735" s="69"/>
    </row>
    <row r="4736" spans="18:18" x14ac:dyDescent="0.3">
      <c r="R4736" s="69"/>
    </row>
    <row r="4737" spans="18:18" x14ac:dyDescent="0.3">
      <c r="R4737" s="69"/>
    </row>
    <row r="4738" spans="18:18" x14ac:dyDescent="0.3">
      <c r="R4738" s="69"/>
    </row>
    <row r="4739" spans="18:18" x14ac:dyDescent="0.3">
      <c r="R4739" s="69"/>
    </row>
    <row r="4740" spans="18:18" x14ac:dyDescent="0.3">
      <c r="R4740" s="69"/>
    </row>
    <row r="4741" spans="18:18" x14ac:dyDescent="0.3">
      <c r="R4741" s="69"/>
    </row>
    <row r="4742" spans="18:18" x14ac:dyDescent="0.3">
      <c r="R4742" s="69"/>
    </row>
    <row r="4743" spans="18:18" x14ac:dyDescent="0.3">
      <c r="R4743" s="69"/>
    </row>
    <row r="4744" spans="18:18" x14ac:dyDescent="0.3">
      <c r="R4744" s="69"/>
    </row>
    <row r="4745" spans="18:18" x14ac:dyDescent="0.3">
      <c r="R4745" s="69"/>
    </row>
    <row r="4746" spans="18:18" x14ac:dyDescent="0.3">
      <c r="R4746" s="69"/>
    </row>
    <row r="4747" spans="18:18" x14ac:dyDescent="0.3">
      <c r="R4747" s="69"/>
    </row>
    <row r="4748" spans="18:18" x14ac:dyDescent="0.3">
      <c r="R4748" s="69"/>
    </row>
    <row r="4749" spans="18:18" x14ac:dyDescent="0.3">
      <c r="R4749" s="69"/>
    </row>
    <row r="4750" spans="18:18" x14ac:dyDescent="0.3">
      <c r="R4750" s="69"/>
    </row>
    <row r="4751" spans="18:18" x14ac:dyDescent="0.3">
      <c r="R4751" s="69"/>
    </row>
    <row r="4752" spans="18:18" x14ac:dyDescent="0.3">
      <c r="R4752" s="69"/>
    </row>
    <row r="4753" spans="18:18" x14ac:dyDescent="0.3">
      <c r="R4753" s="69"/>
    </row>
    <row r="4754" spans="18:18" x14ac:dyDescent="0.3">
      <c r="R4754" s="69"/>
    </row>
    <row r="4755" spans="18:18" x14ac:dyDescent="0.3">
      <c r="R4755" s="69"/>
    </row>
    <row r="4756" spans="18:18" x14ac:dyDescent="0.3">
      <c r="R4756" s="69"/>
    </row>
    <row r="4757" spans="18:18" x14ac:dyDescent="0.3">
      <c r="R4757" s="69"/>
    </row>
    <row r="4758" spans="18:18" x14ac:dyDescent="0.3">
      <c r="R4758" s="69"/>
    </row>
    <row r="4759" spans="18:18" x14ac:dyDescent="0.3">
      <c r="R4759" s="69"/>
    </row>
    <row r="4760" spans="18:18" x14ac:dyDescent="0.3">
      <c r="R4760" s="69"/>
    </row>
    <row r="4761" spans="18:18" x14ac:dyDescent="0.3">
      <c r="R4761" s="69"/>
    </row>
    <row r="4762" spans="18:18" x14ac:dyDescent="0.3">
      <c r="R4762" s="69"/>
    </row>
    <row r="4763" spans="18:18" x14ac:dyDescent="0.3">
      <c r="R4763" s="69"/>
    </row>
    <row r="4764" spans="18:18" x14ac:dyDescent="0.3">
      <c r="R4764" s="69"/>
    </row>
    <row r="4765" spans="18:18" x14ac:dyDescent="0.3">
      <c r="R4765" s="69"/>
    </row>
    <row r="4766" spans="18:18" x14ac:dyDescent="0.3">
      <c r="R4766" s="69"/>
    </row>
    <row r="4767" spans="18:18" x14ac:dyDescent="0.3">
      <c r="R4767" s="69"/>
    </row>
    <row r="4768" spans="18:18" x14ac:dyDescent="0.3">
      <c r="R4768" s="69"/>
    </row>
    <row r="4769" spans="18:18" x14ac:dyDescent="0.3">
      <c r="R4769" s="69"/>
    </row>
    <row r="4770" spans="18:18" x14ac:dyDescent="0.3">
      <c r="R4770" s="69"/>
    </row>
    <row r="4771" spans="18:18" x14ac:dyDescent="0.3">
      <c r="R4771" s="69"/>
    </row>
    <row r="4772" spans="18:18" x14ac:dyDescent="0.3">
      <c r="R4772" s="69"/>
    </row>
    <row r="4773" spans="18:18" x14ac:dyDescent="0.3">
      <c r="R4773" s="69"/>
    </row>
    <row r="4774" spans="18:18" x14ac:dyDescent="0.3">
      <c r="R4774" s="69"/>
    </row>
    <row r="4775" spans="18:18" x14ac:dyDescent="0.3">
      <c r="R4775" s="69"/>
    </row>
    <row r="4776" spans="18:18" x14ac:dyDescent="0.3">
      <c r="R4776" s="69"/>
    </row>
    <row r="4777" spans="18:18" x14ac:dyDescent="0.3">
      <c r="R4777" s="69"/>
    </row>
    <row r="4778" spans="18:18" x14ac:dyDescent="0.3">
      <c r="R4778" s="69"/>
    </row>
    <row r="4779" spans="18:18" x14ac:dyDescent="0.3">
      <c r="R4779" s="69"/>
    </row>
    <row r="4780" spans="18:18" x14ac:dyDescent="0.3">
      <c r="R4780" s="69"/>
    </row>
    <row r="4781" spans="18:18" x14ac:dyDescent="0.3">
      <c r="R4781" s="69"/>
    </row>
    <row r="4782" spans="18:18" x14ac:dyDescent="0.3">
      <c r="R4782" s="69"/>
    </row>
    <row r="4783" spans="18:18" x14ac:dyDescent="0.3">
      <c r="R4783" s="69"/>
    </row>
    <row r="4784" spans="18:18" x14ac:dyDescent="0.3">
      <c r="R4784" s="69"/>
    </row>
    <row r="4785" spans="18:18" x14ac:dyDescent="0.3">
      <c r="R4785" s="69"/>
    </row>
    <row r="4786" spans="18:18" x14ac:dyDescent="0.3">
      <c r="R4786" s="69"/>
    </row>
    <row r="4787" spans="18:18" x14ac:dyDescent="0.3">
      <c r="R4787" s="69"/>
    </row>
    <row r="4788" spans="18:18" x14ac:dyDescent="0.3">
      <c r="R4788" s="69"/>
    </row>
    <row r="4789" spans="18:18" x14ac:dyDescent="0.3">
      <c r="R4789" s="69"/>
    </row>
    <row r="4790" spans="18:18" x14ac:dyDescent="0.3">
      <c r="R4790" s="69"/>
    </row>
    <row r="4791" spans="18:18" x14ac:dyDescent="0.3">
      <c r="R4791" s="69"/>
    </row>
    <row r="4792" spans="18:18" x14ac:dyDescent="0.3">
      <c r="R4792" s="69"/>
    </row>
    <row r="4793" spans="18:18" x14ac:dyDescent="0.3">
      <c r="R4793" s="69"/>
    </row>
    <row r="4794" spans="18:18" x14ac:dyDescent="0.3">
      <c r="R4794" s="69"/>
    </row>
    <row r="4795" spans="18:18" x14ac:dyDescent="0.3">
      <c r="R4795" s="69"/>
    </row>
    <row r="4796" spans="18:18" x14ac:dyDescent="0.3">
      <c r="R4796" s="69"/>
    </row>
    <row r="4797" spans="18:18" x14ac:dyDescent="0.3">
      <c r="R4797" s="69"/>
    </row>
    <row r="4798" spans="18:18" x14ac:dyDescent="0.3">
      <c r="R4798" s="69"/>
    </row>
    <row r="4799" spans="18:18" x14ac:dyDescent="0.3">
      <c r="R4799" s="69"/>
    </row>
    <row r="4800" spans="18:18" x14ac:dyDescent="0.3">
      <c r="R4800" s="69"/>
    </row>
    <row r="4801" spans="18:18" x14ac:dyDescent="0.3">
      <c r="R4801" s="69"/>
    </row>
    <row r="4802" spans="18:18" x14ac:dyDescent="0.3">
      <c r="R4802" s="69"/>
    </row>
    <row r="4803" spans="18:18" x14ac:dyDescent="0.3">
      <c r="R4803" s="69"/>
    </row>
    <row r="4804" spans="18:18" x14ac:dyDescent="0.3">
      <c r="R4804" s="69"/>
    </row>
    <row r="4805" spans="18:18" x14ac:dyDescent="0.3">
      <c r="R4805" s="69"/>
    </row>
    <row r="4806" spans="18:18" x14ac:dyDescent="0.3">
      <c r="R4806" s="69"/>
    </row>
    <row r="4807" spans="18:18" x14ac:dyDescent="0.3">
      <c r="R4807" s="69"/>
    </row>
    <row r="4808" spans="18:18" x14ac:dyDescent="0.3">
      <c r="R4808" s="69"/>
    </row>
    <row r="4809" spans="18:18" x14ac:dyDescent="0.3">
      <c r="R4809" s="69"/>
    </row>
    <row r="4810" spans="18:18" x14ac:dyDescent="0.3">
      <c r="R4810" s="69"/>
    </row>
    <row r="4811" spans="18:18" x14ac:dyDescent="0.3">
      <c r="R4811" s="69"/>
    </row>
    <row r="4812" spans="18:18" x14ac:dyDescent="0.3">
      <c r="R4812" s="69"/>
    </row>
    <row r="4813" spans="18:18" x14ac:dyDescent="0.3">
      <c r="R4813" s="69"/>
    </row>
    <row r="4814" spans="18:18" x14ac:dyDescent="0.3">
      <c r="R4814" s="69"/>
    </row>
    <row r="4815" spans="18:18" x14ac:dyDescent="0.3">
      <c r="R4815" s="69"/>
    </row>
    <row r="4816" spans="18:18" x14ac:dyDescent="0.3">
      <c r="R4816" s="69"/>
    </row>
    <row r="4817" spans="18:18" x14ac:dyDescent="0.3">
      <c r="R4817" s="69"/>
    </row>
    <row r="4818" spans="18:18" x14ac:dyDescent="0.3">
      <c r="R4818" s="69"/>
    </row>
    <row r="4819" spans="18:18" x14ac:dyDescent="0.3">
      <c r="R4819" s="69"/>
    </row>
    <row r="4820" spans="18:18" x14ac:dyDescent="0.3">
      <c r="R4820" s="69"/>
    </row>
    <row r="4821" spans="18:18" x14ac:dyDescent="0.3">
      <c r="R4821" s="69"/>
    </row>
    <row r="4822" spans="18:18" x14ac:dyDescent="0.3">
      <c r="R4822" s="69"/>
    </row>
    <row r="4823" spans="18:18" x14ac:dyDescent="0.3">
      <c r="R4823" s="69"/>
    </row>
    <row r="4824" spans="18:18" x14ac:dyDescent="0.3">
      <c r="R4824" s="69"/>
    </row>
    <row r="4825" spans="18:18" x14ac:dyDescent="0.3">
      <c r="R4825" s="69"/>
    </row>
    <row r="4826" spans="18:18" x14ac:dyDescent="0.3">
      <c r="R4826" s="69"/>
    </row>
    <row r="4827" spans="18:18" x14ac:dyDescent="0.3">
      <c r="R4827" s="69"/>
    </row>
    <row r="4828" spans="18:18" x14ac:dyDescent="0.3">
      <c r="R4828" s="69"/>
    </row>
    <row r="4829" spans="18:18" x14ac:dyDescent="0.3">
      <c r="R4829" s="69"/>
    </row>
    <row r="4830" spans="18:18" x14ac:dyDescent="0.3">
      <c r="R4830" s="69"/>
    </row>
    <row r="4831" spans="18:18" x14ac:dyDescent="0.3">
      <c r="R4831" s="69"/>
    </row>
    <row r="4832" spans="18:18" x14ac:dyDescent="0.3">
      <c r="R4832" s="69"/>
    </row>
    <row r="4833" spans="18:18" x14ac:dyDescent="0.3">
      <c r="R4833" s="69"/>
    </row>
    <row r="4834" spans="18:18" x14ac:dyDescent="0.3">
      <c r="R4834" s="69"/>
    </row>
    <row r="4835" spans="18:18" x14ac:dyDescent="0.3">
      <c r="R4835" s="69"/>
    </row>
    <row r="4836" spans="18:18" x14ac:dyDescent="0.3">
      <c r="R4836" s="69"/>
    </row>
    <row r="4837" spans="18:18" x14ac:dyDescent="0.3">
      <c r="R4837" s="69"/>
    </row>
    <row r="4838" spans="18:18" x14ac:dyDescent="0.3">
      <c r="R4838" s="69"/>
    </row>
    <row r="4839" spans="18:18" x14ac:dyDescent="0.3">
      <c r="R4839" s="69"/>
    </row>
    <row r="4840" spans="18:18" x14ac:dyDescent="0.3">
      <c r="R4840" s="69"/>
    </row>
    <row r="4841" spans="18:18" x14ac:dyDescent="0.3">
      <c r="R4841" s="69"/>
    </row>
    <row r="4842" spans="18:18" x14ac:dyDescent="0.3">
      <c r="R4842" s="69"/>
    </row>
    <row r="4843" spans="18:18" x14ac:dyDescent="0.3">
      <c r="R4843" s="69"/>
    </row>
    <row r="4844" spans="18:18" x14ac:dyDescent="0.3">
      <c r="R4844" s="69"/>
    </row>
    <row r="4845" spans="18:18" x14ac:dyDescent="0.3">
      <c r="R4845" s="69"/>
    </row>
    <row r="4846" spans="18:18" x14ac:dyDescent="0.3">
      <c r="R4846" s="69"/>
    </row>
    <row r="4847" spans="18:18" x14ac:dyDescent="0.3">
      <c r="R4847" s="69"/>
    </row>
    <row r="4848" spans="18:18" x14ac:dyDescent="0.3">
      <c r="R4848" s="69"/>
    </row>
    <row r="4849" spans="18:18" x14ac:dyDescent="0.3">
      <c r="R4849" s="69"/>
    </row>
    <row r="4850" spans="18:18" x14ac:dyDescent="0.3">
      <c r="R4850" s="69"/>
    </row>
    <row r="4851" spans="18:18" x14ac:dyDescent="0.3">
      <c r="R4851" s="69"/>
    </row>
    <row r="4852" spans="18:18" x14ac:dyDescent="0.3">
      <c r="R4852" s="69"/>
    </row>
    <row r="4853" spans="18:18" x14ac:dyDescent="0.3">
      <c r="R4853" s="69"/>
    </row>
    <row r="4854" spans="18:18" x14ac:dyDescent="0.3">
      <c r="R4854" s="69"/>
    </row>
    <row r="4855" spans="18:18" x14ac:dyDescent="0.3">
      <c r="R4855" s="69"/>
    </row>
    <row r="4856" spans="18:18" x14ac:dyDescent="0.3">
      <c r="R4856" s="69"/>
    </row>
    <row r="4857" spans="18:18" x14ac:dyDescent="0.3">
      <c r="R4857" s="69"/>
    </row>
    <row r="4858" spans="18:18" x14ac:dyDescent="0.3">
      <c r="R4858" s="69"/>
    </row>
    <row r="4859" spans="18:18" x14ac:dyDescent="0.3">
      <c r="R4859" s="69"/>
    </row>
    <row r="4860" spans="18:18" x14ac:dyDescent="0.3">
      <c r="R4860" s="69"/>
    </row>
    <row r="4861" spans="18:18" x14ac:dyDescent="0.3">
      <c r="R4861" s="69"/>
    </row>
    <row r="4862" spans="18:18" x14ac:dyDescent="0.3">
      <c r="R4862" s="69"/>
    </row>
    <row r="4863" spans="18:18" x14ac:dyDescent="0.3">
      <c r="R4863" s="69"/>
    </row>
    <row r="4864" spans="18:18" x14ac:dyDescent="0.3">
      <c r="R4864" s="69"/>
    </row>
    <row r="4865" spans="18:18" x14ac:dyDescent="0.3">
      <c r="R4865" s="69"/>
    </row>
    <row r="4866" spans="18:18" x14ac:dyDescent="0.3">
      <c r="R4866" s="69"/>
    </row>
    <row r="4867" spans="18:18" x14ac:dyDescent="0.3">
      <c r="R4867" s="69"/>
    </row>
    <row r="4868" spans="18:18" x14ac:dyDescent="0.3">
      <c r="R4868" s="69"/>
    </row>
    <row r="4869" spans="18:18" x14ac:dyDescent="0.3">
      <c r="R4869" s="69"/>
    </row>
    <row r="4870" spans="18:18" x14ac:dyDescent="0.3">
      <c r="R4870" s="69"/>
    </row>
    <row r="4871" spans="18:18" x14ac:dyDescent="0.3">
      <c r="R4871" s="69"/>
    </row>
    <row r="4872" spans="18:18" x14ac:dyDescent="0.3">
      <c r="R4872" s="69"/>
    </row>
    <row r="4873" spans="18:18" x14ac:dyDescent="0.3">
      <c r="R4873" s="69"/>
    </row>
    <row r="4874" spans="18:18" x14ac:dyDescent="0.3">
      <c r="R4874" s="69"/>
    </row>
    <row r="4875" spans="18:18" x14ac:dyDescent="0.3">
      <c r="R4875" s="69"/>
    </row>
    <row r="4876" spans="18:18" x14ac:dyDescent="0.3">
      <c r="R4876" s="69"/>
    </row>
    <row r="4877" spans="18:18" x14ac:dyDescent="0.3">
      <c r="R4877" s="69"/>
    </row>
    <row r="4878" spans="18:18" x14ac:dyDescent="0.3">
      <c r="R4878" s="69"/>
    </row>
    <row r="4879" spans="18:18" x14ac:dyDescent="0.3">
      <c r="R4879" s="69"/>
    </row>
    <row r="4880" spans="18:18" x14ac:dyDescent="0.3">
      <c r="R4880" s="69"/>
    </row>
    <row r="4881" spans="18:18" x14ac:dyDescent="0.3">
      <c r="R4881" s="69"/>
    </row>
    <row r="4882" spans="18:18" x14ac:dyDescent="0.3">
      <c r="R4882" s="69"/>
    </row>
    <row r="4883" spans="18:18" x14ac:dyDescent="0.3">
      <c r="R4883" s="69"/>
    </row>
    <row r="4884" spans="18:18" x14ac:dyDescent="0.3">
      <c r="R4884" s="69"/>
    </row>
    <row r="4885" spans="18:18" x14ac:dyDescent="0.3">
      <c r="R4885" s="69"/>
    </row>
    <row r="4886" spans="18:18" x14ac:dyDescent="0.3">
      <c r="R4886" s="69"/>
    </row>
    <row r="4887" spans="18:18" x14ac:dyDescent="0.3">
      <c r="R4887" s="69"/>
    </row>
    <row r="4888" spans="18:18" x14ac:dyDescent="0.3">
      <c r="R4888" s="69"/>
    </row>
    <row r="4889" spans="18:18" x14ac:dyDescent="0.3">
      <c r="R4889" s="69"/>
    </row>
    <row r="4890" spans="18:18" x14ac:dyDescent="0.3">
      <c r="R4890" s="69"/>
    </row>
    <row r="4891" spans="18:18" x14ac:dyDescent="0.3">
      <c r="R4891" s="69"/>
    </row>
    <row r="4892" spans="18:18" x14ac:dyDescent="0.3">
      <c r="R4892" s="69"/>
    </row>
    <row r="4893" spans="18:18" x14ac:dyDescent="0.3">
      <c r="R4893" s="69"/>
    </row>
    <row r="4894" spans="18:18" x14ac:dyDescent="0.3">
      <c r="R4894" s="69"/>
    </row>
    <row r="4895" spans="18:18" x14ac:dyDescent="0.3">
      <c r="R4895" s="69"/>
    </row>
    <row r="4896" spans="18:18" x14ac:dyDescent="0.3">
      <c r="R4896" s="69"/>
    </row>
    <row r="4897" spans="18:18" x14ac:dyDescent="0.3">
      <c r="R4897" s="69"/>
    </row>
    <row r="4898" spans="18:18" x14ac:dyDescent="0.3">
      <c r="R4898" s="69"/>
    </row>
    <row r="4899" spans="18:18" x14ac:dyDescent="0.3">
      <c r="R4899" s="69"/>
    </row>
    <row r="4900" spans="18:18" x14ac:dyDescent="0.3">
      <c r="R4900" s="69"/>
    </row>
    <row r="4901" spans="18:18" x14ac:dyDescent="0.3">
      <c r="R4901" s="69"/>
    </row>
    <row r="4902" spans="18:18" x14ac:dyDescent="0.3">
      <c r="R4902" s="69"/>
    </row>
    <row r="4903" spans="18:18" x14ac:dyDescent="0.3">
      <c r="R4903" s="69"/>
    </row>
    <row r="4904" spans="18:18" x14ac:dyDescent="0.3">
      <c r="R4904" s="69"/>
    </row>
    <row r="4905" spans="18:18" x14ac:dyDescent="0.3">
      <c r="R4905" s="69"/>
    </row>
    <row r="4906" spans="18:18" x14ac:dyDescent="0.3">
      <c r="R4906" s="69"/>
    </row>
    <row r="4907" spans="18:18" x14ac:dyDescent="0.3">
      <c r="R4907" s="69"/>
    </row>
    <row r="4908" spans="18:18" x14ac:dyDescent="0.3">
      <c r="R4908" s="69"/>
    </row>
    <row r="4909" spans="18:18" x14ac:dyDescent="0.3">
      <c r="R4909" s="69"/>
    </row>
    <row r="4910" spans="18:18" x14ac:dyDescent="0.3">
      <c r="R4910" s="69"/>
    </row>
    <row r="4911" spans="18:18" x14ac:dyDescent="0.3">
      <c r="R4911" s="69"/>
    </row>
    <row r="4912" spans="18:18" x14ac:dyDescent="0.3">
      <c r="R4912" s="69"/>
    </row>
    <row r="4913" spans="18:18" x14ac:dyDescent="0.3">
      <c r="R4913" s="69"/>
    </row>
    <row r="4914" spans="18:18" x14ac:dyDescent="0.3">
      <c r="R4914" s="69"/>
    </row>
    <row r="4915" spans="18:18" x14ac:dyDescent="0.3">
      <c r="R4915" s="69"/>
    </row>
    <row r="4916" spans="18:18" x14ac:dyDescent="0.3">
      <c r="R4916" s="69"/>
    </row>
    <row r="4917" spans="18:18" x14ac:dyDescent="0.3">
      <c r="R4917" s="69"/>
    </row>
    <row r="4918" spans="18:18" x14ac:dyDescent="0.3">
      <c r="R4918" s="69"/>
    </row>
    <row r="4919" spans="18:18" x14ac:dyDescent="0.3">
      <c r="R4919" s="69"/>
    </row>
    <row r="4920" spans="18:18" x14ac:dyDescent="0.3">
      <c r="R4920" s="69"/>
    </row>
    <row r="4921" spans="18:18" x14ac:dyDescent="0.3">
      <c r="R4921" s="69"/>
    </row>
    <row r="4922" spans="18:18" x14ac:dyDescent="0.3">
      <c r="R4922" s="69"/>
    </row>
    <row r="4923" spans="18:18" x14ac:dyDescent="0.3">
      <c r="R4923" s="69"/>
    </row>
    <row r="4924" spans="18:18" x14ac:dyDescent="0.3">
      <c r="R4924" s="69"/>
    </row>
    <row r="4925" spans="18:18" x14ac:dyDescent="0.3">
      <c r="R4925" s="69"/>
    </row>
    <row r="4926" spans="18:18" x14ac:dyDescent="0.3">
      <c r="R4926" s="69"/>
    </row>
    <row r="4927" spans="18:18" x14ac:dyDescent="0.3">
      <c r="R4927" s="69"/>
    </row>
    <row r="4928" spans="18:18" x14ac:dyDescent="0.3">
      <c r="R4928" s="69"/>
    </row>
    <row r="4929" spans="18:18" x14ac:dyDescent="0.3">
      <c r="R4929" s="69"/>
    </row>
    <row r="4930" spans="18:18" x14ac:dyDescent="0.3">
      <c r="R4930" s="69"/>
    </row>
    <row r="4931" spans="18:18" x14ac:dyDescent="0.3">
      <c r="R4931" s="69"/>
    </row>
    <row r="4932" spans="18:18" x14ac:dyDescent="0.3">
      <c r="R4932" s="69"/>
    </row>
    <row r="4933" spans="18:18" x14ac:dyDescent="0.3">
      <c r="R4933" s="69"/>
    </row>
    <row r="4934" spans="18:18" x14ac:dyDescent="0.3">
      <c r="R4934" s="69"/>
    </row>
    <row r="4935" spans="18:18" x14ac:dyDescent="0.3">
      <c r="R4935" s="69"/>
    </row>
    <row r="4936" spans="18:18" x14ac:dyDescent="0.3">
      <c r="R4936" s="69"/>
    </row>
    <row r="4937" spans="18:18" x14ac:dyDescent="0.3">
      <c r="R4937" s="69"/>
    </row>
    <row r="4938" spans="18:18" x14ac:dyDescent="0.3">
      <c r="R4938" s="69"/>
    </row>
    <row r="4939" spans="18:18" x14ac:dyDescent="0.3">
      <c r="R4939" s="69"/>
    </row>
    <row r="4940" spans="18:18" x14ac:dyDescent="0.3">
      <c r="R4940" s="69"/>
    </row>
    <row r="4941" spans="18:18" x14ac:dyDescent="0.3">
      <c r="R4941" s="69"/>
    </row>
    <row r="4942" spans="18:18" x14ac:dyDescent="0.3">
      <c r="R4942" s="69"/>
    </row>
    <row r="4943" spans="18:18" x14ac:dyDescent="0.3">
      <c r="R4943" s="69"/>
    </row>
    <row r="4944" spans="18:18" x14ac:dyDescent="0.3">
      <c r="R4944" s="69"/>
    </row>
    <row r="4945" spans="18:18" x14ac:dyDescent="0.3">
      <c r="R4945" s="69"/>
    </row>
    <row r="4946" spans="18:18" x14ac:dyDescent="0.3">
      <c r="R4946" s="69"/>
    </row>
    <row r="4947" spans="18:18" x14ac:dyDescent="0.3">
      <c r="R4947" s="69"/>
    </row>
    <row r="4948" spans="18:18" x14ac:dyDescent="0.3">
      <c r="R4948" s="69"/>
    </row>
    <row r="4949" spans="18:18" x14ac:dyDescent="0.3">
      <c r="R4949" s="69"/>
    </row>
    <row r="4950" spans="18:18" x14ac:dyDescent="0.3">
      <c r="R4950" s="69"/>
    </row>
    <row r="4951" spans="18:18" x14ac:dyDescent="0.3">
      <c r="R4951" s="69"/>
    </row>
    <row r="4952" spans="18:18" x14ac:dyDescent="0.3">
      <c r="R4952" s="69"/>
    </row>
    <row r="4953" spans="18:18" x14ac:dyDescent="0.3">
      <c r="R4953" s="69"/>
    </row>
    <row r="4954" spans="18:18" x14ac:dyDescent="0.3">
      <c r="R4954" s="69"/>
    </row>
    <row r="4955" spans="18:18" x14ac:dyDescent="0.3">
      <c r="R4955" s="69"/>
    </row>
    <row r="4956" spans="18:18" x14ac:dyDescent="0.3">
      <c r="R4956" s="69"/>
    </row>
    <row r="4957" spans="18:18" x14ac:dyDescent="0.3">
      <c r="R4957" s="69"/>
    </row>
    <row r="4958" spans="18:18" x14ac:dyDescent="0.3">
      <c r="R4958" s="69"/>
    </row>
    <row r="4959" spans="18:18" x14ac:dyDescent="0.3">
      <c r="R4959" s="69"/>
    </row>
    <row r="4960" spans="18:18" x14ac:dyDescent="0.3">
      <c r="R4960" s="69"/>
    </row>
    <row r="4961" spans="18:18" x14ac:dyDescent="0.3">
      <c r="R4961" s="69"/>
    </row>
    <row r="4962" spans="18:18" x14ac:dyDescent="0.3">
      <c r="R4962" s="69"/>
    </row>
    <row r="4963" spans="18:18" x14ac:dyDescent="0.3">
      <c r="R4963" s="69"/>
    </row>
    <row r="4964" spans="18:18" x14ac:dyDescent="0.3">
      <c r="R4964" s="69"/>
    </row>
    <row r="4965" spans="18:18" x14ac:dyDescent="0.3">
      <c r="R4965" s="69"/>
    </row>
    <row r="4966" spans="18:18" x14ac:dyDescent="0.3">
      <c r="R4966" s="69"/>
    </row>
    <row r="4967" spans="18:18" x14ac:dyDescent="0.3">
      <c r="R4967" s="69"/>
    </row>
    <row r="4968" spans="18:18" x14ac:dyDescent="0.3">
      <c r="R4968" s="69"/>
    </row>
    <row r="4969" spans="18:18" x14ac:dyDescent="0.3">
      <c r="R4969" s="69"/>
    </row>
    <row r="4970" spans="18:18" x14ac:dyDescent="0.3">
      <c r="R4970" s="69"/>
    </row>
    <row r="4971" spans="18:18" x14ac:dyDescent="0.3">
      <c r="R4971" s="69"/>
    </row>
    <row r="4972" spans="18:18" x14ac:dyDescent="0.3">
      <c r="R4972" s="69"/>
    </row>
    <row r="4973" spans="18:18" x14ac:dyDescent="0.3">
      <c r="R4973" s="69"/>
    </row>
    <row r="4974" spans="18:18" x14ac:dyDescent="0.3">
      <c r="R4974" s="69"/>
    </row>
    <row r="4975" spans="18:18" x14ac:dyDescent="0.3">
      <c r="R4975" s="69"/>
    </row>
    <row r="4976" spans="18:18" x14ac:dyDescent="0.3">
      <c r="R4976" s="69"/>
    </row>
    <row r="4977" spans="18:18" x14ac:dyDescent="0.3">
      <c r="R4977" s="69"/>
    </row>
    <row r="4978" spans="18:18" x14ac:dyDescent="0.3">
      <c r="R4978" s="69"/>
    </row>
    <row r="4979" spans="18:18" x14ac:dyDescent="0.3">
      <c r="R4979" s="69"/>
    </row>
    <row r="4980" spans="18:18" x14ac:dyDescent="0.3">
      <c r="R4980" s="69"/>
    </row>
    <row r="4981" spans="18:18" x14ac:dyDescent="0.3">
      <c r="R4981" s="69"/>
    </row>
    <row r="4982" spans="18:18" x14ac:dyDescent="0.3">
      <c r="R4982" s="69"/>
    </row>
    <row r="4983" spans="18:18" x14ac:dyDescent="0.3">
      <c r="R4983" s="69"/>
    </row>
    <row r="4984" spans="18:18" x14ac:dyDescent="0.3">
      <c r="R4984" s="69"/>
    </row>
    <row r="4985" spans="18:18" x14ac:dyDescent="0.3">
      <c r="R4985" s="69"/>
    </row>
    <row r="4986" spans="18:18" x14ac:dyDescent="0.3">
      <c r="R4986" s="69"/>
    </row>
    <row r="4987" spans="18:18" x14ac:dyDescent="0.3">
      <c r="R4987" s="69"/>
    </row>
    <row r="4988" spans="18:18" x14ac:dyDescent="0.3">
      <c r="R4988" s="69"/>
    </row>
    <row r="4989" spans="18:18" x14ac:dyDescent="0.3">
      <c r="R4989" s="69"/>
    </row>
    <row r="4990" spans="18:18" x14ac:dyDescent="0.3">
      <c r="R4990" s="69"/>
    </row>
    <row r="4991" spans="18:18" x14ac:dyDescent="0.3">
      <c r="R4991" s="69"/>
    </row>
    <row r="4992" spans="18:18" x14ac:dyDescent="0.3">
      <c r="R4992" s="69"/>
    </row>
    <row r="4993" spans="18:18" x14ac:dyDescent="0.3">
      <c r="R4993" s="69"/>
    </row>
    <row r="4994" spans="18:18" x14ac:dyDescent="0.3">
      <c r="R4994" s="69"/>
    </row>
    <row r="4995" spans="18:18" x14ac:dyDescent="0.3">
      <c r="R4995" s="69"/>
    </row>
    <row r="4996" spans="18:18" x14ac:dyDescent="0.3">
      <c r="R4996" s="69"/>
    </row>
    <row r="4997" spans="18:18" x14ac:dyDescent="0.3">
      <c r="R4997" s="69"/>
    </row>
    <row r="4998" spans="18:18" x14ac:dyDescent="0.3">
      <c r="R4998" s="69"/>
    </row>
    <row r="4999" spans="18:18" x14ac:dyDescent="0.3">
      <c r="R4999" s="69"/>
    </row>
    <row r="5000" spans="18:18" x14ac:dyDescent="0.3">
      <c r="R5000" s="69"/>
    </row>
    <row r="5001" spans="18:18" x14ac:dyDescent="0.3">
      <c r="R5001" s="69"/>
    </row>
    <row r="5002" spans="18:18" x14ac:dyDescent="0.3">
      <c r="R5002" s="69"/>
    </row>
    <row r="5003" spans="18:18" x14ac:dyDescent="0.3">
      <c r="R5003" s="69"/>
    </row>
    <row r="5004" spans="18:18" x14ac:dyDescent="0.3">
      <c r="R5004" s="69"/>
    </row>
    <row r="5005" spans="18:18" x14ac:dyDescent="0.3">
      <c r="R5005" s="69"/>
    </row>
    <row r="5006" spans="18:18" x14ac:dyDescent="0.3">
      <c r="R5006" s="69"/>
    </row>
    <row r="5007" spans="18:18" x14ac:dyDescent="0.3">
      <c r="R5007" s="69"/>
    </row>
    <row r="5008" spans="18:18" x14ac:dyDescent="0.3">
      <c r="R5008" s="69"/>
    </row>
    <row r="5009" spans="18:18" x14ac:dyDescent="0.3">
      <c r="R5009" s="69"/>
    </row>
    <row r="5010" spans="18:18" x14ac:dyDescent="0.3">
      <c r="R5010" s="69"/>
    </row>
    <row r="5011" spans="18:18" x14ac:dyDescent="0.3">
      <c r="R5011" s="69"/>
    </row>
    <row r="5012" spans="18:18" x14ac:dyDescent="0.3">
      <c r="R5012" s="69"/>
    </row>
    <row r="5013" spans="18:18" x14ac:dyDescent="0.3">
      <c r="R5013" s="69"/>
    </row>
    <row r="5014" spans="18:18" x14ac:dyDescent="0.3">
      <c r="R5014" s="69"/>
    </row>
    <row r="5015" spans="18:18" x14ac:dyDescent="0.3">
      <c r="R5015" s="69"/>
    </row>
    <row r="5016" spans="18:18" x14ac:dyDescent="0.3">
      <c r="R5016" s="69"/>
    </row>
    <row r="5017" spans="18:18" x14ac:dyDescent="0.3">
      <c r="R5017" s="69"/>
    </row>
    <row r="5018" spans="18:18" x14ac:dyDescent="0.3">
      <c r="R5018" s="69"/>
    </row>
    <row r="5019" spans="18:18" x14ac:dyDescent="0.3">
      <c r="R5019" s="69"/>
    </row>
    <row r="5020" spans="18:18" x14ac:dyDescent="0.3">
      <c r="R5020" s="69"/>
    </row>
    <row r="5021" spans="18:18" x14ac:dyDescent="0.3">
      <c r="R5021" s="69"/>
    </row>
    <row r="5022" spans="18:18" x14ac:dyDescent="0.3">
      <c r="R5022" s="69"/>
    </row>
    <row r="5023" spans="18:18" x14ac:dyDescent="0.3">
      <c r="R5023" s="69"/>
    </row>
    <row r="5024" spans="18:18" x14ac:dyDescent="0.3">
      <c r="R5024" s="69"/>
    </row>
    <row r="5025" spans="18:18" x14ac:dyDescent="0.3">
      <c r="R5025" s="69"/>
    </row>
    <row r="5026" spans="18:18" x14ac:dyDescent="0.3">
      <c r="R5026" s="69"/>
    </row>
    <row r="5027" spans="18:18" x14ac:dyDescent="0.3">
      <c r="R5027" s="69"/>
    </row>
    <row r="5028" spans="18:18" x14ac:dyDescent="0.3">
      <c r="R5028" s="69"/>
    </row>
    <row r="5029" spans="18:18" x14ac:dyDescent="0.3">
      <c r="R5029" s="69"/>
    </row>
    <row r="5030" spans="18:18" x14ac:dyDescent="0.3">
      <c r="R5030" s="69"/>
    </row>
    <row r="5031" spans="18:18" x14ac:dyDescent="0.3">
      <c r="R5031" s="69"/>
    </row>
    <row r="5032" spans="18:18" x14ac:dyDescent="0.3">
      <c r="R5032" s="69"/>
    </row>
    <row r="5033" spans="18:18" x14ac:dyDescent="0.3">
      <c r="R5033" s="69"/>
    </row>
    <row r="5034" spans="18:18" x14ac:dyDescent="0.3">
      <c r="R5034" s="69"/>
    </row>
    <row r="5035" spans="18:18" x14ac:dyDescent="0.3">
      <c r="R5035" s="69"/>
    </row>
    <row r="5036" spans="18:18" x14ac:dyDescent="0.3">
      <c r="R5036" s="69"/>
    </row>
    <row r="5037" spans="18:18" x14ac:dyDescent="0.3">
      <c r="R5037" s="69"/>
    </row>
    <row r="5038" spans="18:18" x14ac:dyDescent="0.3">
      <c r="R5038" s="69"/>
    </row>
    <row r="5039" spans="18:18" x14ac:dyDescent="0.3">
      <c r="R5039" s="69"/>
    </row>
    <row r="5040" spans="18:18" x14ac:dyDescent="0.3">
      <c r="R5040" s="69"/>
    </row>
    <row r="5041" spans="18:18" x14ac:dyDescent="0.3">
      <c r="R5041" s="69"/>
    </row>
    <row r="5042" spans="18:18" x14ac:dyDescent="0.3">
      <c r="R5042" s="69"/>
    </row>
    <row r="5043" spans="18:18" x14ac:dyDescent="0.3">
      <c r="R5043" s="69"/>
    </row>
    <row r="5044" spans="18:18" x14ac:dyDescent="0.3">
      <c r="R5044" s="69"/>
    </row>
    <row r="5045" spans="18:18" x14ac:dyDescent="0.3">
      <c r="R5045" s="69"/>
    </row>
    <row r="5046" spans="18:18" x14ac:dyDescent="0.3">
      <c r="R5046" s="69"/>
    </row>
    <row r="5047" spans="18:18" x14ac:dyDescent="0.3">
      <c r="R5047" s="69"/>
    </row>
    <row r="5048" spans="18:18" x14ac:dyDescent="0.3">
      <c r="R5048" s="69"/>
    </row>
    <row r="5049" spans="18:18" x14ac:dyDescent="0.3">
      <c r="R5049" s="69"/>
    </row>
    <row r="5050" spans="18:18" x14ac:dyDescent="0.3">
      <c r="R5050" s="69"/>
    </row>
    <row r="5051" spans="18:18" x14ac:dyDescent="0.3">
      <c r="R5051" s="69"/>
    </row>
    <row r="5052" spans="18:18" x14ac:dyDescent="0.3">
      <c r="R5052" s="69"/>
    </row>
    <row r="5053" spans="18:18" x14ac:dyDescent="0.3">
      <c r="R5053" s="69"/>
    </row>
    <row r="5054" spans="18:18" x14ac:dyDescent="0.3">
      <c r="R5054" s="69"/>
    </row>
    <row r="5055" spans="18:18" x14ac:dyDescent="0.3">
      <c r="R5055" s="69"/>
    </row>
    <row r="5056" spans="18:18" x14ac:dyDescent="0.3">
      <c r="R5056" s="69"/>
    </row>
    <row r="5057" spans="18:18" x14ac:dyDescent="0.3">
      <c r="R5057" s="69"/>
    </row>
    <row r="5058" spans="18:18" x14ac:dyDescent="0.3">
      <c r="R5058" s="69"/>
    </row>
    <row r="5059" spans="18:18" x14ac:dyDescent="0.3">
      <c r="R5059" s="69"/>
    </row>
    <row r="5060" spans="18:18" x14ac:dyDescent="0.3">
      <c r="R5060" s="69"/>
    </row>
    <row r="5061" spans="18:18" x14ac:dyDescent="0.3">
      <c r="R5061" s="69"/>
    </row>
    <row r="5062" spans="18:18" x14ac:dyDescent="0.3">
      <c r="R5062" s="69"/>
    </row>
    <row r="5063" spans="18:18" x14ac:dyDescent="0.3">
      <c r="R5063" s="69"/>
    </row>
    <row r="5064" spans="18:18" x14ac:dyDescent="0.3">
      <c r="R5064" s="69"/>
    </row>
    <row r="5065" spans="18:18" x14ac:dyDescent="0.3">
      <c r="R5065" s="69"/>
    </row>
    <row r="5066" spans="18:18" x14ac:dyDescent="0.3">
      <c r="R5066" s="69"/>
    </row>
    <row r="5067" spans="18:18" x14ac:dyDescent="0.3">
      <c r="R5067" s="69"/>
    </row>
    <row r="5068" spans="18:18" x14ac:dyDescent="0.3">
      <c r="R5068" s="69"/>
    </row>
    <row r="5069" spans="18:18" x14ac:dyDescent="0.3">
      <c r="R5069" s="69"/>
    </row>
    <row r="5070" spans="18:18" x14ac:dyDescent="0.3">
      <c r="R5070" s="69"/>
    </row>
    <row r="5071" spans="18:18" x14ac:dyDescent="0.3">
      <c r="R5071" s="69"/>
    </row>
    <row r="5072" spans="18:18" x14ac:dyDescent="0.3">
      <c r="R5072" s="69"/>
    </row>
    <row r="5073" spans="18:18" x14ac:dyDescent="0.3">
      <c r="R5073" s="69"/>
    </row>
    <row r="5074" spans="18:18" x14ac:dyDescent="0.3">
      <c r="R5074" s="69"/>
    </row>
    <row r="5075" spans="18:18" x14ac:dyDescent="0.3">
      <c r="R5075" s="69"/>
    </row>
    <row r="5076" spans="18:18" x14ac:dyDescent="0.3">
      <c r="R5076" s="69"/>
    </row>
    <row r="5077" spans="18:18" x14ac:dyDescent="0.3">
      <c r="R5077" s="69"/>
    </row>
    <row r="5078" spans="18:18" x14ac:dyDescent="0.3">
      <c r="R5078" s="69"/>
    </row>
    <row r="5079" spans="18:18" x14ac:dyDescent="0.3">
      <c r="R5079" s="69"/>
    </row>
    <row r="5080" spans="18:18" x14ac:dyDescent="0.3">
      <c r="R5080" s="69"/>
    </row>
    <row r="5081" spans="18:18" x14ac:dyDescent="0.3">
      <c r="R5081" s="69"/>
    </row>
    <row r="5082" spans="18:18" x14ac:dyDescent="0.3">
      <c r="R5082" s="69"/>
    </row>
    <row r="5083" spans="18:18" x14ac:dyDescent="0.3">
      <c r="R5083" s="69"/>
    </row>
    <row r="5084" spans="18:18" x14ac:dyDescent="0.3">
      <c r="R5084" s="69"/>
    </row>
    <row r="5085" spans="18:18" x14ac:dyDescent="0.3">
      <c r="R5085" s="69"/>
    </row>
    <row r="5086" spans="18:18" x14ac:dyDescent="0.3">
      <c r="R5086" s="69"/>
    </row>
    <row r="5087" spans="18:18" x14ac:dyDescent="0.3">
      <c r="R5087" s="69"/>
    </row>
    <row r="5088" spans="18:18" x14ac:dyDescent="0.3">
      <c r="R5088" s="69"/>
    </row>
    <row r="5089" spans="18:18" x14ac:dyDescent="0.3">
      <c r="R5089" s="69"/>
    </row>
    <row r="5090" spans="18:18" x14ac:dyDescent="0.3">
      <c r="R5090" s="69"/>
    </row>
    <row r="5091" spans="18:18" x14ac:dyDescent="0.3">
      <c r="R5091" s="69"/>
    </row>
    <row r="5092" spans="18:18" x14ac:dyDescent="0.3">
      <c r="R5092" s="69"/>
    </row>
    <row r="5093" spans="18:18" x14ac:dyDescent="0.3">
      <c r="R5093" s="69"/>
    </row>
    <row r="5094" spans="18:18" x14ac:dyDescent="0.3">
      <c r="R5094" s="69"/>
    </row>
    <row r="5095" spans="18:18" x14ac:dyDescent="0.3">
      <c r="R5095" s="69"/>
    </row>
    <row r="5096" spans="18:18" x14ac:dyDescent="0.3">
      <c r="R5096" s="69"/>
    </row>
    <row r="5097" spans="18:18" x14ac:dyDescent="0.3">
      <c r="R5097" s="69"/>
    </row>
    <row r="5098" spans="18:18" x14ac:dyDescent="0.3">
      <c r="R5098" s="69"/>
    </row>
    <row r="5099" spans="18:18" x14ac:dyDescent="0.3">
      <c r="R5099" s="69"/>
    </row>
    <row r="5100" spans="18:18" x14ac:dyDescent="0.3">
      <c r="R5100" s="69"/>
    </row>
    <row r="5101" spans="18:18" x14ac:dyDescent="0.3">
      <c r="R5101" s="69"/>
    </row>
    <row r="5102" spans="18:18" x14ac:dyDescent="0.3">
      <c r="R5102" s="69"/>
    </row>
    <row r="5103" spans="18:18" x14ac:dyDescent="0.3">
      <c r="R5103" s="69"/>
    </row>
    <row r="5104" spans="18:18" x14ac:dyDescent="0.3">
      <c r="R5104" s="69"/>
    </row>
    <row r="5105" spans="18:18" x14ac:dyDescent="0.3">
      <c r="R5105" s="69"/>
    </row>
    <row r="5106" spans="18:18" x14ac:dyDescent="0.3">
      <c r="R5106" s="69"/>
    </row>
    <row r="5107" spans="18:18" x14ac:dyDescent="0.3">
      <c r="R5107" s="69"/>
    </row>
    <row r="5108" spans="18:18" x14ac:dyDescent="0.3">
      <c r="R5108" s="69"/>
    </row>
    <row r="5109" spans="18:18" x14ac:dyDescent="0.3">
      <c r="R5109" s="69"/>
    </row>
    <row r="5110" spans="18:18" x14ac:dyDescent="0.3">
      <c r="R5110" s="69"/>
    </row>
    <row r="5111" spans="18:18" x14ac:dyDescent="0.3">
      <c r="R5111" s="69"/>
    </row>
    <row r="5112" spans="18:18" x14ac:dyDescent="0.3">
      <c r="R5112" s="69"/>
    </row>
    <row r="5113" spans="18:18" x14ac:dyDescent="0.3">
      <c r="R5113" s="69"/>
    </row>
    <row r="5114" spans="18:18" x14ac:dyDescent="0.3">
      <c r="R5114" s="69"/>
    </row>
    <row r="5115" spans="18:18" x14ac:dyDescent="0.3">
      <c r="R5115" s="69"/>
    </row>
    <row r="5116" spans="18:18" x14ac:dyDescent="0.3">
      <c r="R5116" s="69"/>
    </row>
    <row r="5117" spans="18:18" x14ac:dyDescent="0.3">
      <c r="R5117" s="69"/>
    </row>
    <row r="5118" spans="18:18" x14ac:dyDescent="0.3">
      <c r="R5118" s="69"/>
    </row>
    <row r="5119" spans="18:18" x14ac:dyDescent="0.3">
      <c r="R5119" s="69"/>
    </row>
    <row r="5120" spans="18:18" x14ac:dyDescent="0.3">
      <c r="R5120" s="69"/>
    </row>
    <row r="5121" spans="18:18" x14ac:dyDescent="0.3">
      <c r="R5121" s="69"/>
    </row>
    <row r="5122" spans="18:18" x14ac:dyDescent="0.3">
      <c r="R5122" s="69"/>
    </row>
    <row r="5123" spans="18:18" x14ac:dyDescent="0.3">
      <c r="R5123" s="69"/>
    </row>
    <row r="5124" spans="18:18" x14ac:dyDescent="0.3">
      <c r="R5124" s="69"/>
    </row>
    <row r="5125" spans="18:18" x14ac:dyDescent="0.3">
      <c r="R5125" s="69"/>
    </row>
    <row r="5126" spans="18:18" x14ac:dyDescent="0.3">
      <c r="R5126" s="69"/>
    </row>
    <row r="5127" spans="18:18" x14ac:dyDescent="0.3">
      <c r="R5127" s="69"/>
    </row>
    <row r="5128" spans="18:18" x14ac:dyDescent="0.3">
      <c r="R5128" s="69"/>
    </row>
    <row r="5129" spans="18:18" x14ac:dyDescent="0.3">
      <c r="R5129" s="69"/>
    </row>
    <row r="5130" spans="18:18" x14ac:dyDescent="0.3">
      <c r="R5130" s="69"/>
    </row>
    <row r="5131" spans="18:18" x14ac:dyDescent="0.3">
      <c r="R5131" s="69"/>
    </row>
    <row r="5132" spans="18:18" x14ac:dyDescent="0.3">
      <c r="R5132" s="69"/>
    </row>
    <row r="5133" spans="18:18" x14ac:dyDescent="0.3">
      <c r="R5133" s="69"/>
    </row>
    <row r="5134" spans="18:18" x14ac:dyDescent="0.3">
      <c r="R5134" s="69"/>
    </row>
    <row r="5135" spans="18:18" x14ac:dyDescent="0.3">
      <c r="R5135" s="69"/>
    </row>
    <row r="5136" spans="18:18" x14ac:dyDescent="0.3">
      <c r="R5136" s="69"/>
    </row>
    <row r="5137" spans="18:18" x14ac:dyDescent="0.3">
      <c r="R5137" s="69"/>
    </row>
    <row r="5138" spans="18:18" x14ac:dyDescent="0.3">
      <c r="R5138" s="69"/>
    </row>
    <row r="5139" spans="18:18" x14ac:dyDescent="0.3">
      <c r="R5139" s="69"/>
    </row>
    <row r="5140" spans="18:18" x14ac:dyDescent="0.3">
      <c r="R5140" s="69"/>
    </row>
    <row r="5141" spans="18:18" x14ac:dyDescent="0.3">
      <c r="R5141" s="69"/>
    </row>
    <row r="5142" spans="18:18" x14ac:dyDescent="0.3">
      <c r="R5142" s="69"/>
    </row>
    <row r="5143" spans="18:18" x14ac:dyDescent="0.3">
      <c r="R5143" s="69"/>
    </row>
    <row r="5144" spans="18:18" x14ac:dyDescent="0.3">
      <c r="R5144" s="69"/>
    </row>
    <row r="5145" spans="18:18" x14ac:dyDescent="0.3">
      <c r="R5145" s="69"/>
    </row>
    <row r="5146" spans="18:18" x14ac:dyDescent="0.3">
      <c r="R5146" s="69"/>
    </row>
    <row r="5147" spans="18:18" x14ac:dyDescent="0.3">
      <c r="R5147" s="69"/>
    </row>
    <row r="5148" spans="18:18" x14ac:dyDescent="0.3">
      <c r="R5148" s="69"/>
    </row>
    <row r="5149" spans="18:18" x14ac:dyDescent="0.3">
      <c r="R5149" s="69"/>
    </row>
    <row r="5150" spans="18:18" x14ac:dyDescent="0.3">
      <c r="R5150" s="69"/>
    </row>
    <row r="5151" spans="18:18" x14ac:dyDescent="0.3">
      <c r="R5151" s="69"/>
    </row>
    <row r="5152" spans="18:18" x14ac:dyDescent="0.3">
      <c r="R5152" s="69"/>
    </row>
    <row r="5153" spans="18:18" x14ac:dyDescent="0.3">
      <c r="R5153" s="69"/>
    </row>
    <row r="5154" spans="18:18" x14ac:dyDescent="0.3">
      <c r="R5154" s="69"/>
    </row>
    <row r="5155" spans="18:18" x14ac:dyDescent="0.3">
      <c r="R5155" s="69"/>
    </row>
    <row r="5156" spans="18:18" x14ac:dyDescent="0.3">
      <c r="R5156" s="69"/>
    </row>
    <row r="5157" spans="18:18" x14ac:dyDescent="0.3">
      <c r="R5157" s="69"/>
    </row>
    <row r="5158" spans="18:18" x14ac:dyDescent="0.3">
      <c r="R5158" s="69"/>
    </row>
    <row r="5159" spans="18:18" x14ac:dyDescent="0.3">
      <c r="R5159" s="69"/>
    </row>
    <row r="5160" spans="18:18" x14ac:dyDescent="0.3">
      <c r="R5160" s="69"/>
    </row>
    <row r="5161" spans="18:18" x14ac:dyDescent="0.3">
      <c r="R5161" s="69"/>
    </row>
    <row r="5162" spans="18:18" x14ac:dyDescent="0.3">
      <c r="R5162" s="69"/>
    </row>
    <row r="5163" spans="18:18" x14ac:dyDescent="0.3">
      <c r="R5163" s="69"/>
    </row>
    <row r="5164" spans="18:18" x14ac:dyDescent="0.3">
      <c r="R5164" s="69"/>
    </row>
    <row r="5165" spans="18:18" x14ac:dyDescent="0.3">
      <c r="R5165" s="69"/>
    </row>
    <row r="5166" spans="18:18" x14ac:dyDescent="0.3">
      <c r="R5166" s="69"/>
    </row>
    <row r="5167" spans="18:18" x14ac:dyDescent="0.3">
      <c r="R5167" s="69"/>
    </row>
    <row r="5168" spans="18:18" x14ac:dyDescent="0.3">
      <c r="R5168" s="69"/>
    </row>
    <row r="5169" spans="18:18" x14ac:dyDescent="0.3">
      <c r="R5169" s="69"/>
    </row>
    <row r="5170" spans="18:18" x14ac:dyDescent="0.3">
      <c r="R5170" s="69"/>
    </row>
    <row r="5171" spans="18:18" x14ac:dyDescent="0.3">
      <c r="R5171" s="69"/>
    </row>
    <row r="5172" spans="18:18" x14ac:dyDescent="0.3">
      <c r="R5172" s="69"/>
    </row>
    <row r="5173" spans="18:18" x14ac:dyDescent="0.3">
      <c r="R5173" s="69"/>
    </row>
    <row r="5174" spans="18:18" x14ac:dyDescent="0.3">
      <c r="R5174" s="69"/>
    </row>
    <row r="5175" spans="18:18" x14ac:dyDescent="0.3">
      <c r="R5175" s="69"/>
    </row>
    <row r="5176" spans="18:18" x14ac:dyDescent="0.3">
      <c r="R5176" s="69"/>
    </row>
    <row r="5177" spans="18:18" x14ac:dyDescent="0.3">
      <c r="R5177" s="69"/>
    </row>
    <row r="5178" spans="18:18" x14ac:dyDescent="0.3">
      <c r="R5178" s="69"/>
    </row>
    <row r="5179" spans="18:18" x14ac:dyDescent="0.3">
      <c r="R5179" s="69"/>
    </row>
    <row r="5180" spans="18:18" x14ac:dyDescent="0.3">
      <c r="R5180" s="69"/>
    </row>
    <row r="5181" spans="18:18" x14ac:dyDescent="0.3">
      <c r="R5181" s="69"/>
    </row>
    <row r="5182" spans="18:18" x14ac:dyDescent="0.3">
      <c r="R5182" s="69"/>
    </row>
    <row r="5183" spans="18:18" x14ac:dyDescent="0.3">
      <c r="R5183" s="69"/>
    </row>
    <row r="5184" spans="18:18" x14ac:dyDescent="0.3">
      <c r="R5184" s="69"/>
    </row>
    <row r="5185" spans="18:18" x14ac:dyDescent="0.3">
      <c r="R5185" s="69"/>
    </row>
    <row r="5186" spans="18:18" x14ac:dyDescent="0.3">
      <c r="R5186" s="69"/>
    </row>
    <row r="5187" spans="18:18" x14ac:dyDescent="0.3">
      <c r="R5187" s="69"/>
    </row>
    <row r="5188" spans="18:18" x14ac:dyDescent="0.3">
      <c r="R5188" s="69"/>
    </row>
    <row r="5189" spans="18:18" x14ac:dyDescent="0.3">
      <c r="R5189" s="69"/>
    </row>
    <row r="5190" spans="18:18" x14ac:dyDescent="0.3">
      <c r="R5190" s="69"/>
    </row>
    <row r="5191" spans="18:18" x14ac:dyDescent="0.3">
      <c r="R5191" s="69"/>
    </row>
    <row r="5192" spans="18:18" x14ac:dyDescent="0.3">
      <c r="R5192" s="69"/>
    </row>
    <row r="5193" spans="18:18" x14ac:dyDescent="0.3">
      <c r="R5193" s="69"/>
    </row>
    <row r="5194" spans="18:18" x14ac:dyDescent="0.3">
      <c r="R5194" s="69"/>
    </row>
    <row r="5195" spans="18:18" x14ac:dyDescent="0.3">
      <c r="R5195" s="69"/>
    </row>
    <row r="5196" spans="18:18" x14ac:dyDescent="0.3">
      <c r="R5196" s="69"/>
    </row>
    <row r="5197" spans="18:18" x14ac:dyDescent="0.3">
      <c r="R5197" s="69"/>
    </row>
    <row r="5198" spans="18:18" x14ac:dyDescent="0.3">
      <c r="R5198" s="69"/>
    </row>
    <row r="5199" spans="18:18" x14ac:dyDescent="0.3">
      <c r="R5199" s="69"/>
    </row>
    <row r="5200" spans="18:18" x14ac:dyDescent="0.3">
      <c r="R5200" s="69"/>
    </row>
    <row r="5201" spans="18:18" x14ac:dyDescent="0.3">
      <c r="R5201" s="69"/>
    </row>
    <row r="5202" spans="18:18" x14ac:dyDescent="0.3">
      <c r="R5202" s="69"/>
    </row>
    <row r="5203" spans="18:18" x14ac:dyDescent="0.3">
      <c r="R5203" s="69"/>
    </row>
    <row r="5204" spans="18:18" x14ac:dyDescent="0.3">
      <c r="R5204" s="69"/>
    </row>
    <row r="5205" spans="18:18" x14ac:dyDescent="0.3">
      <c r="R5205" s="69"/>
    </row>
    <row r="5206" spans="18:18" x14ac:dyDescent="0.3">
      <c r="R5206" s="69"/>
    </row>
    <row r="5207" spans="18:18" x14ac:dyDescent="0.3">
      <c r="R5207" s="69"/>
    </row>
    <row r="5208" spans="18:18" x14ac:dyDescent="0.3">
      <c r="R5208" s="69"/>
    </row>
    <row r="5209" spans="18:18" x14ac:dyDescent="0.3">
      <c r="R5209" s="69"/>
    </row>
    <row r="5210" spans="18:18" x14ac:dyDescent="0.3">
      <c r="R5210" s="69"/>
    </row>
    <row r="5211" spans="18:18" x14ac:dyDescent="0.3">
      <c r="R5211" s="69"/>
    </row>
    <row r="5212" spans="18:18" x14ac:dyDescent="0.3">
      <c r="R5212" s="69"/>
    </row>
    <row r="5213" spans="18:18" x14ac:dyDescent="0.3">
      <c r="R5213" s="69"/>
    </row>
    <row r="5214" spans="18:18" x14ac:dyDescent="0.3">
      <c r="R5214" s="69"/>
    </row>
    <row r="5215" spans="18:18" x14ac:dyDescent="0.3">
      <c r="R5215" s="69"/>
    </row>
    <row r="5216" spans="18:18" x14ac:dyDescent="0.3">
      <c r="R5216" s="69"/>
    </row>
    <row r="5217" spans="18:18" x14ac:dyDescent="0.3">
      <c r="R5217" s="69"/>
    </row>
    <row r="5218" spans="18:18" x14ac:dyDescent="0.3">
      <c r="R5218" s="69"/>
    </row>
    <row r="5219" spans="18:18" x14ac:dyDescent="0.3">
      <c r="R5219" s="69"/>
    </row>
    <row r="5220" spans="18:18" x14ac:dyDescent="0.3">
      <c r="R5220" s="69"/>
    </row>
    <row r="5221" spans="18:18" x14ac:dyDescent="0.3">
      <c r="R5221" s="69"/>
    </row>
    <row r="5222" spans="18:18" x14ac:dyDescent="0.3">
      <c r="R5222" s="69"/>
    </row>
    <row r="5223" spans="18:18" x14ac:dyDescent="0.3">
      <c r="R5223" s="69"/>
    </row>
    <row r="5224" spans="18:18" x14ac:dyDescent="0.3">
      <c r="R5224" s="69"/>
    </row>
    <row r="5225" spans="18:18" x14ac:dyDescent="0.3">
      <c r="R5225" s="69"/>
    </row>
    <row r="5226" spans="18:18" x14ac:dyDescent="0.3">
      <c r="R5226" s="69"/>
    </row>
    <row r="5227" spans="18:18" x14ac:dyDescent="0.3">
      <c r="R5227" s="69"/>
    </row>
    <row r="5228" spans="18:18" x14ac:dyDescent="0.3">
      <c r="R5228" s="69"/>
    </row>
    <row r="5229" spans="18:18" x14ac:dyDescent="0.3">
      <c r="R5229" s="69"/>
    </row>
    <row r="5230" spans="18:18" x14ac:dyDescent="0.3">
      <c r="R5230" s="69"/>
    </row>
    <row r="5231" spans="18:18" x14ac:dyDescent="0.3">
      <c r="R5231" s="69"/>
    </row>
    <row r="5232" spans="18:18" x14ac:dyDescent="0.3">
      <c r="R5232" s="69"/>
    </row>
    <row r="5233" spans="18:18" x14ac:dyDescent="0.3">
      <c r="R5233" s="69"/>
    </row>
    <row r="5234" spans="18:18" x14ac:dyDescent="0.3">
      <c r="R5234" s="69"/>
    </row>
    <row r="5235" spans="18:18" x14ac:dyDescent="0.3">
      <c r="R5235" s="69"/>
    </row>
    <row r="5236" spans="18:18" x14ac:dyDescent="0.3">
      <c r="R5236" s="69"/>
    </row>
    <row r="5237" spans="18:18" x14ac:dyDescent="0.3">
      <c r="R5237" s="69"/>
    </row>
    <row r="5238" spans="18:18" x14ac:dyDescent="0.3">
      <c r="R5238" s="69"/>
    </row>
    <row r="5239" spans="18:18" x14ac:dyDescent="0.3">
      <c r="R5239" s="69"/>
    </row>
    <row r="5240" spans="18:18" x14ac:dyDescent="0.3">
      <c r="R5240" s="69"/>
    </row>
    <row r="5241" spans="18:18" x14ac:dyDescent="0.3">
      <c r="R5241" s="69"/>
    </row>
    <row r="5242" spans="18:18" x14ac:dyDescent="0.3">
      <c r="R5242" s="69"/>
    </row>
    <row r="5243" spans="18:18" x14ac:dyDescent="0.3">
      <c r="R5243" s="69"/>
    </row>
    <row r="5244" spans="18:18" x14ac:dyDescent="0.3">
      <c r="R5244" s="69"/>
    </row>
    <row r="5245" spans="18:18" x14ac:dyDescent="0.3">
      <c r="R5245" s="69"/>
    </row>
    <row r="5246" spans="18:18" x14ac:dyDescent="0.3">
      <c r="R5246" s="69"/>
    </row>
    <row r="5247" spans="18:18" x14ac:dyDescent="0.3">
      <c r="R5247" s="69"/>
    </row>
    <row r="5248" spans="18:18" x14ac:dyDescent="0.3">
      <c r="R5248" s="69"/>
    </row>
    <row r="5249" spans="18:18" x14ac:dyDescent="0.3">
      <c r="R5249" s="69"/>
    </row>
    <row r="5250" spans="18:18" x14ac:dyDescent="0.3">
      <c r="R5250" s="69"/>
    </row>
    <row r="5251" spans="18:18" x14ac:dyDescent="0.3">
      <c r="R5251" s="69"/>
    </row>
    <row r="5252" spans="18:18" x14ac:dyDescent="0.3">
      <c r="R5252" s="69"/>
    </row>
    <row r="5253" spans="18:18" x14ac:dyDescent="0.3">
      <c r="R5253" s="69"/>
    </row>
    <row r="5254" spans="18:18" x14ac:dyDescent="0.3">
      <c r="R5254" s="69"/>
    </row>
    <row r="5255" spans="18:18" x14ac:dyDescent="0.3">
      <c r="R5255" s="69"/>
    </row>
    <row r="5256" spans="18:18" x14ac:dyDescent="0.3">
      <c r="R5256" s="69"/>
    </row>
    <row r="5257" spans="18:18" x14ac:dyDescent="0.3">
      <c r="R5257" s="69"/>
    </row>
    <row r="5258" spans="18:18" x14ac:dyDescent="0.3">
      <c r="R5258" s="69"/>
    </row>
    <row r="5259" spans="18:18" x14ac:dyDescent="0.3">
      <c r="R5259" s="69"/>
    </row>
    <row r="5260" spans="18:18" x14ac:dyDescent="0.3">
      <c r="R5260" s="69"/>
    </row>
    <row r="5261" spans="18:18" x14ac:dyDescent="0.3">
      <c r="R5261" s="69"/>
    </row>
    <row r="5262" spans="18:18" x14ac:dyDescent="0.3">
      <c r="R5262" s="69"/>
    </row>
    <row r="5263" spans="18:18" x14ac:dyDescent="0.3">
      <c r="R5263" s="69"/>
    </row>
    <row r="5264" spans="18:18" x14ac:dyDescent="0.3">
      <c r="R5264" s="69"/>
    </row>
    <row r="5265" spans="18:18" x14ac:dyDescent="0.3">
      <c r="R5265" s="69"/>
    </row>
    <row r="5266" spans="18:18" x14ac:dyDescent="0.3">
      <c r="R5266" s="69"/>
    </row>
    <row r="5267" spans="18:18" x14ac:dyDescent="0.3">
      <c r="R5267" s="69"/>
    </row>
    <row r="5268" spans="18:18" x14ac:dyDescent="0.3">
      <c r="R5268" s="69"/>
    </row>
    <row r="5269" spans="18:18" x14ac:dyDescent="0.3">
      <c r="R5269" s="69"/>
    </row>
    <row r="5270" spans="18:18" x14ac:dyDescent="0.3">
      <c r="R5270" s="69"/>
    </row>
    <row r="5271" spans="18:18" x14ac:dyDescent="0.3">
      <c r="R5271" s="69"/>
    </row>
    <row r="5272" spans="18:18" x14ac:dyDescent="0.3">
      <c r="R5272" s="69"/>
    </row>
    <row r="5273" spans="18:18" x14ac:dyDescent="0.3">
      <c r="R5273" s="69"/>
    </row>
    <row r="5274" spans="18:18" x14ac:dyDescent="0.3">
      <c r="R5274" s="69"/>
    </row>
    <row r="5275" spans="18:18" x14ac:dyDescent="0.3">
      <c r="R5275" s="69"/>
    </row>
    <row r="5276" spans="18:18" x14ac:dyDescent="0.3">
      <c r="R5276" s="69"/>
    </row>
    <row r="5277" spans="18:18" x14ac:dyDescent="0.3">
      <c r="R5277" s="69"/>
    </row>
    <row r="5278" spans="18:18" x14ac:dyDescent="0.3">
      <c r="R5278" s="69"/>
    </row>
    <row r="5279" spans="18:18" x14ac:dyDescent="0.3">
      <c r="R5279" s="69"/>
    </row>
    <row r="5280" spans="18:18" x14ac:dyDescent="0.3">
      <c r="R5280" s="69"/>
    </row>
    <row r="5281" spans="18:18" x14ac:dyDescent="0.3">
      <c r="R5281" s="69"/>
    </row>
    <row r="5282" spans="18:18" x14ac:dyDescent="0.3">
      <c r="R5282" s="69"/>
    </row>
    <row r="5283" spans="18:18" x14ac:dyDescent="0.3">
      <c r="R5283" s="69"/>
    </row>
    <row r="5284" spans="18:18" x14ac:dyDescent="0.3">
      <c r="R5284" s="69"/>
    </row>
    <row r="5285" spans="18:18" x14ac:dyDescent="0.3">
      <c r="R5285" s="69"/>
    </row>
    <row r="5286" spans="18:18" x14ac:dyDescent="0.3">
      <c r="R5286" s="69"/>
    </row>
    <row r="5287" spans="18:18" x14ac:dyDescent="0.3">
      <c r="R5287" s="69"/>
    </row>
    <row r="5288" spans="18:18" x14ac:dyDescent="0.3">
      <c r="R5288" s="69"/>
    </row>
    <row r="5289" spans="18:18" x14ac:dyDescent="0.3">
      <c r="R5289" s="69"/>
    </row>
    <row r="5290" spans="18:18" x14ac:dyDescent="0.3">
      <c r="R5290" s="69"/>
    </row>
    <row r="5291" spans="18:18" x14ac:dyDescent="0.3">
      <c r="R5291" s="69"/>
    </row>
    <row r="5292" spans="18:18" x14ac:dyDescent="0.3">
      <c r="R5292" s="69"/>
    </row>
    <row r="5293" spans="18:18" x14ac:dyDescent="0.3">
      <c r="R5293" s="69"/>
    </row>
    <row r="5294" spans="18:18" x14ac:dyDescent="0.3">
      <c r="R5294" s="69"/>
    </row>
    <row r="5295" spans="18:18" x14ac:dyDescent="0.3">
      <c r="R5295" s="69"/>
    </row>
    <row r="5296" spans="18:18" x14ac:dyDescent="0.3">
      <c r="R5296" s="69"/>
    </row>
    <row r="5297" spans="18:18" x14ac:dyDescent="0.3">
      <c r="R5297" s="69"/>
    </row>
    <row r="5298" spans="18:18" x14ac:dyDescent="0.3">
      <c r="R5298" s="69"/>
    </row>
    <row r="5299" spans="18:18" x14ac:dyDescent="0.3">
      <c r="R5299" s="69"/>
    </row>
    <row r="5300" spans="18:18" x14ac:dyDescent="0.3">
      <c r="R5300" s="69"/>
    </row>
    <row r="5301" spans="18:18" x14ac:dyDescent="0.3">
      <c r="R5301" s="69"/>
    </row>
    <row r="5302" spans="18:18" x14ac:dyDescent="0.3">
      <c r="R5302" s="69"/>
    </row>
    <row r="5303" spans="18:18" x14ac:dyDescent="0.3">
      <c r="R5303" s="69"/>
    </row>
    <row r="5304" spans="18:18" x14ac:dyDescent="0.3">
      <c r="R5304" s="69"/>
    </row>
    <row r="5305" spans="18:18" x14ac:dyDescent="0.3">
      <c r="R5305" s="69"/>
    </row>
    <row r="5306" spans="18:18" x14ac:dyDescent="0.3">
      <c r="R5306" s="69"/>
    </row>
    <row r="5307" spans="18:18" x14ac:dyDescent="0.3">
      <c r="R5307" s="69"/>
    </row>
    <row r="5308" spans="18:18" x14ac:dyDescent="0.3">
      <c r="R5308" s="69"/>
    </row>
    <row r="5309" spans="18:18" x14ac:dyDescent="0.3">
      <c r="R5309" s="69"/>
    </row>
    <row r="5310" spans="18:18" x14ac:dyDescent="0.3">
      <c r="R5310" s="69"/>
    </row>
    <row r="5311" spans="18:18" x14ac:dyDescent="0.3">
      <c r="R5311" s="69"/>
    </row>
    <row r="5312" spans="18:18" x14ac:dyDescent="0.3">
      <c r="R5312" s="69"/>
    </row>
    <row r="5313" spans="18:18" x14ac:dyDescent="0.3">
      <c r="R5313" s="69"/>
    </row>
    <row r="5314" spans="18:18" x14ac:dyDescent="0.3">
      <c r="R5314" s="69"/>
    </row>
    <row r="5315" spans="18:18" x14ac:dyDescent="0.3">
      <c r="R5315" s="69"/>
    </row>
    <row r="5316" spans="18:18" x14ac:dyDescent="0.3">
      <c r="R5316" s="69"/>
    </row>
    <row r="5317" spans="18:18" x14ac:dyDescent="0.3">
      <c r="R5317" s="69"/>
    </row>
    <row r="5318" spans="18:18" x14ac:dyDescent="0.3">
      <c r="R5318" s="69"/>
    </row>
    <row r="5319" spans="18:18" x14ac:dyDescent="0.3">
      <c r="R5319" s="69"/>
    </row>
    <row r="5320" spans="18:18" x14ac:dyDescent="0.3">
      <c r="R5320" s="69"/>
    </row>
    <row r="5321" spans="18:18" x14ac:dyDescent="0.3">
      <c r="R5321" s="69"/>
    </row>
    <row r="5322" spans="18:18" x14ac:dyDescent="0.3">
      <c r="R5322" s="69"/>
    </row>
    <row r="5323" spans="18:18" x14ac:dyDescent="0.3">
      <c r="R5323" s="69"/>
    </row>
    <row r="5324" spans="18:18" x14ac:dyDescent="0.3">
      <c r="R5324" s="69"/>
    </row>
    <row r="5325" spans="18:18" x14ac:dyDescent="0.3">
      <c r="R5325" s="69"/>
    </row>
    <row r="5326" spans="18:18" x14ac:dyDescent="0.3">
      <c r="R5326" s="69"/>
    </row>
    <row r="5327" spans="18:18" x14ac:dyDescent="0.3">
      <c r="R5327" s="69"/>
    </row>
    <row r="5328" spans="18:18" x14ac:dyDescent="0.3">
      <c r="R5328" s="69"/>
    </row>
    <row r="5329" spans="18:18" x14ac:dyDescent="0.3">
      <c r="R5329" s="69"/>
    </row>
    <row r="5330" spans="18:18" x14ac:dyDescent="0.3">
      <c r="R5330" s="69"/>
    </row>
    <row r="5331" spans="18:18" x14ac:dyDescent="0.3">
      <c r="R5331" s="69"/>
    </row>
    <row r="5332" spans="18:18" x14ac:dyDescent="0.3">
      <c r="R5332" s="69"/>
    </row>
    <row r="5333" spans="18:18" x14ac:dyDescent="0.3">
      <c r="R5333" s="69"/>
    </row>
    <row r="5334" spans="18:18" x14ac:dyDescent="0.3">
      <c r="R5334" s="69"/>
    </row>
    <row r="5335" spans="18:18" x14ac:dyDescent="0.3">
      <c r="R5335" s="69"/>
    </row>
    <row r="5336" spans="18:18" x14ac:dyDescent="0.3">
      <c r="R5336" s="69"/>
    </row>
    <row r="5337" spans="18:18" x14ac:dyDescent="0.3">
      <c r="R5337" s="69"/>
    </row>
    <row r="5338" spans="18:18" x14ac:dyDescent="0.3">
      <c r="R5338" s="69"/>
    </row>
    <row r="5339" spans="18:18" x14ac:dyDescent="0.3">
      <c r="R5339" s="69"/>
    </row>
    <row r="5340" spans="18:18" x14ac:dyDescent="0.3">
      <c r="R5340" s="69"/>
    </row>
    <row r="5341" spans="18:18" x14ac:dyDescent="0.3">
      <c r="R5341" s="69"/>
    </row>
    <row r="5342" spans="18:18" x14ac:dyDescent="0.3">
      <c r="R5342" s="69"/>
    </row>
    <row r="5343" spans="18:18" x14ac:dyDescent="0.3">
      <c r="R5343" s="69"/>
    </row>
    <row r="5344" spans="18:18" x14ac:dyDescent="0.3">
      <c r="R5344" s="69"/>
    </row>
    <row r="5345" spans="18:18" x14ac:dyDescent="0.3">
      <c r="R5345" s="69"/>
    </row>
    <row r="5346" spans="18:18" x14ac:dyDescent="0.3">
      <c r="R5346" s="69"/>
    </row>
    <row r="5347" spans="18:18" x14ac:dyDescent="0.3">
      <c r="R5347" s="69"/>
    </row>
    <row r="5348" spans="18:18" x14ac:dyDescent="0.3">
      <c r="R5348" s="69"/>
    </row>
    <row r="5349" spans="18:18" x14ac:dyDescent="0.3">
      <c r="R5349" s="69"/>
    </row>
    <row r="5350" spans="18:18" x14ac:dyDescent="0.3">
      <c r="R5350" s="69"/>
    </row>
    <row r="5351" spans="18:18" x14ac:dyDescent="0.3">
      <c r="R5351" s="69"/>
    </row>
    <row r="5352" spans="18:18" x14ac:dyDescent="0.3">
      <c r="R5352" s="69"/>
    </row>
    <row r="5353" spans="18:18" x14ac:dyDescent="0.3">
      <c r="R5353" s="69"/>
    </row>
    <row r="5354" spans="18:18" x14ac:dyDescent="0.3">
      <c r="R5354" s="69"/>
    </row>
    <row r="5355" spans="18:18" x14ac:dyDescent="0.3">
      <c r="R5355" s="69"/>
    </row>
    <row r="5356" spans="18:18" x14ac:dyDescent="0.3">
      <c r="R5356" s="69"/>
    </row>
    <row r="5357" spans="18:18" x14ac:dyDescent="0.3">
      <c r="R5357" s="69"/>
    </row>
    <row r="5358" spans="18:18" x14ac:dyDescent="0.3">
      <c r="R5358" s="69"/>
    </row>
    <row r="5359" spans="18:18" x14ac:dyDescent="0.3">
      <c r="R5359" s="69"/>
    </row>
    <row r="5360" spans="18:18" x14ac:dyDescent="0.3">
      <c r="R5360" s="69"/>
    </row>
    <row r="5361" spans="18:18" x14ac:dyDescent="0.3">
      <c r="R5361" s="69"/>
    </row>
    <row r="5362" spans="18:18" x14ac:dyDescent="0.3">
      <c r="R5362" s="69"/>
    </row>
    <row r="5363" spans="18:18" x14ac:dyDescent="0.3">
      <c r="R5363" s="69"/>
    </row>
    <row r="5364" spans="18:18" x14ac:dyDescent="0.3">
      <c r="R5364" s="69"/>
    </row>
    <row r="5365" spans="18:18" x14ac:dyDescent="0.3">
      <c r="R5365" s="69"/>
    </row>
    <row r="5366" spans="18:18" x14ac:dyDescent="0.3">
      <c r="R5366" s="69"/>
    </row>
    <row r="5367" spans="18:18" x14ac:dyDescent="0.3">
      <c r="R5367" s="69"/>
    </row>
    <row r="5368" spans="18:18" x14ac:dyDescent="0.3">
      <c r="R5368" s="69"/>
    </row>
    <row r="5369" spans="18:18" x14ac:dyDescent="0.3">
      <c r="R5369" s="69"/>
    </row>
    <row r="5370" spans="18:18" x14ac:dyDescent="0.3">
      <c r="R5370" s="69"/>
    </row>
    <row r="5371" spans="18:18" x14ac:dyDescent="0.3">
      <c r="R5371" s="69"/>
    </row>
    <row r="5372" spans="18:18" x14ac:dyDescent="0.3">
      <c r="R5372" s="69"/>
    </row>
    <row r="5373" spans="18:18" x14ac:dyDescent="0.3">
      <c r="R5373" s="69"/>
    </row>
    <row r="5374" spans="18:18" x14ac:dyDescent="0.3">
      <c r="R5374" s="69"/>
    </row>
    <row r="5375" spans="18:18" x14ac:dyDescent="0.3">
      <c r="R5375" s="69"/>
    </row>
    <row r="5376" spans="18:18" x14ac:dyDescent="0.3">
      <c r="R5376" s="69"/>
    </row>
    <row r="5377" spans="18:18" x14ac:dyDescent="0.3">
      <c r="R5377" s="69"/>
    </row>
    <row r="5378" spans="18:18" x14ac:dyDescent="0.3">
      <c r="R5378" s="69"/>
    </row>
    <row r="5379" spans="18:18" x14ac:dyDescent="0.3">
      <c r="R5379" s="69"/>
    </row>
    <row r="5380" spans="18:18" x14ac:dyDescent="0.3">
      <c r="R5380" s="69"/>
    </row>
    <row r="5381" spans="18:18" x14ac:dyDescent="0.3">
      <c r="R5381" s="69"/>
    </row>
    <row r="5382" spans="18:18" x14ac:dyDescent="0.3">
      <c r="R5382" s="69"/>
    </row>
    <row r="5383" spans="18:18" x14ac:dyDescent="0.3">
      <c r="R5383" s="69"/>
    </row>
    <row r="5384" spans="18:18" x14ac:dyDescent="0.3">
      <c r="R5384" s="69"/>
    </row>
    <row r="5385" spans="18:18" x14ac:dyDescent="0.3">
      <c r="R5385" s="69"/>
    </row>
    <row r="5386" spans="18:18" x14ac:dyDescent="0.3">
      <c r="R5386" s="69"/>
    </row>
    <row r="5387" spans="18:18" x14ac:dyDescent="0.3">
      <c r="R5387" s="69"/>
    </row>
    <row r="5388" spans="18:18" x14ac:dyDescent="0.3">
      <c r="R5388" s="69"/>
    </row>
    <row r="5389" spans="18:18" x14ac:dyDescent="0.3">
      <c r="R5389" s="69"/>
    </row>
    <row r="5390" spans="18:18" x14ac:dyDescent="0.3">
      <c r="R5390" s="69"/>
    </row>
    <row r="5391" spans="18:18" x14ac:dyDescent="0.3">
      <c r="R5391" s="69"/>
    </row>
    <row r="5392" spans="18:18" x14ac:dyDescent="0.3">
      <c r="R5392" s="69"/>
    </row>
    <row r="5393" spans="18:18" x14ac:dyDescent="0.3">
      <c r="R5393" s="69"/>
    </row>
    <row r="5394" spans="18:18" x14ac:dyDescent="0.3">
      <c r="R5394" s="69"/>
    </row>
    <row r="5395" spans="18:18" x14ac:dyDescent="0.3">
      <c r="R5395" s="69"/>
    </row>
    <row r="5396" spans="18:18" x14ac:dyDescent="0.3">
      <c r="R5396" s="69"/>
    </row>
    <row r="5397" spans="18:18" x14ac:dyDescent="0.3">
      <c r="R5397" s="69"/>
    </row>
    <row r="5398" spans="18:18" x14ac:dyDescent="0.3">
      <c r="R5398" s="69"/>
    </row>
    <row r="5399" spans="18:18" x14ac:dyDescent="0.3">
      <c r="R5399" s="69"/>
    </row>
    <row r="5400" spans="18:18" x14ac:dyDescent="0.3">
      <c r="R5400" s="69"/>
    </row>
    <row r="5401" spans="18:18" x14ac:dyDescent="0.3">
      <c r="R5401" s="69"/>
    </row>
    <row r="5402" spans="18:18" x14ac:dyDescent="0.3">
      <c r="R5402" s="69"/>
    </row>
    <row r="5403" spans="18:18" x14ac:dyDescent="0.3">
      <c r="R5403" s="69"/>
    </row>
    <row r="5404" spans="18:18" x14ac:dyDescent="0.3">
      <c r="R5404" s="69"/>
    </row>
    <row r="5405" spans="18:18" x14ac:dyDescent="0.3">
      <c r="R5405" s="69"/>
    </row>
    <row r="5406" spans="18:18" x14ac:dyDescent="0.3">
      <c r="R5406" s="69"/>
    </row>
    <row r="5407" spans="18:18" x14ac:dyDescent="0.3">
      <c r="R5407" s="69"/>
    </row>
    <row r="5408" spans="18:18" x14ac:dyDescent="0.3">
      <c r="R5408" s="69"/>
    </row>
    <row r="5409" spans="18:18" x14ac:dyDescent="0.3">
      <c r="R5409" s="69"/>
    </row>
    <row r="5410" spans="18:18" x14ac:dyDescent="0.3">
      <c r="R5410" s="69"/>
    </row>
    <row r="5411" spans="18:18" x14ac:dyDescent="0.3">
      <c r="R5411" s="69"/>
    </row>
    <row r="5412" spans="18:18" x14ac:dyDescent="0.3">
      <c r="R5412" s="69"/>
    </row>
    <row r="5413" spans="18:18" x14ac:dyDescent="0.3">
      <c r="R5413" s="69"/>
    </row>
    <row r="5414" spans="18:18" x14ac:dyDescent="0.3">
      <c r="R5414" s="69"/>
    </row>
    <row r="5415" spans="18:18" x14ac:dyDescent="0.3">
      <c r="R5415" s="69"/>
    </row>
    <row r="5416" spans="18:18" x14ac:dyDescent="0.3">
      <c r="R5416" s="69"/>
    </row>
    <row r="5417" spans="18:18" x14ac:dyDescent="0.3">
      <c r="R5417" s="69"/>
    </row>
    <row r="5418" spans="18:18" x14ac:dyDescent="0.3">
      <c r="R5418" s="69"/>
    </row>
    <row r="5419" spans="18:18" x14ac:dyDescent="0.3">
      <c r="R5419" s="69"/>
    </row>
    <row r="5420" spans="18:18" x14ac:dyDescent="0.3">
      <c r="R5420" s="69"/>
    </row>
    <row r="5421" spans="18:18" x14ac:dyDescent="0.3">
      <c r="R5421" s="69"/>
    </row>
    <row r="5422" spans="18:18" x14ac:dyDescent="0.3">
      <c r="R5422" s="69"/>
    </row>
    <row r="5423" spans="18:18" x14ac:dyDescent="0.3">
      <c r="R5423" s="69"/>
    </row>
    <row r="5424" spans="18:18" x14ac:dyDescent="0.3">
      <c r="R5424" s="69"/>
    </row>
    <row r="5425" spans="18:18" x14ac:dyDescent="0.3">
      <c r="R5425" s="69"/>
    </row>
    <row r="5426" spans="18:18" x14ac:dyDescent="0.3">
      <c r="R5426" s="69"/>
    </row>
    <row r="5427" spans="18:18" x14ac:dyDescent="0.3">
      <c r="R5427" s="69"/>
    </row>
    <row r="5428" spans="18:18" x14ac:dyDescent="0.3">
      <c r="R5428" s="69"/>
    </row>
    <row r="5429" spans="18:18" x14ac:dyDescent="0.3">
      <c r="R5429" s="69"/>
    </row>
    <row r="5430" spans="18:18" x14ac:dyDescent="0.3">
      <c r="R5430" s="69"/>
    </row>
    <row r="5431" spans="18:18" x14ac:dyDescent="0.3">
      <c r="R5431" s="69"/>
    </row>
    <row r="5432" spans="18:18" x14ac:dyDescent="0.3">
      <c r="R5432" s="69"/>
    </row>
    <row r="5433" spans="18:18" x14ac:dyDescent="0.3">
      <c r="R5433" s="69"/>
    </row>
    <row r="5434" spans="18:18" x14ac:dyDescent="0.3">
      <c r="R5434" s="69"/>
    </row>
    <row r="5435" spans="18:18" x14ac:dyDescent="0.3">
      <c r="R5435" s="69"/>
    </row>
    <row r="5436" spans="18:18" x14ac:dyDescent="0.3">
      <c r="R5436" s="69"/>
    </row>
    <row r="5437" spans="18:18" x14ac:dyDescent="0.3">
      <c r="R5437" s="69"/>
    </row>
    <row r="5438" spans="18:18" x14ac:dyDescent="0.3">
      <c r="R5438" s="69"/>
    </row>
    <row r="5439" spans="18:18" x14ac:dyDescent="0.3">
      <c r="R5439" s="69"/>
    </row>
    <row r="5440" spans="18:18" x14ac:dyDescent="0.3">
      <c r="R5440" s="69"/>
    </row>
    <row r="5441" spans="18:18" x14ac:dyDescent="0.3">
      <c r="R5441" s="69"/>
    </row>
    <row r="5442" spans="18:18" x14ac:dyDescent="0.3">
      <c r="R5442" s="69"/>
    </row>
    <row r="5443" spans="18:18" x14ac:dyDescent="0.3">
      <c r="R5443" s="69"/>
    </row>
    <row r="5444" spans="18:18" x14ac:dyDescent="0.3">
      <c r="R5444" s="69"/>
    </row>
    <row r="5445" spans="18:18" x14ac:dyDescent="0.3">
      <c r="R5445" s="69"/>
    </row>
    <row r="5446" spans="18:18" x14ac:dyDescent="0.3">
      <c r="R5446" s="69"/>
    </row>
    <row r="5447" spans="18:18" x14ac:dyDescent="0.3">
      <c r="R5447" s="69"/>
    </row>
    <row r="5448" spans="18:18" x14ac:dyDescent="0.3">
      <c r="R5448" s="69"/>
    </row>
    <row r="5449" spans="18:18" x14ac:dyDescent="0.3">
      <c r="R5449" s="69"/>
    </row>
    <row r="5450" spans="18:18" x14ac:dyDescent="0.3">
      <c r="R5450" s="69"/>
    </row>
    <row r="5451" spans="18:18" x14ac:dyDescent="0.3">
      <c r="R5451" s="69"/>
    </row>
    <row r="5452" spans="18:18" x14ac:dyDescent="0.3">
      <c r="R5452" s="69"/>
    </row>
    <row r="5453" spans="18:18" x14ac:dyDescent="0.3">
      <c r="R5453" s="69"/>
    </row>
    <row r="5454" spans="18:18" x14ac:dyDescent="0.3">
      <c r="R5454" s="69"/>
    </row>
    <row r="5455" spans="18:18" x14ac:dyDescent="0.3">
      <c r="R5455" s="69"/>
    </row>
    <row r="5456" spans="18:18" x14ac:dyDescent="0.3">
      <c r="R5456" s="69"/>
    </row>
    <row r="5457" spans="18:18" x14ac:dyDescent="0.3">
      <c r="R5457" s="69"/>
    </row>
    <row r="5458" spans="18:18" x14ac:dyDescent="0.3">
      <c r="R5458" s="69"/>
    </row>
    <row r="5459" spans="18:18" x14ac:dyDescent="0.3">
      <c r="R5459" s="69"/>
    </row>
    <row r="5460" spans="18:18" x14ac:dyDescent="0.3">
      <c r="R5460" s="69"/>
    </row>
    <row r="5461" spans="18:18" x14ac:dyDescent="0.3">
      <c r="R5461" s="69"/>
    </row>
    <row r="5462" spans="18:18" x14ac:dyDescent="0.3">
      <c r="R5462" s="69"/>
    </row>
    <row r="5463" spans="18:18" x14ac:dyDescent="0.3">
      <c r="R5463" s="69"/>
    </row>
    <row r="5464" spans="18:18" x14ac:dyDescent="0.3">
      <c r="R5464" s="69"/>
    </row>
    <row r="5465" spans="18:18" x14ac:dyDescent="0.3">
      <c r="R5465" s="69"/>
    </row>
    <row r="5466" spans="18:18" x14ac:dyDescent="0.3">
      <c r="R5466" s="69"/>
    </row>
    <row r="5467" spans="18:18" x14ac:dyDescent="0.3">
      <c r="R5467" s="69"/>
    </row>
    <row r="5468" spans="18:18" x14ac:dyDescent="0.3">
      <c r="R5468" s="69"/>
    </row>
    <row r="5469" spans="18:18" x14ac:dyDescent="0.3">
      <c r="R5469" s="69"/>
    </row>
    <row r="5470" spans="18:18" x14ac:dyDescent="0.3">
      <c r="R5470" s="69"/>
    </row>
    <row r="5471" spans="18:18" x14ac:dyDescent="0.3">
      <c r="R5471" s="69"/>
    </row>
    <row r="5472" spans="18:18" x14ac:dyDescent="0.3">
      <c r="R5472" s="69"/>
    </row>
    <row r="5473" spans="18:18" x14ac:dyDescent="0.3">
      <c r="R5473" s="69"/>
    </row>
    <row r="5474" spans="18:18" x14ac:dyDescent="0.3">
      <c r="R5474" s="69"/>
    </row>
    <row r="5475" spans="18:18" x14ac:dyDescent="0.3">
      <c r="R5475" s="69"/>
    </row>
    <row r="5476" spans="18:18" x14ac:dyDescent="0.3">
      <c r="R5476" s="69"/>
    </row>
    <row r="5477" spans="18:18" x14ac:dyDescent="0.3">
      <c r="R5477" s="69"/>
    </row>
    <row r="5478" spans="18:18" x14ac:dyDescent="0.3">
      <c r="R5478" s="69"/>
    </row>
    <row r="5479" spans="18:18" x14ac:dyDescent="0.3">
      <c r="R5479" s="69"/>
    </row>
    <row r="5480" spans="18:18" x14ac:dyDescent="0.3">
      <c r="R5480" s="69"/>
    </row>
    <row r="5481" spans="18:18" x14ac:dyDescent="0.3">
      <c r="R5481" s="69"/>
    </row>
    <row r="5482" spans="18:18" x14ac:dyDescent="0.3">
      <c r="R5482" s="69"/>
    </row>
    <row r="5483" spans="18:18" x14ac:dyDescent="0.3">
      <c r="R5483" s="69"/>
    </row>
    <row r="5484" spans="18:18" x14ac:dyDescent="0.3">
      <c r="R5484" s="69"/>
    </row>
    <row r="5485" spans="18:18" x14ac:dyDescent="0.3">
      <c r="R5485" s="69"/>
    </row>
    <row r="5486" spans="18:18" x14ac:dyDescent="0.3">
      <c r="R5486" s="69"/>
    </row>
    <row r="5487" spans="18:18" x14ac:dyDescent="0.3">
      <c r="R5487" s="69"/>
    </row>
    <row r="5488" spans="18:18" x14ac:dyDescent="0.3">
      <c r="R5488" s="69"/>
    </row>
    <row r="5489" spans="18:18" x14ac:dyDescent="0.3">
      <c r="R5489" s="69"/>
    </row>
    <row r="5490" spans="18:18" x14ac:dyDescent="0.3">
      <c r="R5490" s="69"/>
    </row>
    <row r="5491" spans="18:18" x14ac:dyDescent="0.3">
      <c r="R5491" s="69"/>
    </row>
    <row r="5492" spans="18:18" x14ac:dyDescent="0.3">
      <c r="R5492" s="69"/>
    </row>
    <row r="5493" spans="18:18" x14ac:dyDescent="0.3">
      <c r="R5493" s="69"/>
    </row>
    <row r="5494" spans="18:18" x14ac:dyDescent="0.3">
      <c r="R5494" s="69"/>
    </row>
    <row r="5495" spans="18:18" x14ac:dyDescent="0.3">
      <c r="R5495" s="69"/>
    </row>
    <row r="5496" spans="18:18" x14ac:dyDescent="0.3">
      <c r="R5496" s="69"/>
    </row>
    <row r="5497" spans="18:18" x14ac:dyDescent="0.3">
      <c r="R5497" s="69"/>
    </row>
    <row r="5498" spans="18:18" x14ac:dyDescent="0.3">
      <c r="R5498" s="69"/>
    </row>
    <row r="5499" spans="18:18" x14ac:dyDescent="0.3">
      <c r="R5499" s="69"/>
    </row>
    <row r="5500" spans="18:18" x14ac:dyDescent="0.3">
      <c r="R5500" s="69"/>
    </row>
    <row r="5501" spans="18:18" x14ac:dyDescent="0.3">
      <c r="R5501" s="69"/>
    </row>
    <row r="5502" spans="18:18" x14ac:dyDescent="0.3">
      <c r="R5502" s="69"/>
    </row>
    <row r="5503" spans="18:18" x14ac:dyDescent="0.3">
      <c r="R5503" s="69"/>
    </row>
    <row r="5504" spans="18:18" x14ac:dyDescent="0.3">
      <c r="R5504" s="69"/>
    </row>
    <row r="5505" spans="18:18" x14ac:dyDescent="0.3">
      <c r="R5505" s="69"/>
    </row>
    <row r="5506" spans="18:18" x14ac:dyDescent="0.3">
      <c r="R5506" s="69"/>
    </row>
    <row r="5507" spans="18:18" x14ac:dyDescent="0.3">
      <c r="R5507" s="69"/>
    </row>
    <row r="5508" spans="18:18" x14ac:dyDescent="0.3">
      <c r="R5508" s="69"/>
    </row>
    <row r="5509" spans="18:18" x14ac:dyDescent="0.3">
      <c r="R5509" s="69"/>
    </row>
    <row r="5510" spans="18:18" x14ac:dyDescent="0.3">
      <c r="R5510" s="69"/>
    </row>
    <row r="5511" spans="18:18" x14ac:dyDescent="0.3">
      <c r="R5511" s="69"/>
    </row>
    <row r="5512" spans="18:18" x14ac:dyDescent="0.3">
      <c r="R5512" s="69"/>
    </row>
    <row r="5513" spans="18:18" x14ac:dyDescent="0.3">
      <c r="R5513" s="69"/>
    </row>
    <row r="5514" spans="18:18" x14ac:dyDescent="0.3">
      <c r="R5514" s="69"/>
    </row>
    <row r="5515" spans="18:18" x14ac:dyDescent="0.3">
      <c r="R5515" s="69"/>
    </row>
    <row r="5516" spans="18:18" x14ac:dyDescent="0.3">
      <c r="R5516" s="69"/>
    </row>
    <row r="5517" spans="18:18" x14ac:dyDescent="0.3">
      <c r="R5517" s="69"/>
    </row>
    <row r="5518" spans="18:18" x14ac:dyDescent="0.3">
      <c r="R5518" s="69"/>
    </row>
    <row r="5519" spans="18:18" x14ac:dyDescent="0.3">
      <c r="R5519" s="69"/>
    </row>
    <row r="5520" spans="18:18" x14ac:dyDescent="0.3">
      <c r="R5520" s="69"/>
    </row>
    <row r="5521" spans="18:18" x14ac:dyDescent="0.3">
      <c r="R5521" s="69"/>
    </row>
    <row r="5522" spans="18:18" x14ac:dyDescent="0.3">
      <c r="R5522" s="69"/>
    </row>
    <row r="5523" spans="18:18" x14ac:dyDescent="0.3">
      <c r="R5523" s="69"/>
    </row>
    <row r="5524" spans="18:18" x14ac:dyDescent="0.3">
      <c r="R5524" s="69"/>
    </row>
    <row r="5525" spans="18:18" x14ac:dyDescent="0.3">
      <c r="R5525" s="69"/>
    </row>
    <row r="5526" spans="18:18" x14ac:dyDescent="0.3">
      <c r="R5526" s="69"/>
    </row>
    <row r="5527" spans="18:18" x14ac:dyDescent="0.3">
      <c r="R5527" s="69"/>
    </row>
    <row r="5528" spans="18:18" x14ac:dyDescent="0.3">
      <c r="R5528" s="69"/>
    </row>
    <row r="5529" spans="18:18" x14ac:dyDescent="0.3">
      <c r="R5529" s="69"/>
    </row>
    <row r="5530" spans="18:18" x14ac:dyDescent="0.3">
      <c r="R5530" s="69"/>
    </row>
    <row r="5531" spans="18:18" x14ac:dyDescent="0.3">
      <c r="R5531" s="69"/>
    </row>
    <row r="5532" spans="18:18" x14ac:dyDescent="0.3">
      <c r="R5532" s="69"/>
    </row>
    <row r="5533" spans="18:18" x14ac:dyDescent="0.3">
      <c r="R5533" s="69"/>
    </row>
    <row r="5534" spans="18:18" x14ac:dyDescent="0.3">
      <c r="R5534" s="69"/>
    </row>
    <row r="5535" spans="18:18" x14ac:dyDescent="0.3">
      <c r="R5535" s="69"/>
    </row>
    <row r="5536" spans="18:18" x14ac:dyDescent="0.3">
      <c r="R5536" s="69"/>
    </row>
    <row r="5537" spans="18:18" x14ac:dyDescent="0.3">
      <c r="R5537" s="69"/>
    </row>
    <row r="5538" spans="18:18" x14ac:dyDescent="0.3">
      <c r="R5538" s="69"/>
    </row>
    <row r="5539" spans="18:18" x14ac:dyDescent="0.3">
      <c r="R5539" s="69"/>
    </row>
    <row r="5540" spans="18:18" x14ac:dyDescent="0.3">
      <c r="R5540" s="69"/>
    </row>
    <row r="5541" spans="18:18" x14ac:dyDescent="0.3">
      <c r="R5541" s="69"/>
    </row>
    <row r="5542" spans="18:18" x14ac:dyDescent="0.3">
      <c r="R5542" s="69"/>
    </row>
    <row r="5543" spans="18:18" x14ac:dyDescent="0.3">
      <c r="R5543" s="69"/>
    </row>
    <row r="5544" spans="18:18" x14ac:dyDescent="0.3">
      <c r="R5544" s="69"/>
    </row>
    <row r="5545" spans="18:18" x14ac:dyDescent="0.3">
      <c r="R5545" s="69"/>
    </row>
    <row r="5546" spans="18:18" x14ac:dyDescent="0.3">
      <c r="R5546" s="69"/>
    </row>
    <row r="5547" spans="18:18" x14ac:dyDescent="0.3">
      <c r="R5547" s="69"/>
    </row>
    <row r="5548" spans="18:18" x14ac:dyDescent="0.3">
      <c r="R5548" s="69"/>
    </row>
    <row r="5549" spans="18:18" x14ac:dyDescent="0.3">
      <c r="R5549" s="69"/>
    </row>
    <row r="5550" spans="18:18" x14ac:dyDescent="0.3">
      <c r="R5550" s="69"/>
    </row>
    <row r="5551" spans="18:18" x14ac:dyDescent="0.3">
      <c r="R5551" s="69"/>
    </row>
    <row r="5552" spans="18:18" x14ac:dyDescent="0.3">
      <c r="R5552" s="69"/>
    </row>
    <row r="5553" spans="18:18" x14ac:dyDescent="0.3">
      <c r="R5553" s="69"/>
    </row>
    <row r="5554" spans="18:18" x14ac:dyDescent="0.3">
      <c r="R5554" s="69"/>
    </row>
    <row r="5555" spans="18:18" x14ac:dyDescent="0.3">
      <c r="R5555" s="69"/>
    </row>
    <row r="5556" spans="18:18" x14ac:dyDescent="0.3">
      <c r="R5556" s="69"/>
    </row>
    <row r="5557" spans="18:18" x14ac:dyDescent="0.3">
      <c r="R5557" s="69"/>
    </row>
    <row r="5558" spans="18:18" x14ac:dyDescent="0.3">
      <c r="R5558" s="69"/>
    </row>
    <row r="5559" spans="18:18" x14ac:dyDescent="0.3">
      <c r="R5559" s="69"/>
    </row>
    <row r="5560" spans="18:18" x14ac:dyDescent="0.3">
      <c r="R5560" s="69"/>
    </row>
    <row r="5561" spans="18:18" x14ac:dyDescent="0.3">
      <c r="R5561" s="69"/>
    </row>
    <row r="5562" spans="18:18" x14ac:dyDescent="0.3">
      <c r="R5562" s="69"/>
    </row>
    <row r="5563" spans="18:18" x14ac:dyDescent="0.3">
      <c r="R5563" s="69"/>
    </row>
    <row r="5564" spans="18:18" x14ac:dyDescent="0.3">
      <c r="R5564" s="69"/>
    </row>
    <row r="5565" spans="18:18" x14ac:dyDescent="0.3">
      <c r="R5565" s="69"/>
    </row>
    <row r="5566" spans="18:18" x14ac:dyDescent="0.3">
      <c r="R5566" s="69"/>
    </row>
    <row r="5567" spans="18:18" x14ac:dyDescent="0.3">
      <c r="R5567" s="69"/>
    </row>
    <row r="5568" spans="18:18" x14ac:dyDescent="0.3">
      <c r="R5568" s="69"/>
    </row>
    <row r="5569" spans="18:18" x14ac:dyDescent="0.3">
      <c r="R5569" s="69"/>
    </row>
    <row r="5570" spans="18:18" x14ac:dyDescent="0.3">
      <c r="R5570" s="69"/>
    </row>
    <row r="5571" spans="18:18" x14ac:dyDescent="0.3">
      <c r="R5571" s="69"/>
    </row>
    <row r="5572" spans="18:18" x14ac:dyDescent="0.3">
      <c r="R5572" s="69"/>
    </row>
    <row r="5573" spans="18:18" x14ac:dyDescent="0.3">
      <c r="R5573" s="69"/>
    </row>
    <row r="5574" spans="18:18" x14ac:dyDescent="0.3">
      <c r="R5574" s="69"/>
    </row>
    <row r="5575" spans="18:18" x14ac:dyDescent="0.3">
      <c r="R5575" s="69"/>
    </row>
    <row r="5576" spans="18:18" x14ac:dyDescent="0.3">
      <c r="R5576" s="69"/>
    </row>
    <row r="5577" spans="18:18" x14ac:dyDescent="0.3">
      <c r="R5577" s="69"/>
    </row>
    <row r="5578" spans="18:18" x14ac:dyDescent="0.3">
      <c r="R5578" s="69"/>
    </row>
    <row r="5579" spans="18:18" x14ac:dyDescent="0.3">
      <c r="R5579" s="69"/>
    </row>
    <row r="5580" spans="18:18" x14ac:dyDescent="0.3">
      <c r="R5580" s="69"/>
    </row>
    <row r="5581" spans="18:18" x14ac:dyDescent="0.3">
      <c r="R5581" s="69"/>
    </row>
    <row r="5582" spans="18:18" x14ac:dyDescent="0.3">
      <c r="R5582" s="69"/>
    </row>
    <row r="5583" spans="18:18" x14ac:dyDescent="0.3">
      <c r="R5583" s="69"/>
    </row>
    <row r="5584" spans="18:18" x14ac:dyDescent="0.3">
      <c r="R5584" s="69"/>
    </row>
    <row r="5585" spans="18:18" x14ac:dyDescent="0.3">
      <c r="R5585" s="69"/>
    </row>
    <row r="5586" spans="18:18" x14ac:dyDescent="0.3">
      <c r="R5586" s="69"/>
    </row>
    <row r="5587" spans="18:18" x14ac:dyDescent="0.3">
      <c r="R5587" s="69"/>
    </row>
    <row r="5588" spans="18:18" x14ac:dyDescent="0.3">
      <c r="R5588" s="69"/>
    </row>
    <row r="5589" spans="18:18" x14ac:dyDescent="0.3">
      <c r="R5589" s="69"/>
    </row>
    <row r="5590" spans="18:18" x14ac:dyDescent="0.3">
      <c r="R5590" s="69"/>
    </row>
    <row r="5591" spans="18:18" x14ac:dyDescent="0.3">
      <c r="R5591" s="69"/>
    </row>
    <row r="5592" spans="18:18" x14ac:dyDescent="0.3">
      <c r="R5592" s="69"/>
    </row>
    <row r="5593" spans="18:18" x14ac:dyDescent="0.3">
      <c r="R5593" s="69"/>
    </row>
    <row r="5594" spans="18:18" x14ac:dyDescent="0.3">
      <c r="R5594" s="69"/>
    </row>
    <row r="5595" spans="18:18" x14ac:dyDescent="0.3">
      <c r="R5595" s="69"/>
    </row>
    <row r="5596" spans="18:18" x14ac:dyDescent="0.3">
      <c r="R5596" s="69"/>
    </row>
    <row r="5597" spans="18:18" x14ac:dyDescent="0.3">
      <c r="R5597" s="69"/>
    </row>
    <row r="5598" spans="18:18" x14ac:dyDescent="0.3">
      <c r="R5598" s="69"/>
    </row>
    <row r="5599" spans="18:18" x14ac:dyDescent="0.3">
      <c r="R5599" s="69"/>
    </row>
    <row r="5600" spans="18:18" x14ac:dyDescent="0.3">
      <c r="R5600" s="69"/>
    </row>
    <row r="5601" spans="18:18" x14ac:dyDescent="0.3">
      <c r="R5601" s="69"/>
    </row>
    <row r="5602" spans="18:18" x14ac:dyDescent="0.3">
      <c r="R5602" s="69"/>
    </row>
    <row r="5603" spans="18:18" x14ac:dyDescent="0.3">
      <c r="R5603" s="69"/>
    </row>
    <row r="5604" spans="18:18" x14ac:dyDescent="0.3">
      <c r="R5604" s="69"/>
    </row>
    <row r="5605" spans="18:18" x14ac:dyDescent="0.3">
      <c r="R5605" s="69"/>
    </row>
    <row r="5606" spans="18:18" x14ac:dyDescent="0.3">
      <c r="R5606" s="69"/>
    </row>
    <row r="5607" spans="18:18" x14ac:dyDescent="0.3">
      <c r="R5607" s="69"/>
    </row>
    <row r="5608" spans="18:18" x14ac:dyDescent="0.3">
      <c r="R5608" s="69"/>
    </row>
    <row r="5609" spans="18:18" x14ac:dyDescent="0.3">
      <c r="R5609" s="69"/>
    </row>
    <row r="5610" spans="18:18" x14ac:dyDescent="0.3">
      <c r="R5610" s="69"/>
    </row>
    <row r="5611" spans="18:18" x14ac:dyDescent="0.3">
      <c r="R5611" s="69"/>
    </row>
    <row r="5612" spans="18:18" x14ac:dyDescent="0.3">
      <c r="R5612" s="69"/>
    </row>
    <row r="5613" spans="18:18" x14ac:dyDescent="0.3">
      <c r="R5613" s="69"/>
    </row>
    <row r="5614" spans="18:18" x14ac:dyDescent="0.3">
      <c r="R5614" s="69"/>
    </row>
    <row r="5615" spans="18:18" x14ac:dyDescent="0.3">
      <c r="R5615" s="69"/>
    </row>
    <row r="5616" spans="18:18" x14ac:dyDescent="0.3">
      <c r="R5616" s="69"/>
    </row>
    <row r="5617" spans="18:18" x14ac:dyDescent="0.3">
      <c r="R5617" s="69"/>
    </row>
    <row r="5618" spans="18:18" x14ac:dyDescent="0.3">
      <c r="R5618" s="69"/>
    </row>
    <row r="5619" spans="18:18" x14ac:dyDescent="0.3">
      <c r="R5619" s="69"/>
    </row>
    <row r="5620" spans="18:18" x14ac:dyDescent="0.3">
      <c r="R5620" s="69"/>
    </row>
    <row r="5621" spans="18:18" x14ac:dyDescent="0.3">
      <c r="R5621" s="69"/>
    </row>
    <row r="5622" spans="18:18" x14ac:dyDescent="0.3">
      <c r="R5622" s="69"/>
    </row>
    <row r="5623" spans="18:18" x14ac:dyDescent="0.3">
      <c r="R5623" s="69"/>
    </row>
    <row r="5624" spans="18:18" x14ac:dyDescent="0.3">
      <c r="R5624" s="69"/>
    </row>
    <row r="5625" spans="18:18" x14ac:dyDescent="0.3">
      <c r="R5625" s="69"/>
    </row>
    <row r="5626" spans="18:18" x14ac:dyDescent="0.3">
      <c r="R5626" s="69"/>
    </row>
    <row r="5627" spans="18:18" x14ac:dyDescent="0.3">
      <c r="R5627" s="69"/>
    </row>
    <row r="5628" spans="18:18" x14ac:dyDescent="0.3">
      <c r="R5628" s="69"/>
    </row>
    <row r="5629" spans="18:18" x14ac:dyDescent="0.3">
      <c r="R5629" s="69"/>
    </row>
    <row r="5630" spans="18:18" x14ac:dyDescent="0.3">
      <c r="R5630" s="69"/>
    </row>
    <row r="5631" spans="18:18" x14ac:dyDescent="0.3">
      <c r="R5631" s="69"/>
    </row>
    <row r="5632" spans="18:18" x14ac:dyDescent="0.3">
      <c r="R5632" s="69"/>
    </row>
    <row r="5633" spans="18:18" x14ac:dyDescent="0.3">
      <c r="R5633" s="69"/>
    </row>
    <row r="5634" spans="18:18" x14ac:dyDescent="0.3">
      <c r="R5634" s="69"/>
    </row>
    <row r="5635" spans="18:18" x14ac:dyDescent="0.3">
      <c r="R5635" s="69"/>
    </row>
    <row r="5636" spans="18:18" x14ac:dyDescent="0.3">
      <c r="R5636" s="69"/>
    </row>
    <row r="5637" spans="18:18" x14ac:dyDescent="0.3">
      <c r="R5637" s="69"/>
    </row>
    <row r="5638" spans="18:18" x14ac:dyDescent="0.3">
      <c r="R5638" s="69"/>
    </row>
    <row r="5639" spans="18:18" x14ac:dyDescent="0.3">
      <c r="R5639" s="69"/>
    </row>
    <row r="5640" spans="18:18" x14ac:dyDescent="0.3">
      <c r="R5640" s="69"/>
    </row>
    <row r="5641" spans="18:18" x14ac:dyDescent="0.3">
      <c r="R5641" s="69"/>
    </row>
    <row r="5642" spans="18:18" x14ac:dyDescent="0.3">
      <c r="R5642" s="69"/>
    </row>
    <row r="5643" spans="18:18" x14ac:dyDescent="0.3">
      <c r="R5643" s="69"/>
    </row>
    <row r="5644" spans="18:18" x14ac:dyDescent="0.3">
      <c r="R5644" s="69"/>
    </row>
    <row r="5645" spans="18:18" x14ac:dyDescent="0.3">
      <c r="R5645" s="69"/>
    </row>
    <row r="5646" spans="18:18" x14ac:dyDescent="0.3">
      <c r="R5646" s="69"/>
    </row>
    <row r="5647" spans="18:18" x14ac:dyDescent="0.3">
      <c r="R5647" s="69"/>
    </row>
    <row r="5648" spans="18:18" x14ac:dyDescent="0.3">
      <c r="R5648" s="69"/>
    </row>
    <row r="5649" spans="18:18" x14ac:dyDescent="0.3">
      <c r="R5649" s="69"/>
    </row>
    <row r="5650" spans="18:18" x14ac:dyDescent="0.3">
      <c r="R5650" s="69"/>
    </row>
    <row r="5651" spans="18:18" x14ac:dyDescent="0.3">
      <c r="R5651" s="69"/>
    </row>
    <row r="5652" spans="18:18" x14ac:dyDescent="0.3">
      <c r="R5652" s="69"/>
    </row>
    <row r="5653" spans="18:18" x14ac:dyDescent="0.3">
      <c r="R5653" s="69"/>
    </row>
    <row r="5654" spans="18:18" x14ac:dyDescent="0.3">
      <c r="R5654" s="69"/>
    </row>
    <row r="5655" spans="18:18" x14ac:dyDescent="0.3">
      <c r="R5655" s="69"/>
    </row>
    <row r="5656" spans="18:18" x14ac:dyDescent="0.3">
      <c r="R5656" s="69"/>
    </row>
    <row r="5657" spans="18:18" x14ac:dyDescent="0.3">
      <c r="R5657" s="69"/>
    </row>
    <row r="5658" spans="18:18" x14ac:dyDescent="0.3">
      <c r="R5658" s="69"/>
    </row>
    <row r="5659" spans="18:18" x14ac:dyDescent="0.3">
      <c r="R5659" s="69"/>
    </row>
    <row r="5660" spans="18:18" x14ac:dyDescent="0.3">
      <c r="R5660" s="69"/>
    </row>
    <row r="5661" spans="18:18" x14ac:dyDescent="0.3">
      <c r="R5661" s="69"/>
    </row>
    <row r="5662" spans="18:18" x14ac:dyDescent="0.3">
      <c r="R5662" s="69"/>
    </row>
    <row r="5663" spans="18:18" x14ac:dyDescent="0.3">
      <c r="R5663" s="69"/>
    </row>
    <row r="5664" spans="18:18" x14ac:dyDescent="0.3">
      <c r="R5664" s="69"/>
    </row>
    <row r="5665" spans="18:18" x14ac:dyDescent="0.3">
      <c r="R5665" s="69"/>
    </row>
    <row r="5666" spans="18:18" x14ac:dyDescent="0.3">
      <c r="R5666" s="69"/>
    </row>
    <row r="5667" spans="18:18" x14ac:dyDescent="0.3">
      <c r="R5667" s="69"/>
    </row>
    <row r="5668" spans="18:18" x14ac:dyDescent="0.3">
      <c r="R5668" s="69"/>
    </row>
    <row r="5669" spans="18:18" x14ac:dyDescent="0.3">
      <c r="R5669" s="69"/>
    </row>
    <row r="5670" spans="18:18" x14ac:dyDescent="0.3">
      <c r="R5670" s="69"/>
    </row>
    <row r="5671" spans="18:18" x14ac:dyDescent="0.3">
      <c r="R5671" s="69"/>
    </row>
    <row r="5672" spans="18:18" x14ac:dyDescent="0.3">
      <c r="R5672" s="69"/>
    </row>
    <row r="5673" spans="18:18" x14ac:dyDescent="0.3">
      <c r="R5673" s="69"/>
    </row>
    <row r="5674" spans="18:18" x14ac:dyDescent="0.3">
      <c r="R5674" s="69"/>
    </row>
    <row r="5675" spans="18:18" x14ac:dyDescent="0.3">
      <c r="R5675" s="69"/>
    </row>
    <row r="5676" spans="18:18" x14ac:dyDescent="0.3">
      <c r="R5676" s="69"/>
    </row>
    <row r="5677" spans="18:18" x14ac:dyDescent="0.3">
      <c r="R5677" s="69"/>
    </row>
    <row r="5678" spans="18:18" x14ac:dyDescent="0.3">
      <c r="R5678" s="69"/>
    </row>
    <row r="5679" spans="18:18" x14ac:dyDescent="0.3">
      <c r="R5679" s="69"/>
    </row>
    <row r="5680" spans="18:18" x14ac:dyDescent="0.3">
      <c r="R5680" s="69"/>
    </row>
    <row r="5681" spans="18:18" x14ac:dyDescent="0.3">
      <c r="R5681" s="69"/>
    </row>
    <row r="5682" spans="18:18" x14ac:dyDescent="0.3">
      <c r="R5682" s="69"/>
    </row>
    <row r="5683" spans="18:18" x14ac:dyDescent="0.3">
      <c r="R5683" s="69"/>
    </row>
    <row r="5684" spans="18:18" x14ac:dyDescent="0.3">
      <c r="R5684" s="69"/>
    </row>
    <row r="5685" spans="18:18" x14ac:dyDescent="0.3">
      <c r="R5685" s="69"/>
    </row>
    <row r="5686" spans="18:18" x14ac:dyDescent="0.3">
      <c r="R5686" s="69"/>
    </row>
    <row r="5687" spans="18:18" x14ac:dyDescent="0.3">
      <c r="R5687" s="69"/>
    </row>
    <row r="5688" spans="18:18" x14ac:dyDescent="0.3">
      <c r="R5688" s="69"/>
    </row>
    <row r="5689" spans="18:18" x14ac:dyDescent="0.3">
      <c r="R5689" s="69"/>
    </row>
    <row r="5690" spans="18:18" x14ac:dyDescent="0.3">
      <c r="R5690" s="69"/>
    </row>
    <row r="5691" spans="18:18" x14ac:dyDescent="0.3">
      <c r="R5691" s="69"/>
    </row>
    <row r="5692" spans="18:18" x14ac:dyDescent="0.3">
      <c r="R5692" s="69"/>
    </row>
    <row r="5693" spans="18:18" x14ac:dyDescent="0.3">
      <c r="R5693" s="69"/>
    </row>
    <row r="5694" spans="18:18" x14ac:dyDescent="0.3">
      <c r="R5694" s="69"/>
    </row>
    <row r="5695" spans="18:18" x14ac:dyDescent="0.3">
      <c r="R5695" s="69"/>
    </row>
    <row r="5696" spans="18:18" x14ac:dyDescent="0.3">
      <c r="R5696" s="69"/>
    </row>
    <row r="5697" spans="18:18" x14ac:dyDescent="0.3">
      <c r="R5697" s="69"/>
    </row>
    <row r="5698" spans="18:18" x14ac:dyDescent="0.3">
      <c r="R5698" s="69"/>
    </row>
    <row r="5699" spans="18:18" x14ac:dyDescent="0.3">
      <c r="R5699" s="69"/>
    </row>
    <row r="5700" spans="18:18" x14ac:dyDescent="0.3">
      <c r="R5700" s="69"/>
    </row>
    <row r="5701" spans="18:18" x14ac:dyDescent="0.3">
      <c r="R5701" s="69"/>
    </row>
    <row r="5702" spans="18:18" x14ac:dyDescent="0.3">
      <c r="R5702" s="69"/>
    </row>
    <row r="5703" spans="18:18" x14ac:dyDescent="0.3">
      <c r="R5703" s="69"/>
    </row>
    <row r="5704" spans="18:18" x14ac:dyDescent="0.3">
      <c r="R5704" s="69"/>
    </row>
    <row r="5705" spans="18:18" x14ac:dyDescent="0.3">
      <c r="R5705" s="69"/>
    </row>
    <row r="5706" spans="18:18" x14ac:dyDescent="0.3">
      <c r="R5706" s="69"/>
    </row>
    <row r="5707" spans="18:18" x14ac:dyDescent="0.3">
      <c r="R5707" s="69"/>
    </row>
    <row r="5708" spans="18:18" x14ac:dyDescent="0.3">
      <c r="R5708" s="69"/>
    </row>
    <row r="5709" spans="18:18" x14ac:dyDescent="0.3">
      <c r="R5709" s="69"/>
    </row>
    <row r="5710" spans="18:18" x14ac:dyDescent="0.3">
      <c r="R5710" s="69"/>
    </row>
    <row r="5711" spans="18:18" x14ac:dyDescent="0.3">
      <c r="R5711" s="69"/>
    </row>
    <row r="5712" spans="18:18" x14ac:dyDescent="0.3">
      <c r="R5712" s="69"/>
    </row>
    <row r="5713" spans="18:18" x14ac:dyDescent="0.3">
      <c r="R5713" s="69"/>
    </row>
    <row r="5714" spans="18:18" x14ac:dyDescent="0.3">
      <c r="R5714" s="69"/>
    </row>
    <row r="5715" spans="18:18" x14ac:dyDescent="0.3">
      <c r="R5715" s="69"/>
    </row>
    <row r="5716" spans="18:18" x14ac:dyDescent="0.3">
      <c r="R5716" s="69"/>
    </row>
    <row r="5717" spans="18:18" x14ac:dyDescent="0.3">
      <c r="R5717" s="69"/>
    </row>
    <row r="5718" spans="18:18" x14ac:dyDescent="0.3">
      <c r="R5718" s="69"/>
    </row>
    <row r="5719" spans="18:18" x14ac:dyDescent="0.3">
      <c r="R5719" s="69"/>
    </row>
    <row r="5720" spans="18:18" x14ac:dyDescent="0.3">
      <c r="R5720" s="69"/>
    </row>
    <row r="5721" spans="18:18" x14ac:dyDescent="0.3">
      <c r="R5721" s="69"/>
    </row>
    <row r="5722" spans="18:18" x14ac:dyDescent="0.3">
      <c r="R5722" s="69"/>
    </row>
    <row r="5723" spans="18:18" x14ac:dyDescent="0.3">
      <c r="R5723" s="69"/>
    </row>
    <row r="5724" spans="18:18" x14ac:dyDescent="0.3">
      <c r="R5724" s="69"/>
    </row>
    <row r="5725" spans="18:18" x14ac:dyDescent="0.3">
      <c r="R5725" s="69"/>
    </row>
    <row r="5726" spans="18:18" x14ac:dyDescent="0.3">
      <c r="R5726" s="69"/>
    </row>
    <row r="5727" spans="18:18" x14ac:dyDescent="0.3">
      <c r="R5727" s="69"/>
    </row>
    <row r="5728" spans="18:18" x14ac:dyDescent="0.3">
      <c r="R5728" s="69"/>
    </row>
    <row r="5729" spans="18:18" x14ac:dyDescent="0.3">
      <c r="R5729" s="69"/>
    </row>
    <row r="5730" spans="18:18" x14ac:dyDescent="0.3">
      <c r="R5730" s="69"/>
    </row>
    <row r="5731" spans="18:18" x14ac:dyDescent="0.3">
      <c r="R5731" s="69"/>
    </row>
    <row r="5732" spans="18:18" x14ac:dyDescent="0.3">
      <c r="R5732" s="69"/>
    </row>
    <row r="5733" spans="18:18" x14ac:dyDescent="0.3">
      <c r="R5733" s="69"/>
    </row>
    <row r="5734" spans="18:18" x14ac:dyDescent="0.3">
      <c r="R5734" s="69"/>
    </row>
    <row r="5735" spans="18:18" x14ac:dyDescent="0.3">
      <c r="R5735" s="69"/>
    </row>
    <row r="5736" spans="18:18" x14ac:dyDescent="0.3">
      <c r="R5736" s="69"/>
    </row>
    <row r="5737" spans="18:18" x14ac:dyDescent="0.3">
      <c r="R5737" s="69"/>
    </row>
    <row r="5738" spans="18:18" x14ac:dyDescent="0.3">
      <c r="R5738" s="69"/>
    </row>
    <row r="5739" spans="18:18" x14ac:dyDescent="0.3">
      <c r="R5739" s="69"/>
    </row>
    <row r="5740" spans="18:18" x14ac:dyDescent="0.3">
      <c r="R5740" s="69"/>
    </row>
    <row r="5741" spans="18:18" x14ac:dyDescent="0.3">
      <c r="R5741" s="69"/>
    </row>
    <row r="5742" spans="18:18" x14ac:dyDescent="0.3">
      <c r="R5742" s="69"/>
    </row>
    <row r="5743" spans="18:18" x14ac:dyDescent="0.3">
      <c r="R5743" s="69"/>
    </row>
    <row r="5744" spans="18:18" x14ac:dyDescent="0.3">
      <c r="R5744" s="69"/>
    </row>
    <row r="5745" spans="18:18" x14ac:dyDescent="0.3">
      <c r="R5745" s="69"/>
    </row>
    <row r="5746" spans="18:18" x14ac:dyDescent="0.3">
      <c r="R5746" s="69"/>
    </row>
    <row r="5747" spans="18:18" x14ac:dyDescent="0.3">
      <c r="R5747" s="69"/>
    </row>
    <row r="5748" spans="18:18" x14ac:dyDescent="0.3">
      <c r="R5748" s="69"/>
    </row>
    <row r="5749" spans="18:18" x14ac:dyDescent="0.3">
      <c r="R5749" s="69"/>
    </row>
    <row r="5750" spans="18:18" x14ac:dyDescent="0.3">
      <c r="R5750" s="69"/>
    </row>
    <row r="5751" spans="18:18" x14ac:dyDescent="0.3">
      <c r="R5751" s="69"/>
    </row>
    <row r="5752" spans="18:18" x14ac:dyDescent="0.3">
      <c r="R5752" s="69"/>
    </row>
    <row r="5753" spans="18:18" x14ac:dyDescent="0.3">
      <c r="R5753" s="69"/>
    </row>
    <row r="5754" spans="18:18" x14ac:dyDescent="0.3">
      <c r="R5754" s="69"/>
    </row>
    <row r="5755" spans="18:18" x14ac:dyDescent="0.3">
      <c r="R5755" s="69"/>
    </row>
    <row r="5756" spans="18:18" x14ac:dyDescent="0.3">
      <c r="R5756" s="69"/>
    </row>
    <row r="5757" spans="18:18" x14ac:dyDescent="0.3">
      <c r="R5757" s="69"/>
    </row>
    <row r="5758" spans="18:18" x14ac:dyDescent="0.3">
      <c r="R5758" s="69"/>
    </row>
    <row r="5759" spans="18:18" x14ac:dyDescent="0.3">
      <c r="R5759" s="69"/>
    </row>
    <row r="5760" spans="18:18" x14ac:dyDescent="0.3">
      <c r="R5760" s="69"/>
    </row>
    <row r="5761" spans="18:18" x14ac:dyDescent="0.3">
      <c r="R5761" s="69"/>
    </row>
    <row r="5762" spans="18:18" x14ac:dyDescent="0.3">
      <c r="R5762" s="69"/>
    </row>
    <row r="5763" spans="18:18" x14ac:dyDescent="0.3">
      <c r="R5763" s="69"/>
    </row>
    <row r="5764" spans="18:18" x14ac:dyDescent="0.3">
      <c r="R5764" s="69"/>
    </row>
    <row r="5765" spans="18:18" x14ac:dyDescent="0.3">
      <c r="R5765" s="69"/>
    </row>
    <row r="5766" spans="18:18" x14ac:dyDescent="0.3">
      <c r="R5766" s="69"/>
    </row>
    <row r="5767" spans="18:18" x14ac:dyDescent="0.3">
      <c r="R5767" s="69"/>
    </row>
    <row r="5768" spans="18:18" x14ac:dyDescent="0.3">
      <c r="R5768" s="69"/>
    </row>
    <row r="5769" spans="18:18" x14ac:dyDescent="0.3">
      <c r="R5769" s="69"/>
    </row>
    <row r="5770" spans="18:18" x14ac:dyDescent="0.3">
      <c r="R5770" s="69"/>
    </row>
    <row r="5771" spans="18:18" x14ac:dyDescent="0.3">
      <c r="R5771" s="69"/>
    </row>
    <row r="5772" spans="18:18" x14ac:dyDescent="0.3">
      <c r="R5772" s="69"/>
    </row>
    <row r="5773" spans="18:18" x14ac:dyDescent="0.3">
      <c r="R5773" s="69"/>
    </row>
    <row r="5774" spans="18:18" x14ac:dyDescent="0.3">
      <c r="R5774" s="69"/>
    </row>
    <row r="5775" spans="18:18" x14ac:dyDescent="0.3">
      <c r="R5775" s="69"/>
    </row>
    <row r="5776" spans="18:18" x14ac:dyDescent="0.3">
      <c r="R5776" s="69"/>
    </row>
    <row r="5777" spans="18:18" x14ac:dyDescent="0.3">
      <c r="R5777" s="69"/>
    </row>
    <row r="5778" spans="18:18" x14ac:dyDescent="0.3">
      <c r="R5778" s="69"/>
    </row>
    <row r="5779" spans="18:18" x14ac:dyDescent="0.3">
      <c r="R5779" s="69"/>
    </row>
    <row r="5780" spans="18:18" x14ac:dyDescent="0.3">
      <c r="R5780" s="69"/>
    </row>
    <row r="5781" spans="18:18" x14ac:dyDescent="0.3">
      <c r="R5781" s="69"/>
    </row>
    <row r="5782" spans="18:18" x14ac:dyDescent="0.3">
      <c r="R5782" s="69"/>
    </row>
    <row r="5783" spans="18:18" x14ac:dyDescent="0.3">
      <c r="R5783" s="69"/>
    </row>
    <row r="5784" spans="18:18" x14ac:dyDescent="0.3">
      <c r="R5784" s="69"/>
    </row>
    <row r="5785" spans="18:18" x14ac:dyDescent="0.3">
      <c r="R5785" s="69"/>
    </row>
    <row r="5786" spans="18:18" x14ac:dyDescent="0.3">
      <c r="R5786" s="69"/>
    </row>
    <row r="5787" spans="18:18" x14ac:dyDescent="0.3">
      <c r="R5787" s="69"/>
    </row>
    <row r="5788" spans="18:18" x14ac:dyDescent="0.3">
      <c r="R5788" s="69"/>
    </row>
    <row r="5789" spans="18:18" x14ac:dyDescent="0.3">
      <c r="R5789" s="69"/>
    </row>
    <row r="5790" spans="18:18" x14ac:dyDescent="0.3">
      <c r="R5790" s="69"/>
    </row>
    <row r="5791" spans="18:18" x14ac:dyDescent="0.3">
      <c r="R5791" s="69"/>
    </row>
    <row r="5792" spans="18:18" x14ac:dyDescent="0.3">
      <c r="R5792" s="69"/>
    </row>
    <row r="5793" spans="18:18" x14ac:dyDescent="0.3">
      <c r="R5793" s="69"/>
    </row>
    <row r="5794" spans="18:18" x14ac:dyDescent="0.3">
      <c r="R5794" s="69"/>
    </row>
    <row r="5795" spans="18:18" x14ac:dyDescent="0.3">
      <c r="R5795" s="69"/>
    </row>
    <row r="5796" spans="18:18" x14ac:dyDescent="0.3">
      <c r="R5796" s="69"/>
    </row>
    <row r="5797" spans="18:18" x14ac:dyDescent="0.3">
      <c r="R5797" s="69"/>
    </row>
    <row r="5798" spans="18:18" x14ac:dyDescent="0.3">
      <c r="R5798" s="69"/>
    </row>
    <row r="5799" spans="18:18" x14ac:dyDescent="0.3">
      <c r="R5799" s="69"/>
    </row>
    <row r="5800" spans="18:18" x14ac:dyDescent="0.3">
      <c r="R5800" s="69"/>
    </row>
    <row r="5801" spans="18:18" x14ac:dyDescent="0.3">
      <c r="R5801" s="69"/>
    </row>
    <row r="5802" spans="18:18" x14ac:dyDescent="0.3">
      <c r="R5802" s="69"/>
    </row>
    <row r="5803" spans="18:18" x14ac:dyDescent="0.3">
      <c r="R5803" s="69"/>
    </row>
    <row r="5804" spans="18:18" x14ac:dyDescent="0.3">
      <c r="R5804" s="69"/>
    </row>
    <row r="5805" spans="18:18" x14ac:dyDescent="0.3">
      <c r="R5805" s="69"/>
    </row>
    <row r="5806" spans="18:18" x14ac:dyDescent="0.3">
      <c r="R5806" s="69"/>
    </row>
    <row r="5807" spans="18:18" x14ac:dyDescent="0.3">
      <c r="R5807" s="69"/>
    </row>
    <row r="5808" spans="18:18" x14ac:dyDescent="0.3">
      <c r="R5808" s="69"/>
    </row>
    <row r="5809" spans="18:18" x14ac:dyDescent="0.3">
      <c r="R5809" s="69"/>
    </row>
    <row r="5810" spans="18:18" x14ac:dyDescent="0.3">
      <c r="R5810" s="69"/>
    </row>
    <row r="5811" spans="18:18" x14ac:dyDescent="0.3">
      <c r="R5811" s="69"/>
    </row>
    <row r="5812" spans="18:18" x14ac:dyDescent="0.3">
      <c r="R5812" s="69"/>
    </row>
    <row r="5813" spans="18:18" x14ac:dyDescent="0.3">
      <c r="R5813" s="69"/>
    </row>
    <row r="5814" spans="18:18" x14ac:dyDescent="0.3">
      <c r="R5814" s="69"/>
    </row>
    <row r="5815" spans="18:18" x14ac:dyDescent="0.3">
      <c r="R5815" s="69"/>
    </row>
    <row r="5816" spans="18:18" x14ac:dyDescent="0.3">
      <c r="R5816" s="69"/>
    </row>
    <row r="5817" spans="18:18" x14ac:dyDescent="0.3">
      <c r="R5817" s="69"/>
    </row>
    <row r="5818" spans="18:18" x14ac:dyDescent="0.3">
      <c r="R5818" s="69"/>
    </row>
    <row r="5819" spans="18:18" x14ac:dyDescent="0.3">
      <c r="R5819" s="69"/>
    </row>
    <row r="5820" spans="18:18" x14ac:dyDescent="0.3">
      <c r="R5820" s="69"/>
    </row>
    <row r="5821" spans="18:18" x14ac:dyDescent="0.3">
      <c r="R5821" s="69"/>
    </row>
    <row r="5822" spans="18:18" x14ac:dyDescent="0.3">
      <c r="R5822" s="69"/>
    </row>
    <row r="5823" spans="18:18" x14ac:dyDescent="0.3">
      <c r="R5823" s="69"/>
    </row>
    <row r="5824" spans="18:18" x14ac:dyDescent="0.3">
      <c r="R5824" s="69"/>
    </row>
    <row r="5825" spans="18:18" x14ac:dyDescent="0.3">
      <c r="R5825" s="69"/>
    </row>
    <row r="5826" spans="18:18" x14ac:dyDescent="0.3">
      <c r="R5826" s="69"/>
    </row>
    <row r="5827" spans="18:18" x14ac:dyDescent="0.3">
      <c r="R5827" s="69"/>
    </row>
    <row r="5828" spans="18:18" x14ac:dyDescent="0.3">
      <c r="R5828" s="69"/>
    </row>
    <row r="5829" spans="18:18" x14ac:dyDescent="0.3">
      <c r="R5829" s="69"/>
    </row>
    <row r="5830" spans="18:18" x14ac:dyDescent="0.3">
      <c r="R5830" s="69"/>
    </row>
    <row r="5831" spans="18:18" x14ac:dyDescent="0.3">
      <c r="R5831" s="69"/>
    </row>
    <row r="5832" spans="18:18" x14ac:dyDescent="0.3">
      <c r="R5832" s="69"/>
    </row>
    <row r="5833" spans="18:18" x14ac:dyDescent="0.3">
      <c r="R5833" s="69"/>
    </row>
    <row r="5834" spans="18:18" x14ac:dyDescent="0.3">
      <c r="R5834" s="69"/>
    </row>
    <row r="5835" spans="18:18" x14ac:dyDescent="0.3">
      <c r="R5835" s="69"/>
    </row>
    <row r="5836" spans="18:18" x14ac:dyDescent="0.3">
      <c r="R5836" s="69"/>
    </row>
    <row r="5837" spans="18:18" x14ac:dyDescent="0.3">
      <c r="R5837" s="69"/>
    </row>
    <row r="5838" spans="18:18" x14ac:dyDescent="0.3">
      <c r="R5838" s="69"/>
    </row>
    <row r="5839" spans="18:18" x14ac:dyDescent="0.3">
      <c r="R5839" s="69"/>
    </row>
    <row r="5840" spans="18:18" x14ac:dyDescent="0.3">
      <c r="R5840" s="69"/>
    </row>
    <row r="5841" spans="18:18" x14ac:dyDescent="0.3">
      <c r="R5841" s="69"/>
    </row>
    <row r="5842" spans="18:18" x14ac:dyDescent="0.3">
      <c r="R5842" s="69"/>
    </row>
    <row r="5843" spans="18:18" x14ac:dyDescent="0.3">
      <c r="R5843" s="69"/>
    </row>
    <row r="5844" spans="18:18" x14ac:dyDescent="0.3">
      <c r="R5844" s="69"/>
    </row>
    <row r="5845" spans="18:18" x14ac:dyDescent="0.3">
      <c r="R5845" s="69"/>
    </row>
    <row r="5846" spans="18:18" x14ac:dyDescent="0.3">
      <c r="R5846" s="69"/>
    </row>
    <row r="5847" spans="18:18" x14ac:dyDescent="0.3">
      <c r="R5847" s="69"/>
    </row>
    <row r="5848" spans="18:18" x14ac:dyDescent="0.3">
      <c r="R5848" s="69"/>
    </row>
    <row r="5849" spans="18:18" x14ac:dyDescent="0.3">
      <c r="R5849" s="69"/>
    </row>
    <row r="5850" spans="18:18" x14ac:dyDescent="0.3">
      <c r="R5850" s="69"/>
    </row>
    <row r="5851" spans="18:18" x14ac:dyDescent="0.3">
      <c r="R5851" s="69"/>
    </row>
    <row r="5852" spans="18:18" x14ac:dyDescent="0.3">
      <c r="R5852" s="69"/>
    </row>
    <row r="5853" spans="18:18" x14ac:dyDescent="0.3">
      <c r="R5853" s="69"/>
    </row>
    <row r="5854" spans="18:18" x14ac:dyDescent="0.3">
      <c r="R5854" s="69"/>
    </row>
    <row r="5855" spans="18:18" x14ac:dyDescent="0.3">
      <c r="R5855" s="69"/>
    </row>
    <row r="5856" spans="18:18" x14ac:dyDescent="0.3">
      <c r="R5856" s="69"/>
    </row>
    <row r="5857" spans="18:18" x14ac:dyDescent="0.3">
      <c r="R5857" s="69"/>
    </row>
    <row r="5858" spans="18:18" x14ac:dyDescent="0.3">
      <c r="R5858" s="69"/>
    </row>
    <row r="5859" spans="18:18" x14ac:dyDescent="0.3">
      <c r="R5859" s="69"/>
    </row>
    <row r="5860" spans="18:18" x14ac:dyDescent="0.3">
      <c r="R5860" s="69"/>
    </row>
    <row r="5861" spans="18:18" x14ac:dyDescent="0.3">
      <c r="R5861" s="69"/>
    </row>
    <row r="5862" spans="18:18" x14ac:dyDescent="0.3">
      <c r="R5862" s="69"/>
    </row>
    <row r="5863" spans="18:18" x14ac:dyDescent="0.3">
      <c r="R5863" s="69"/>
    </row>
    <row r="5864" spans="18:18" x14ac:dyDescent="0.3">
      <c r="R5864" s="69"/>
    </row>
    <row r="5865" spans="18:18" x14ac:dyDescent="0.3">
      <c r="R5865" s="69"/>
    </row>
    <row r="5866" spans="18:18" x14ac:dyDescent="0.3">
      <c r="R5866" s="69"/>
    </row>
    <row r="5867" spans="18:18" x14ac:dyDescent="0.3">
      <c r="R5867" s="69"/>
    </row>
    <row r="5868" spans="18:18" x14ac:dyDescent="0.3">
      <c r="R5868" s="69"/>
    </row>
    <row r="5869" spans="18:18" x14ac:dyDescent="0.3">
      <c r="R5869" s="69"/>
    </row>
    <row r="5870" spans="18:18" x14ac:dyDescent="0.3">
      <c r="R5870" s="69"/>
    </row>
    <row r="5871" spans="18:18" x14ac:dyDescent="0.3">
      <c r="R5871" s="69"/>
    </row>
    <row r="5872" spans="18:18" x14ac:dyDescent="0.3">
      <c r="R5872" s="69"/>
    </row>
    <row r="5873" spans="18:18" x14ac:dyDescent="0.3">
      <c r="R5873" s="69"/>
    </row>
    <row r="5874" spans="18:18" x14ac:dyDescent="0.3">
      <c r="R5874" s="69"/>
    </row>
    <row r="5875" spans="18:18" x14ac:dyDescent="0.3">
      <c r="R5875" s="69"/>
    </row>
    <row r="5876" spans="18:18" x14ac:dyDescent="0.3">
      <c r="R5876" s="69"/>
    </row>
    <row r="5877" spans="18:18" x14ac:dyDescent="0.3">
      <c r="R5877" s="69"/>
    </row>
    <row r="5878" spans="18:18" x14ac:dyDescent="0.3">
      <c r="R5878" s="69"/>
    </row>
    <row r="5879" spans="18:18" x14ac:dyDescent="0.3">
      <c r="R5879" s="69"/>
    </row>
    <row r="5880" spans="18:18" x14ac:dyDescent="0.3">
      <c r="R5880" s="69"/>
    </row>
    <row r="5881" spans="18:18" x14ac:dyDescent="0.3">
      <c r="R5881" s="69"/>
    </row>
    <row r="5882" spans="18:18" x14ac:dyDescent="0.3">
      <c r="R5882" s="69"/>
    </row>
    <row r="5883" spans="18:18" x14ac:dyDescent="0.3">
      <c r="R5883" s="69"/>
    </row>
    <row r="5884" spans="18:18" x14ac:dyDescent="0.3">
      <c r="R5884" s="69"/>
    </row>
    <row r="5885" spans="18:18" x14ac:dyDescent="0.3">
      <c r="R5885" s="69"/>
    </row>
    <row r="5886" spans="18:18" x14ac:dyDescent="0.3">
      <c r="R5886" s="69"/>
    </row>
    <row r="5887" spans="18:18" x14ac:dyDescent="0.3">
      <c r="R5887" s="69"/>
    </row>
    <row r="5888" spans="18:18" x14ac:dyDescent="0.3">
      <c r="R5888" s="69"/>
    </row>
    <row r="5889" spans="18:18" x14ac:dyDescent="0.3">
      <c r="R5889" s="69"/>
    </row>
    <row r="5890" spans="18:18" x14ac:dyDescent="0.3">
      <c r="R5890" s="69"/>
    </row>
    <row r="5891" spans="18:18" x14ac:dyDescent="0.3">
      <c r="R5891" s="69"/>
    </row>
    <row r="5892" spans="18:18" x14ac:dyDescent="0.3">
      <c r="R5892" s="69"/>
    </row>
    <row r="5893" spans="18:18" x14ac:dyDescent="0.3">
      <c r="R5893" s="69"/>
    </row>
    <row r="5894" spans="18:18" x14ac:dyDescent="0.3">
      <c r="R5894" s="69"/>
    </row>
    <row r="5895" spans="18:18" x14ac:dyDescent="0.3">
      <c r="R5895" s="69"/>
    </row>
    <row r="5896" spans="18:18" x14ac:dyDescent="0.3">
      <c r="R5896" s="69"/>
    </row>
    <row r="5897" spans="18:18" x14ac:dyDescent="0.3">
      <c r="R5897" s="69"/>
    </row>
    <row r="5898" spans="18:18" x14ac:dyDescent="0.3">
      <c r="R5898" s="69"/>
    </row>
    <row r="5899" spans="18:18" x14ac:dyDescent="0.3">
      <c r="R5899" s="69"/>
    </row>
    <row r="5900" spans="18:18" x14ac:dyDescent="0.3">
      <c r="R5900" s="69"/>
    </row>
    <row r="5901" spans="18:18" x14ac:dyDescent="0.3">
      <c r="R5901" s="69"/>
    </row>
    <row r="5902" spans="18:18" x14ac:dyDescent="0.3">
      <c r="R5902" s="69"/>
    </row>
    <row r="5903" spans="18:18" x14ac:dyDescent="0.3">
      <c r="R5903" s="69"/>
    </row>
    <row r="5904" spans="18:18" x14ac:dyDescent="0.3">
      <c r="R5904" s="69"/>
    </row>
    <row r="5905" spans="18:18" x14ac:dyDescent="0.3">
      <c r="R5905" s="69"/>
    </row>
    <row r="5906" spans="18:18" x14ac:dyDescent="0.3">
      <c r="R5906" s="69"/>
    </row>
    <row r="5907" spans="18:18" x14ac:dyDescent="0.3">
      <c r="R5907" s="69"/>
    </row>
    <row r="5908" spans="18:18" x14ac:dyDescent="0.3">
      <c r="R5908" s="69"/>
    </row>
    <row r="5909" spans="18:18" x14ac:dyDescent="0.3">
      <c r="R5909" s="69"/>
    </row>
    <row r="5910" spans="18:18" x14ac:dyDescent="0.3">
      <c r="R5910" s="69"/>
    </row>
    <row r="5911" spans="18:18" x14ac:dyDescent="0.3">
      <c r="R5911" s="69"/>
    </row>
    <row r="5912" spans="18:18" x14ac:dyDescent="0.3">
      <c r="R5912" s="69"/>
    </row>
    <row r="5913" spans="18:18" x14ac:dyDescent="0.3">
      <c r="R5913" s="69"/>
    </row>
    <row r="5914" spans="18:18" x14ac:dyDescent="0.3">
      <c r="R5914" s="69"/>
    </row>
    <row r="5915" spans="18:18" x14ac:dyDescent="0.3">
      <c r="R5915" s="69"/>
    </row>
    <row r="5916" spans="18:18" x14ac:dyDescent="0.3">
      <c r="R5916" s="69"/>
    </row>
    <row r="5917" spans="18:18" x14ac:dyDescent="0.3">
      <c r="R5917" s="69"/>
    </row>
    <row r="5918" spans="18:18" x14ac:dyDescent="0.3">
      <c r="R5918" s="69"/>
    </row>
    <row r="5919" spans="18:18" x14ac:dyDescent="0.3">
      <c r="R5919" s="69"/>
    </row>
    <row r="5920" spans="18:18" x14ac:dyDescent="0.3">
      <c r="R5920" s="69"/>
    </row>
    <row r="5921" spans="18:18" x14ac:dyDescent="0.3">
      <c r="R5921" s="69"/>
    </row>
    <row r="5922" spans="18:18" x14ac:dyDescent="0.3">
      <c r="R5922" s="69"/>
    </row>
    <row r="5923" spans="18:18" x14ac:dyDescent="0.3">
      <c r="R5923" s="69"/>
    </row>
    <row r="5924" spans="18:18" x14ac:dyDescent="0.3">
      <c r="R5924" s="69"/>
    </row>
    <row r="5925" spans="18:18" x14ac:dyDescent="0.3">
      <c r="R5925" s="69"/>
    </row>
    <row r="5926" spans="18:18" x14ac:dyDescent="0.3">
      <c r="R5926" s="69"/>
    </row>
    <row r="5927" spans="18:18" x14ac:dyDescent="0.3">
      <c r="R5927" s="69"/>
    </row>
    <row r="5928" spans="18:18" x14ac:dyDescent="0.3">
      <c r="R5928" s="69"/>
    </row>
    <row r="5929" spans="18:18" x14ac:dyDescent="0.3">
      <c r="R5929" s="69"/>
    </row>
    <row r="5930" spans="18:18" x14ac:dyDescent="0.3">
      <c r="R5930" s="69"/>
    </row>
    <row r="5931" spans="18:18" x14ac:dyDescent="0.3">
      <c r="R5931" s="69"/>
    </row>
    <row r="5932" spans="18:18" x14ac:dyDescent="0.3">
      <c r="R5932" s="69"/>
    </row>
    <row r="5933" spans="18:18" x14ac:dyDescent="0.3">
      <c r="R5933" s="69"/>
    </row>
    <row r="5934" spans="18:18" x14ac:dyDescent="0.3">
      <c r="R5934" s="69"/>
    </row>
    <row r="5935" spans="18:18" x14ac:dyDescent="0.3">
      <c r="R5935" s="69"/>
    </row>
    <row r="5936" spans="18:18" x14ac:dyDescent="0.3">
      <c r="R5936" s="69"/>
    </row>
    <row r="5937" spans="18:18" x14ac:dyDescent="0.3">
      <c r="R5937" s="69"/>
    </row>
    <row r="5938" spans="18:18" x14ac:dyDescent="0.3">
      <c r="R5938" s="69"/>
    </row>
    <row r="5939" spans="18:18" x14ac:dyDescent="0.3">
      <c r="R5939" s="69"/>
    </row>
    <row r="5940" spans="18:18" x14ac:dyDescent="0.3">
      <c r="R5940" s="69"/>
    </row>
    <row r="5941" spans="18:18" x14ac:dyDescent="0.3">
      <c r="R5941" s="69"/>
    </row>
    <row r="5942" spans="18:18" x14ac:dyDescent="0.3">
      <c r="R5942" s="69"/>
    </row>
    <row r="5943" spans="18:18" x14ac:dyDescent="0.3">
      <c r="R5943" s="69"/>
    </row>
    <row r="5944" spans="18:18" x14ac:dyDescent="0.3">
      <c r="R5944" s="69"/>
    </row>
    <row r="5945" spans="18:18" x14ac:dyDescent="0.3">
      <c r="R5945" s="69"/>
    </row>
    <row r="5946" spans="18:18" x14ac:dyDescent="0.3">
      <c r="R5946" s="69"/>
    </row>
    <row r="5947" spans="18:18" x14ac:dyDescent="0.3">
      <c r="R5947" s="69"/>
    </row>
    <row r="5948" spans="18:18" x14ac:dyDescent="0.3">
      <c r="R5948" s="69"/>
    </row>
    <row r="5949" spans="18:18" x14ac:dyDescent="0.3">
      <c r="R5949" s="69"/>
    </row>
    <row r="5950" spans="18:18" x14ac:dyDescent="0.3">
      <c r="R5950" s="69"/>
    </row>
    <row r="5951" spans="18:18" x14ac:dyDescent="0.3">
      <c r="R5951" s="69"/>
    </row>
    <row r="5952" spans="18:18" x14ac:dyDescent="0.3">
      <c r="R5952" s="69"/>
    </row>
    <row r="5953" spans="18:18" x14ac:dyDescent="0.3">
      <c r="R5953" s="69"/>
    </row>
    <row r="5954" spans="18:18" x14ac:dyDescent="0.3">
      <c r="R5954" s="69"/>
    </row>
    <row r="5955" spans="18:18" x14ac:dyDescent="0.3">
      <c r="R5955" s="69"/>
    </row>
    <row r="5956" spans="18:18" x14ac:dyDescent="0.3">
      <c r="R5956" s="69"/>
    </row>
    <row r="5957" spans="18:18" x14ac:dyDescent="0.3">
      <c r="R5957" s="69"/>
    </row>
    <row r="5958" spans="18:18" x14ac:dyDescent="0.3">
      <c r="R5958" s="69"/>
    </row>
    <row r="5959" spans="18:18" x14ac:dyDescent="0.3">
      <c r="R5959" s="69"/>
    </row>
    <row r="5960" spans="18:18" x14ac:dyDescent="0.3">
      <c r="R5960" s="69"/>
    </row>
    <row r="5961" spans="18:18" x14ac:dyDescent="0.3">
      <c r="R5961" s="69"/>
    </row>
    <row r="5962" spans="18:18" x14ac:dyDescent="0.3">
      <c r="R5962" s="69"/>
    </row>
    <row r="5963" spans="18:18" x14ac:dyDescent="0.3">
      <c r="R5963" s="69"/>
    </row>
    <row r="5964" spans="18:18" x14ac:dyDescent="0.3">
      <c r="R5964" s="69"/>
    </row>
    <row r="5965" spans="18:18" x14ac:dyDescent="0.3">
      <c r="R5965" s="69"/>
    </row>
    <row r="5966" spans="18:18" x14ac:dyDescent="0.3">
      <c r="R5966" s="69"/>
    </row>
    <row r="5967" spans="18:18" x14ac:dyDescent="0.3">
      <c r="R5967" s="69"/>
    </row>
    <row r="5968" spans="18:18" x14ac:dyDescent="0.3">
      <c r="R5968" s="69"/>
    </row>
    <row r="5969" spans="18:18" x14ac:dyDescent="0.3">
      <c r="R5969" s="69"/>
    </row>
    <row r="5970" spans="18:18" x14ac:dyDescent="0.3">
      <c r="R5970" s="69"/>
    </row>
    <row r="5971" spans="18:18" x14ac:dyDescent="0.3">
      <c r="R5971" s="69"/>
    </row>
    <row r="5972" spans="18:18" x14ac:dyDescent="0.3">
      <c r="R5972" s="69"/>
    </row>
    <row r="5973" spans="18:18" x14ac:dyDescent="0.3">
      <c r="R5973" s="69"/>
    </row>
    <row r="5974" spans="18:18" x14ac:dyDescent="0.3">
      <c r="R5974" s="69"/>
    </row>
    <row r="5975" spans="18:18" x14ac:dyDescent="0.3">
      <c r="R5975" s="69"/>
    </row>
    <row r="5976" spans="18:18" x14ac:dyDescent="0.3">
      <c r="R5976" s="69"/>
    </row>
    <row r="5977" spans="18:18" x14ac:dyDescent="0.3">
      <c r="R5977" s="69"/>
    </row>
    <row r="5978" spans="18:18" x14ac:dyDescent="0.3">
      <c r="R5978" s="69"/>
    </row>
    <row r="5979" spans="18:18" x14ac:dyDescent="0.3">
      <c r="R5979" s="69"/>
    </row>
    <row r="5980" spans="18:18" x14ac:dyDescent="0.3">
      <c r="R5980" s="69"/>
    </row>
    <row r="5981" spans="18:18" x14ac:dyDescent="0.3">
      <c r="R5981" s="69"/>
    </row>
    <row r="5982" spans="18:18" x14ac:dyDescent="0.3">
      <c r="R5982" s="69"/>
    </row>
    <row r="5983" spans="18:18" x14ac:dyDescent="0.3">
      <c r="R5983" s="69"/>
    </row>
    <row r="5984" spans="18:18" x14ac:dyDescent="0.3">
      <c r="R5984" s="69"/>
    </row>
    <row r="5985" spans="18:18" x14ac:dyDescent="0.3">
      <c r="R5985" s="69"/>
    </row>
    <row r="5986" spans="18:18" x14ac:dyDescent="0.3">
      <c r="R5986" s="69"/>
    </row>
    <row r="5987" spans="18:18" x14ac:dyDescent="0.3">
      <c r="R5987" s="69"/>
    </row>
    <row r="5988" spans="18:18" x14ac:dyDescent="0.3">
      <c r="R5988" s="69"/>
    </row>
    <row r="5989" spans="18:18" x14ac:dyDescent="0.3">
      <c r="R5989" s="69"/>
    </row>
    <row r="5990" spans="18:18" x14ac:dyDescent="0.3">
      <c r="R5990" s="69"/>
    </row>
    <row r="5991" spans="18:18" x14ac:dyDescent="0.3">
      <c r="R5991" s="69"/>
    </row>
    <row r="5992" spans="18:18" x14ac:dyDescent="0.3">
      <c r="R5992" s="69"/>
    </row>
    <row r="5993" spans="18:18" x14ac:dyDescent="0.3">
      <c r="R5993" s="69"/>
    </row>
    <row r="5994" spans="18:18" x14ac:dyDescent="0.3">
      <c r="R5994" s="69"/>
    </row>
    <row r="5995" spans="18:18" x14ac:dyDescent="0.3">
      <c r="R5995" s="69"/>
    </row>
    <row r="5996" spans="18:18" x14ac:dyDescent="0.3">
      <c r="R5996" s="69"/>
    </row>
    <row r="5997" spans="18:18" x14ac:dyDescent="0.3">
      <c r="R5997" s="69"/>
    </row>
    <row r="5998" spans="18:18" x14ac:dyDescent="0.3">
      <c r="R5998" s="69"/>
    </row>
    <row r="5999" spans="18:18" x14ac:dyDescent="0.3">
      <c r="R5999" s="69"/>
    </row>
    <row r="6000" spans="18:18" x14ac:dyDescent="0.3">
      <c r="R6000" s="69"/>
    </row>
    <row r="6001" spans="18:18" x14ac:dyDescent="0.3">
      <c r="R6001" s="69"/>
    </row>
    <row r="6002" spans="18:18" x14ac:dyDescent="0.3">
      <c r="R6002" s="69"/>
    </row>
    <row r="6003" spans="18:18" x14ac:dyDescent="0.3">
      <c r="R6003" s="69"/>
    </row>
    <row r="6004" spans="18:18" x14ac:dyDescent="0.3">
      <c r="R6004" s="69"/>
    </row>
    <row r="6005" spans="18:18" x14ac:dyDescent="0.3">
      <c r="R6005" s="69"/>
    </row>
    <row r="6006" spans="18:18" x14ac:dyDescent="0.3">
      <c r="R6006" s="69"/>
    </row>
    <row r="6007" spans="18:18" x14ac:dyDescent="0.3">
      <c r="R6007" s="69"/>
    </row>
    <row r="6008" spans="18:18" x14ac:dyDescent="0.3">
      <c r="R6008" s="69"/>
    </row>
    <row r="6009" spans="18:18" x14ac:dyDescent="0.3">
      <c r="R6009" s="69"/>
    </row>
    <row r="6010" spans="18:18" x14ac:dyDescent="0.3">
      <c r="R6010" s="69"/>
    </row>
    <row r="6011" spans="18:18" x14ac:dyDescent="0.3">
      <c r="R6011" s="69"/>
    </row>
    <row r="6012" spans="18:18" x14ac:dyDescent="0.3">
      <c r="R6012" s="69"/>
    </row>
    <row r="6013" spans="18:18" x14ac:dyDescent="0.3">
      <c r="R6013" s="69"/>
    </row>
    <row r="6014" spans="18:18" x14ac:dyDescent="0.3">
      <c r="R6014" s="69"/>
    </row>
    <row r="6015" spans="18:18" x14ac:dyDescent="0.3">
      <c r="R6015" s="69"/>
    </row>
    <row r="6016" spans="18:18" x14ac:dyDescent="0.3">
      <c r="R6016" s="69"/>
    </row>
    <row r="6017" spans="18:18" x14ac:dyDescent="0.3">
      <c r="R6017" s="69"/>
    </row>
    <row r="6018" spans="18:18" x14ac:dyDescent="0.3">
      <c r="R6018" s="69"/>
    </row>
    <row r="6019" spans="18:18" x14ac:dyDescent="0.3">
      <c r="R6019" s="69"/>
    </row>
    <row r="6020" spans="18:18" x14ac:dyDescent="0.3">
      <c r="R6020" s="69"/>
    </row>
    <row r="6021" spans="18:18" x14ac:dyDescent="0.3">
      <c r="R6021" s="69"/>
    </row>
    <row r="6022" spans="18:18" x14ac:dyDescent="0.3">
      <c r="R6022" s="69"/>
    </row>
    <row r="6023" spans="18:18" x14ac:dyDescent="0.3">
      <c r="R6023" s="69"/>
    </row>
    <row r="6024" spans="18:18" x14ac:dyDescent="0.3">
      <c r="R6024" s="69"/>
    </row>
    <row r="6025" spans="18:18" x14ac:dyDescent="0.3">
      <c r="R6025" s="69"/>
    </row>
    <row r="6026" spans="18:18" x14ac:dyDescent="0.3">
      <c r="R6026" s="69"/>
    </row>
    <row r="6027" spans="18:18" x14ac:dyDescent="0.3">
      <c r="R6027" s="69"/>
    </row>
    <row r="6028" spans="18:18" x14ac:dyDescent="0.3">
      <c r="R6028" s="69"/>
    </row>
    <row r="6029" spans="18:18" x14ac:dyDescent="0.3">
      <c r="R6029" s="69"/>
    </row>
    <row r="6030" spans="18:18" x14ac:dyDescent="0.3">
      <c r="R6030" s="69"/>
    </row>
    <row r="6031" spans="18:18" x14ac:dyDescent="0.3">
      <c r="R6031" s="69"/>
    </row>
    <row r="6032" spans="18:18" x14ac:dyDescent="0.3">
      <c r="R6032" s="69"/>
    </row>
    <row r="6033" spans="18:18" x14ac:dyDescent="0.3">
      <c r="R6033" s="69"/>
    </row>
    <row r="6034" spans="18:18" x14ac:dyDescent="0.3">
      <c r="R6034" s="69"/>
    </row>
    <row r="6035" spans="18:18" x14ac:dyDescent="0.3">
      <c r="R6035" s="69"/>
    </row>
    <row r="6036" spans="18:18" x14ac:dyDescent="0.3">
      <c r="R6036" s="69"/>
    </row>
    <row r="6037" spans="18:18" x14ac:dyDescent="0.3">
      <c r="R6037" s="69"/>
    </row>
    <row r="6038" spans="18:18" x14ac:dyDescent="0.3">
      <c r="R6038" s="69"/>
    </row>
    <row r="6039" spans="18:18" x14ac:dyDescent="0.3">
      <c r="R6039" s="69"/>
    </row>
    <row r="6040" spans="18:18" x14ac:dyDescent="0.3">
      <c r="R6040" s="69"/>
    </row>
    <row r="6041" spans="18:18" x14ac:dyDescent="0.3">
      <c r="R6041" s="69"/>
    </row>
    <row r="6042" spans="18:18" x14ac:dyDescent="0.3">
      <c r="R6042" s="69"/>
    </row>
    <row r="6043" spans="18:18" x14ac:dyDescent="0.3">
      <c r="R6043" s="69"/>
    </row>
    <row r="6044" spans="18:18" x14ac:dyDescent="0.3">
      <c r="R6044" s="69"/>
    </row>
    <row r="6045" spans="18:18" x14ac:dyDescent="0.3">
      <c r="R6045" s="69"/>
    </row>
    <row r="6046" spans="18:18" x14ac:dyDescent="0.3">
      <c r="R6046" s="69"/>
    </row>
    <row r="6047" spans="18:18" x14ac:dyDescent="0.3">
      <c r="R6047" s="69"/>
    </row>
    <row r="6048" spans="18:18" x14ac:dyDescent="0.3">
      <c r="R6048" s="69"/>
    </row>
    <row r="6049" spans="18:18" x14ac:dyDescent="0.3">
      <c r="R6049" s="69"/>
    </row>
    <row r="6050" spans="18:18" x14ac:dyDescent="0.3">
      <c r="R6050" s="69"/>
    </row>
    <row r="6051" spans="18:18" x14ac:dyDescent="0.3">
      <c r="R6051" s="69"/>
    </row>
    <row r="6052" spans="18:18" x14ac:dyDescent="0.3">
      <c r="R6052" s="69"/>
    </row>
    <row r="6053" spans="18:18" x14ac:dyDescent="0.3">
      <c r="R6053" s="69"/>
    </row>
    <row r="6054" spans="18:18" x14ac:dyDescent="0.3">
      <c r="R6054" s="69"/>
    </row>
    <row r="6055" spans="18:18" x14ac:dyDescent="0.3">
      <c r="R6055" s="69"/>
    </row>
    <row r="6056" spans="18:18" x14ac:dyDescent="0.3">
      <c r="R6056" s="69"/>
    </row>
    <row r="6057" spans="18:18" x14ac:dyDescent="0.3">
      <c r="R6057" s="69"/>
    </row>
    <row r="6058" spans="18:18" x14ac:dyDescent="0.3">
      <c r="R6058" s="69"/>
    </row>
    <row r="6059" spans="18:18" x14ac:dyDescent="0.3">
      <c r="R6059" s="69"/>
    </row>
    <row r="6060" spans="18:18" x14ac:dyDescent="0.3">
      <c r="R6060" s="69"/>
    </row>
    <row r="6061" spans="18:18" x14ac:dyDescent="0.3">
      <c r="R6061" s="69"/>
    </row>
    <row r="6062" spans="18:18" x14ac:dyDescent="0.3">
      <c r="R6062" s="69"/>
    </row>
    <row r="6063" spans="18:18" x14ac:dyDescent="0.3">
      <c r="R6063" s="69"/>
    </row>
    <row r="6064" spans="18:18" x14ac:dyDescent="0.3">
      <c r="R6064" s="69"/>
    </row>
    <row r="6065" spans="18:18" x14ac:dyDescent="0.3">
      <c r="R6065" s="69"/>
    </row>
    <row r="6066" spans="18:18" x14ac:dyDescent="0.3">
      <c r="R6066" s="69"/>
    </row>
    <row r="6067" spans="18:18" x14ac:dyDescent="0.3">
      <c r="R6067" s="69"/>
    </row>
    <row r="6068" spans="18:18" x14ac:dyDescent="0.3">
      <c r="R6068" s="69"/>
    </row>
    <row r="6069" spans="18:18" x14ac:dyDescent="0.3">
      <c r="R6069" s="69"/>
    </row>
    <row r="6070" spans="18:18" x14ac:dyDescent="0.3">
      <c r="R6070" s="69"/>
    </row>
    <row r="6071" spans="18:18" x14ac:dyDescent="0.3">
      <c r="R6071" s="69"/>
    </row>
    <row r="6072" spans="18:18" x14ac:dyDescent="0.3">
      <c r="R6072" s="69"/>
    </row>
    <row r="6073" spans="18:18" x14ac:dyDescent="0.3">
      <c r="R6073" s="69"/>
    </row>
    <row r="6074" spans="18:18" x14ac:dyDescent="0.3">
      <c r="R6074" s="69"/>
    </row>
    <row r="6075" spans="18:18" x14ac:dyDescent="0.3">
      <c r="R6075" s="69"/>
    </row>
    <row r="6076" spans="18:18" x14ac:dyDescent="0.3">
      <c r="R6076" s="69"/>
    </row>
    <row r="6077" spans="18:18" x14ac:dyDescent="0.3">
      <c r="R6077" s="69"/>
    </row>
    <row r="6078" spans="18:18" x14ac:dyDescent="0.3">
      <c r="R6078" s="69"/>
    </row>
    <row r="6079" spans="18:18" x14ac:dyDescent="0.3">
      <c r="R6079" s="69"/>
    </row>
    <row r="6080" spans="18:18" x14ac:dyDescent="0.3">
      <c r="R6080" s="69"/>
    </row>
    <row r="6081" spans="18:18" x14ac:dyDescent="0.3">
      <c r="R6081" s="69"/>
    </row>
    <row r="6082" spans="18:18" x14ac:dyDescent="0.3">
      <c r="R6082" s="69"/>
    </row>
    <row r="6083" spans="18:18" x14ac:dyDescent="0.3">
      <c r="R6083" s="69"/>
    </row>
    <row r="6084" spans="18:18" x14ac:dyDescent="0.3">
      <c r="R6084" s="69"/>
    </row>
    <row r="6085" spans="18:18" x14ac:dyDescent="0.3">
      <c r="R6085" s="69"/>
    </row>
    <row r="6086" spans="18:18" x14ac:dyDescent="0.3">
      <c r="R6086" s="69"/>
    </row>
    <row r="6087" spans="18:18" x14ac:dyDescent="0.3">
      <c r="R6087" s="69"/>
    </row>
    <row r="6088" spans="18:18" x14ac:dyDescent="0.3">
      <c r="R6088" s="69"/>
    </row>
    <row r="6089" spans="18:18" x14ac:dyDescent="0.3">
      <c r="R6089" s="69"/>
    </row>
    <row r="6090" spans="18:18" x14ac:dyDescent="0.3">
      <c r="R6090" s="69"/>
    </row>
    <row r="6091" spans="18:18" x14ac:dyDescent="0.3">
      <c r="R6091" s="69"/>
    </row>
    <row r="6092" spans="18:18" x14ac:dyDescent="0.3">
      <c r="R6092" s="69"/>
    </row>
    <row r="6093" spans="18:18" x14ac:dyDescent="0.3">
      <c r="R6093" s="69"/>
    </row>
    <row r="6094" spans="18:18" x14ac:dyDescent="0.3">
      <c r="R6094" s="69"/>
    </row>
    <row r="6095" spans="18:18" x14ac:dyDescent="0.3">
      <c r="R6095" s="69"/>
    </row>
    <row r="6096" spans="18:18" x14ac:dyDescent="0.3">
      <c r="R6096" s="69"/>
    </row>
    <row r="6097" spans="18:18" x14ac:dyDescent="0.3">
      <c r="R6097" s="69"/>
    </row>
    <row r="6098" spans="18:18" x14ac:dyDescent="0.3">
      <c r="R6098" s="69"/>
    </row>
    <row r="6099" spans="18:18" x14ac:dyDescent="0.3">
      <c r="R6099" s="69"/>
    </row>
    <row r="6100" spans="18:18" x14ac:dyDescent="0.3">
      <c r="R6100" s="69"/>
    </row>
    <row r="6101" spans="18:18" x14ac:dyDescent="0.3">
      <c r="R6101" s="69"/>
    </row>
    <row r="6102" spans="18:18" x14ac:dyDescent="0.3">
      <c r="R6102" s="69"/>
    </row>
    <row r="6103" spans="18:18" x14ac:dyDescent="0.3">
      <c r="R6103" s="69"/>
    </row>
    <row r="6104" spans="18:18" x14ac:dyDescent="0.3">
      <c r="R6104" s="69"/>
    </row>
    <row r="6105" spans="18:18" x14ac:dyDescent="0.3">
      <c r="R6105" s="69"/>
    </row>
    <row r="6106" spans="18:18" x14ac:dyDescent="0.3">
      <c r="R6106" s="69"/>
    </row>
    <row r="6107" spans="18:18" x14ac:dyDescent="0.3">
      <c r="R6107" s="69"/>
    </row>
    <row r="6108" spans="18:18" x14ac:dyDescent="0.3">
      <c r="R6108" s="69"/>
    </row>
    <row r="6109" spans="18:18" x14ac:dyDescent="0.3">
      <c r="R6109" s="69"/>
    </row>
    <row r="6110" spans="18:18" x14ac:dyDescent="0.3">
      <c r="R6110" s="69"/>
    </row>
    <row r="6111" spans="18:18" x14ac:dyDescent="0.3">
      <c r="R6111" s="69"/>
    </row>
    <row r="6112" spans="18:18" x14ac:dyDescent="0.3">
      <c r="R6112" s="69"/>
    </row>
    <row r="6113" spans="18:18" x14ac:dyDescent="0.3">
      <c r="R6113" s="69"/>
    </row>
    <row r="6114" spans="18:18" x14ac:dyDescent="0.3">
      <c r="R6114" s="69"/>
    </row>
    <row r="6115" spans="18:18" x14ac:dyDescent="0.3">
      <c r="R6115" s="69"/>
    </row>
    <row r="6116" spans="18:18" x14ac:dyDescent="0.3">
      <c r="R6116" s="69"/>
    </row>
    <row r="6117" spans="18:18" x14ac:dyDescent="0.3">
      <c r="R6117" s="69"/>
    </row>
    <row r="6118" spans="18:18" x14ac:dyDescent="0.3">
      <c r="R6118" s="69"/>
    </row>
    <row r="6119" spans="18:18" x14ac:dyDescent="0.3">
      <c r="R6119" s="69"/>
    </row>
    <row r="6120" spans="18:18" x14ac:dyDescent="0.3">
      <c r="R6120" s="69"/>
    </row>
    <row r="6121" spans="18:18" x14ac:dyDescent="0.3">
      <c r="R6121" s="69"/>
    </row>
    <row r="6122" spans="18:18" x14ac:dyDescent="0.3">
      <c r="R6122" s="69"/>
    </row>
    <row r="6123" spans="18:18" x14ac:dyDescent="0.3">
      <c r="R6123" s="69"/>
    </row>
    <row r="6124" spans="18:18" x14ac:dyDescent="0.3">
      <c r="R6124" s="69"/>
    </row>
    <row r="6125" spans="18:18" x14ac:dyDescent="0.3">
      <c r="R6125" s="69"/>
    </row>
    <row r="6126" spans="18:18" x14ac:dyDescent="0.3">
      <c r="R6126" s="69"/>
    </row>
    <row r="6127" spans="18:18" x14ac:dyDescent="0.3">
      <c r="R6127" s="69"/>
    </row>
    <row r="6128" spans="18:18" x14ac:dyDescent="0.3">
      <c r="R6128" s="69"/>
    </row>
    <row r="6129" spans="18:18" x14ac:dyDescent="0.3">
      <c r="R6129" s="69"/>
    </row>
    <row r="6130" spans="18:18" x14ac:dyDescent="0.3">
      <c r="R6130" s="69"/>
    </row>
    <row r="6131" spans="18:18" x14ac:dyDescent="0.3">
      <c r="R6131" s="69"/>
    </row>
    <row r="6132" spans="18:18" x14ac:dyDescent="0.3">
      <c r="R6132" s="69"/>
    </row>
    <row r="6133" spans="18:18" x14ac:dyDescent="0.3">
      <c r="R6133" s="69"/>
    </row>
    <row r="6134" spans="18:18" x14ac:dyDescent="0.3">
      <c r="R6134" s="69"/>
    </row>
    <row r="6135" spans="18:18" x14ac:dyDescent="0.3">
      <c r="R6135" s="69"/>
    </row>
    <row r="6136" spans="18:18" x14ac:dyDescent="0.3">
      <c r="R6136" s="69"/>
    </row>
    <row r="6137" spans="18:18" x14ac:dyDescent="0.3">
      <c r="R6137" s="69"/>
    </row>
    <row r="6138" spans="18:18" x14ac:dyDescent="0.3">
      <c r="R6138" s="69"/>
    </row>
    <row r="6139" spans="18:18" x14ac:dyDescent="0.3">
      <c r="R6139" s="69"/>
    </row>
    <row r="6140" spans="18:18" x14ac:dyDescent="0.3">
      <c r="R6140" s="69"/>
    </row>
    <row r="6141" spans="18:18" x14ac:dyDescent="0.3">
      <c r="R6141" s="69"/>
    </row>
    <row r="6142" spans="18:18" x14ac:dyDescent="0.3">
      <c r="R6142" s="69"/>
    </row>
    <row r="6143" spans="18:18" x14ac:dyDescent="0.3">
      <c r="R6143" s="69"/>
    </row>
    <row r="6144" spans="18:18" x14ac:dyDescent="0.3">
      <c r="R6144" s="69"/>
    </row>
    <row r="6145" spans="18:18" x14ac:dyDescent="0.3">
      <c r="R6145" s="69"/>
    </row>
    <row r="6146" spans="18:18" x14ac:dyDescent="0.3">
      <c r="R6146" s="69"/>
    </row>
    <row r="6147" spans="18:18" x14ac:dyDescent="0.3">
      <c r="R6147" s="69"/>
    </row>
    <row r="6148" spans="18:18" x14ac:dyDescent="0.3">
      <c r="R6148" s="69"/>
    </row>
    <row r="6149" spans="18:18" x14ac:dyDescent="0.3">
      <c r="R6149" s="69"/>
    </row>
    <row r="6150" spans="18:18" x14ac:dyDescent="0.3">
      <c r="R6150" s="69"/>
    </row>
    <row r="6151" spans="18:18" x14ac:dyDescent="0.3">
      <c r="R6151" s="69"/>
    </row>
    <row r="6152" spans="18:18" x14ac:dyDescent="0.3">
      <c r="R6152" s="69"/>
    </row>
    <row r="6153" spans="18:18" x14ac:dyDescent="0.3">
      <c r="R6153" s="69"/>
    </row>
    <row r="6154" spans="18:18" x14ac:dyDescent="0.3">
      <c r="R6154" s="69"/>
    </row>
    <row r="6155" spans="18:18" x14ac:dyDescent="0.3">
      <c r="R6155" s="69"/>
    </row>
    <row r="6156" spans="18:18" x14ac:dyDescent="0.3">
      <c r="R6156" s="69"/>
    </row>
    <row r="6157" spans="18:18" x14ac:dyDescent="0.3">
      <c r="R6157" s="69"/>
    </row>
    <row r="6158" spans="18:18" x14ac:dyDescent="0.3">
      <c r="R6158" s="69"/>
    </row>
    <row r="6159" spans="18:18" x14ac:dyDescent="0.3">
      <c r="R6159" s="69"/>
    </row>
    <row r="6160" spans="18:18" x14ac:dyDescent="0.3">
      <c r="R6160" s="69"/>
    </row>
    <row r="6161" spans="18:18" x14ac:dyDescent="0.3">
      <c r="R6161" s="69"/>
    </row>
    <row r="6162" spans="18:18" x14ac:dyDescent="0.3">
      <c r="R6162" s="69"/>
    </row>
    <row r="6163" spans="18:18" x14ac:dyDescent="0.3">
      <c r="R6163" s="69"/>
    </row>
    <row r="6164" spans="18:18" x14ac:dyDescent="0.3">
      <c r="R6164" s="69"/>
    </row>
    <row r="6165" spans="18:18" x14ac:dyDescent="0.3">
      <c r="R6165" s="69"/>
    </row>
    <row r="6166" spans="18:18" x14ac:dyDescent="0.3">
      <c r="R6166" s="69"/>
    </row>
    <row r="6167" spans="18:18" x14ac:dyDescent="0.3">
      <c r="R6167" s="69"/>
    </row>
    <row r="6168" spans="18:18" x14ac:dyDescent="0.3">
      <c r="R6168" s="69"/>
    </row>
    <row r="6169" spans="18:18" x14ac:dyDescent="0.3">
      <c r="R6169" s="69"/>
    </row>
    <row r="6170" spans="18:18" x14ac:dyDescent="0.3">
      <c r="R6170" s="69"/>
    </row>
    <row r="6171" spans="18:18" x14ac:dyDescent="0.3">
      <c r="R6171" s="69"/>
    </row>
    <row r="6172" spans="18:18" x14ac:dyDescent="0.3">
      <c r="R6172" s="69"/>
    </row>
    <row r="6173" spans="18:18" x14ac:dyDescent="0.3">
      <c r="R6173" s="69"/>
    </row>
    <row r="6174" spans="18:18" x14ac:dyDescent="0.3">
      <c r="R6174" s="69"/>
    </row>
    <row r="6175" spans="18:18" x14ac:dyDescent="0.3">
      <c r="R6175" s="69"/>
    </row>
    <row r="6176" spans="18:18" x14ac:dyDescent="0.3">
      <c r="R6176" s="69"/>
    </row>
    <row r="6177" spans="18:18" x14ac:dyDescent="0.3">
      <c r="R6177" s="69"/>
    </row>
    <row r="6178" spans="18:18" x14ac:dyDescent="0.3">
      <c r="R6178" s="69"/>
    </row>
    <row r="6179" spans="18:18" x14ac:dyDescent="0.3">
      <c r="R6179" s="69"/>
    </row>
    <row r="6180" spans="18:18" x14ac:dyDescent="0.3">
      <c r="R6180" s="69"/>
    </row>
    <row r="6181" spans="18:18" x14ac:dyDescent="0.3">
      <c r="R6181" s="69"/>
    </row>
    <row r="6182" spans="18:18" x14ac:dyDescent="0.3">
      <c r="R6182" s="69"/>
    </row>
    <row r="6183" spans="18:18" x14ac:dyDescent="0.3">
      <c r="R6183" s="69"/>
    </row>
    <row r="6184" spans="18:18" x14ac:dyDescent="0.3">
      <c r="R6184" s="69"/>
    </row>
    <row r="6185" spans="18:18" x14ac:dyDescent="0.3">
      <c r="R6185" s="69"/>
    </row>
    <row r="6186" spans="18:18" x14ac:dyDescent="0.3">
      <c r="R6186" s="69"/>
    </row>
    <row r="6187" spans="18:18" x14ac:dyDescent="0.3">
      <c r="R6187" s="69"/>
    </row>
    <row r="6188" spans="18:18" x14ac:dyDescent="0.3">
      <c r="R6188" s="69"/>
    </row>
    <row r="6189" spans="18:18" x14ac:dyDescent="0.3">
      <c r="R6189" s="69"/>
    </row>
    <row r="6190" spans="18:18" x14ac:dyDescent="0.3">
      <c r="R6190" s="69"/>
    </row>
    <row r="6191" spans="18:18" x14ac:dyDescent="0.3">
      <c r="R6191" s="69"/>
    </row>
    <row r="6192" spans="18:18" x14ac:dyDescent="0.3">
      <c r="R6192" s="69"/>
    </row>
    <row r="6193" spans="18:18" x14ac:dyDescent="0.3">
      <c r="R6193" s="69"/>
    </row>
    <row r="6194" spans="18:18" x14ac:dyDescent="0.3">
      <c r="R6194" s="69"/>
    </row>
    <row r="6195" spans="18:18" x14ac:dyDescent="0.3">
      <c r="R6195" s="69"/>
    </row>
    <row r="6196" spans="18:18" x14ac:dyDescent="0.3">
      <c r="R6196" s="69"/>
    </row>
    <row r="6197" spans="18:18" x14ac:dyDescent="0.3">
      <c r="R6197" s="69"/>
    </row>
    <row r="6198" spans="18:18" x14ac:dyDescent="0.3">
      <c r="R6198" s="69"/>
    </row>
    <row r="6199" spans="18:18" x14ac:dyDescent="0.3">
      <c r="R6199" s="69"/>
    </row>
    <row r="6200" spans="18:18" x14ac:dyDescent="0.3">
      <c r="R6200" s="69"/>
    </row>
    <row r="6201" spans="18:18" x14ac:dyDescent="0.3">
      <c r="R6201" s="69"/>
    </row>
    <row r="6202" spans="18:18" x14ac:dyDescent="0.3">
      <c r="R6202" s="69"/>
    </row>
    <row r="6203" spans="18:18" x14ac:dyDescent="0.3">
      <c r="R6203" s="69"/>
    </row>
    <row r="6204" spans="18:18" x14ac:dyDescent="0.3">
      <c r="R6204" s="69"/>
    </row>
    <row r="6205" spans="18:18" x14ac:dyDescent="0.3">
      <c r="R6205" s="69"/>
    </row>
    <row r="6206" spans="18:18" x14ac:dyDescent="0.3">
      <c r="R6206" s="69"/>
    </row>
    <row r="6207" spans="18:18" x14ac:dyDescent="0.3">
      <c r="R6207" s="69"/>
    </row>
    <row r="6208" spans="18:18" x14ac:dyDescent="0.3">
      <c r="R6208" s="69"/>
    </row>
    <row r="6209" spans="18:18" x14ac:dyDescent="0.3">
      <c r="R6209" s="69"/>
    </row>
    <row r="6210" spans="18:18" x14ac:dyDescent="0.3">
      <c r="R6210" s="69"/>
    </row>
    <row r="6211" spans="18:18" x14ac:dyDescent="0.3">
      <c r="R6211" s="69"/>
    </row>
    <row r="6212" spans="18:18" x14ac:dyDescent="0.3">
      <c r="R6212" s="69"/>
    </row>
    <row r="6213" spans="18:18" x14ac:dyDescent="0.3">
      <c r="R6213" s="69"/>
    </row>
    <row r="6214" spans="18:18" x14ac:dyDescent="0.3">
      <c r="R6214" s="69"/>
    </row>
    <row r="6215" spans="18:18" x14ac:dyDescent="0.3">
      <c r="R6215" s="69"/>
    </row>
    <row r="6216" spans="18:18" x14ac:dyDescent="0.3">
      <c r="R6216" s="69"/>
    </row>
    <row r="6217" spans="18:18" x14ac:dyDescent="0.3">
      <c r="R6217" s="69"/>
    </row>
    <row r="6218" spans="18:18" x14ac:dyDescent="0.3">
      <c r="R6218" s="69"/>
    </row>
    <row r="6219" spans="18:18" x14ac:dyDescent="0.3">
      <c r="R6219" s="69"/>
    </row>
    <row r="6220" spans="18:18" x14ac:dyDescent="0.3">
      <c r="R6220" s="69"/>
    </row>
    <row r="6221" spans="18:18" x14ac:dyDescent="0.3">
      <c r="R6221" s="69"/>
    </row>
    <row r="6222" spans="18:18" x14ac:dyDescent="0.3">
      <c r="R6222" s="69"/>
    </row>
    <row r="6223" spans="18:18" x14ac:dyDescent="0.3">
      <c r="R6223" s="69"/>
    </row>
    <row r="6224" spans="18:18" x14ac:dyDescent="0.3">
      <c r="R6224" s="69"/>
    </row>
    <row r="6225" spans="18:18" x14ac:dyDescent="0.3">
      <c r="R6225" s="69"/>
    </row>
    <row r="6226" spans="18:18" x14ac:dyDescent="0.3">
      <c r="R6226" s="69"/>
    </row>
    <row r="6227" spans="18:18" x14ac:dyDescent="0.3">
      <c r="R6227" s="69"/>
    </row>
    <row r="6228" spans="18:18" x14ac:dyDescent="0.3">
      <c r="R6228" s="69"/>
    </row>
    <row r="6229" spans="18:18" x14ac:dyDescent="0.3">
      <c r="R6229" s="69"/>
    </row>
    <row r="6230" spans="18:18" x14ac:dyDescent="0.3">
      <c r="R6230" s="69"/>
    </row>
    <row r="6231" spans="18:18" x14ac:dyDescent="0.3">
      <c r="R6231" s="69"/>
    </row>
    <row r="6232" spans="18:18" x14ac:dyDescent="0.3">
      <c r="R6232" s="69"/>
    </row>
    <row r="6233" spans="18:18" x14ac:dyDescent="0.3">
      <c r="R6233" s="69"/>
    </row>
    <row r="6234" spans="18:18" x14ac:dyDescent="0.3">
      <c r="R6234" s="69"/>
    </row>
    <row r="6235" spans="18:18" x14ac:dyDescent="0.3">
      <c r="R6235" s="69"/>
    </row>
    <row r="6236" spans="18:18" x14ac:dyDescent="0.3">
      <c r="R6236" s="69"/>
    </row>
    <row r="6237" spans="18:18" x14ac:dyDescent="0.3">
      <c r="R6237" s="69"/>
    </row>
    <row r="6238" spans="18:18" x14ac:dyDescent="0.3">
      <c r="R6238" s="69"/>
    </row>
    <row r="6239" spans="18:18" x14ac:dyDescent="0.3">
      <c r="R6239" s="69"/>
    </row>
    <row r="6240" spans="18:18" x14ac:dyDescent="0.3">
      <c r="R6240" s="69"/>
    </row>
    <row r="6241" spans="18:18" x14ac:dyDescent="0.3">
      <c r="R6241" s="69"/>
    </row>
    <row r="6242" spans="18:18" x14ac:dyDescent="0.3">
      <c r="R6242" s="69"/>
    </row>
    <row r="6243" spans="18:18" x14ac:dyDescent="0.3">
      <c r="R6243" s="69"/>
    </row>
    <row r="6244" spans="18:18" x14ac:dyDescent="0.3">
      <c r="R6244" s="69"/>
    </row>
    <row r="6245" spans="18:18" x14ac:dyDescent="0.3">
      <c r="R6245" s="69"/>
    </row>
    <row r="6246" spans="18:18" x14ac:dyDescent="0.3">
      <c r="R6246" s="69"/>
    </row>
    <row r="6247" spans="18:18" x14ac:dyDescent="0.3">
      <c r="R6247" s="69"/>
    </row>
    <row r="6248" spans="18:18" x14ac:dyDescent="0.3">
      <c r="R6248" s="69"/>
    </row>
    <row r="6249" spans="18:18" x14ac:dyDescent="0.3">
      <c r="R6249" s="69"/>
    </row>
    <row r="6250" spans="18:18" x14ac:dyDescent="0.3">
      <c r="R6250" s="69"/>
    </row>
    <row r="6251" spans="18:18" x14ac:dyDescent="0.3">
      <c r="R6251" s="69"/>
    </row>
    <row r="6252" spans="18:18" x14ac:dyDescent="0.3">
      <c r="R6252" s="69"/>
    </row>
    <row r="6253" spans="18:18" x14ac:dyDescent="0.3">
      <c r="R6253" s="69"/>
    </row>
    <row r="6254" spans="18:18" x14ac:dyDescent="0.3">
      <c r="R6254" s="69"/>
    </row>
    <row r="6255" spans="18:18" x14ac:dyDescent="0.3">
      <c r="R6255" s="69"/>
    </row>
    <row r="6256" spans="18:18" x14ac:dyDescent="0.3">
      <c r="R6256" s="69"/>
    </row>
    <row r="6257" spans="18:18" x14ac:dyDescent="0.3">
      <c r="R6257" s="69"/>
    </row>
    <row r="6258" spans="18:18" x14ac:dyDescent="0.3">
      <c r="R6258" s="69"/>
    </row>
    <row r="6259" spans="18:18" x14ac:dyDescent="0.3">
      <c r="R6259" s="69"/>
    </row>
    <row r="6260" spans="18:18" x14ac:dyDescent="0.3">
      <c r="R6260" s="69"/>
    </row>
    <row r="6261" spans="18:18" x14ac:dyDescent="0.3">
      <c r="R6261" s="69"/>
    </row>
    <row r="6262" spans="18:18" x14ac:dyDescent="0.3">
      <c r="R6262" s="69"/>
    </row>
    <row r="6263" spans="18:18" x14ac:dyDescent="0.3">
      <c r="R6263" s="69"/>
    </row>
    <row r="6264" spans="18:18" x14ac:dyDescent="0.3">
      <c r="R6264" s="69"/>
    </row>
    <row r="6265" spans="18:18" x14ac:dyDescent="0.3">
      <c r="R6265" s="69"/>
    </row>
    <row r="6266" spans="18:18" x14ac:dyDescent="0.3">
      <c r="R6266" s="69"/>
    </row>
    <row r="6267" spans="18:18" x14ac:dyDescent="0.3">
      <c r="R6267" s="69"/>
    </row>
    <row r="6268" spans="18:18" x14ac:dyDescent="0.3">
      <c r="R6268" s="69"/>
    </row>
    <row r="6269" spans="18:18" x14ac:dyDescent="0.3">
      <c r="R6269" s="69"/>
    </row>
    <row r="6270" spans="18:18" x14ac:dyDescent="0.3">
      <c r="R6270" s="69"/>
    </row>
    <row r="6271" spans="18:18" x14ac:dyDescent="0.3">
      <c r="R6271" s="69"/>
    </row>
    <row r="6272" spans="18:18" x14ac:dyDescent="0.3">
      <c r="R6272" s="69"/>
    </row>
    <row r="6273" spans="18:18" x14ac:dyDescent="0.3">
      <c r="R6273" s="69"/>
    </row>
    <row r="6274" spans="18:18" x14ac:dyDescent="0.3">
      <c r="R6274" s="69"/>
    </row>
    <row r="6275" spans="18:18" x14ac:dyDescent="0.3">
      <c r="R6275" s="69"/>
    </row>
    <row r="6276" spans="18:18" x14ac:dyDescent="0.3">
      <c r="R6276" s="69"/>
    </row>
    <row r="6277" spans="18:18" x14ac:dyDescent="0.3">
      <c r="R6277" s="69"/>
    </row>
    <row r="6278" spans="18:18" x14ac:dyDescent="0.3">
      <c r="R6278" s="69"/>
    </row>
    <row r="6279" spans="18:18" x14ac:dyDescent="0.3">
      <c r="R6279" s="69"/>
    </row>
    <row r="6280" spans="18:18" x14ac:dyDescent="0.3">
      <c r="R6280" s="69"/>
    </row>
    <row r="6281" spans="18:18" x14ac:dyDescent="0.3">
      <c r="R6281" s="69"/>
    </row>
    <row r="6282" spans="18:18" x14ac:dyDescent="0.3">
      <c r="R6282" s="69"/>
    </row>
    <row r="6283" spans="18:18" x14ac:dyDescent="0.3">
      <c r="R6283" s="69"/>
    </row>
    <row r="6284" spans="18:18" x14ac:dyDescent="0.3">
      <c r="R6284" s="69"/>
    </row>
    <row r="6285" spans="18:18" x14ac:dyDescent="0.3">
      <c r="R6285" s="69"/>
    </row>
    <row r="6286" spans="18:18" x14ac:dyDescent="0.3">
      <c r="R6286" s="69"/>
    </row>
    <row r="6287" spans="18:18" x14ac:dyDescent="0.3">
      <c r="R6287" s="69"/>
    </row>
    <row r="6288" spans="18:18" x14ac:dyDescent="0.3">
      <c r="R6288" s="69"/>
    </row>
    <row r="6289" spans="18:18" x14ac:dyDescent="0.3">
      <c r="R6289" s="69"/>
    </row>
    <row r="6290" spans="18:18" x14ac:dyDescent="0.3">
      <c r="R6290" s="69"/>
    </row>
    <row r="6291" spans="18:18" x14ac:dyDescent="0.3">
      <c r="R6291" s="69"/>
    </row>
    <row r="6292" spans="18:18" x14ac:dyDescent="0.3">
      <c r="R6292" s="69"/>
    </row>
    <row r="6293" spans="18:18" x14ac:dyDescent="0.3">
      <c r="R6293" s="69"/>
    </row>
    <row r="6294" spans="18:18" x14ac:dyDescent="0.3">
      <c r="R6294" s="69"/>
    </row>
    <row r="6295" spans="18:18" x14ac:dyDescent="0.3">
      <c r="R6295" s="69"/>
    </row>
    <row r="6296" spans="18:18" x14ac:dyDescent="0.3">
      <c r="R6296" s="69"/>
    </row>
    <row r="6297" spans="18:18" x14ac:dyDescent="0.3">
      <c r="R6297" s="69"/>
    </row>
    <row r="6298" spans="18:18" x14ac:dyDescent="0.3">
      <c r="R6298" s="69"/>
    </row>
    <row r="6299" spans="18:18" x14ac:dyDescent="0.3">
      <c r="R6299" s="69"/>
    </row>
    <row r="6300" spans="18:18" x14ac:dyDescent="0.3">
      <c r="R6300" s="69"/>
    </row>
    <row r="6301" spans="18:18" x14ac:dyDescent="0.3">
      <c r="R6301" s="69"/>
    </row>
    <row r="6302" spans="18:18" x14ac:dyDescent="0.3">
      <c r="R6302" s="69"/>
    </row>
    <row r="6303" spans="18:18" x14ac:dyDescent="0.3">
      <c r="R6303" s="69"/>
    </row>
    <row r="6304" spans="18:18" x14ac:dyDescent="0.3">
      <c r="R6304" s="69"/>
    </row>
    <row r="6305" spans="18:18" x14ac:dyDescent="0.3">
      <c r="R6305" s="69"/>
    </row>
    <row r="6306" spans="18:18" x14ac:dyDescent="0.3">
      <c r="R6306" s="69"/>
    </row>
    <row r="6307" spans="18:18" x14ac:dyDescent="0.3">
      <c r="R6307" s="69"/>
    </row>
    <row r="6308" spans="18:18" x14ac:dyDescent="0.3">
      <c r="R6308" s="69"/>
    </row>
    <row r="6309" spans="18:18" x14ac:dyDescent="0.3">
      <c r="R6309" s="69"/>
    </row>
    <row r="6310" spans="18:18" x14ac:dyDescent="0.3">
      <c r="R6310" s="69"/>
    </row>
    <row r="6311" spans="18:18" x14ac:dyDescent="0.3">
      <c r="R6311" s="69"/>
    </row>
    <row r="6312" spans="18:18" x14ac:dyDescent="0.3">
      <c r="R6312" s="69"/>
    </row>
    <row r="6313" spans="18:18" x14ac:dyDescent="0.3">
      <c r="R6313" s="69"/>
    </row>
    <row r="6314" spans="18:18" x14ac:dyDescent="0.3">
      <c r="R6314" s="69"/>
    </row>
    <row r="6315" spans="18:18" x14ac:dyDescent="0.3">
      <c r="R6315" s="69"/>
    </row>
    <row r="6316" spans="18:18" x14ac:dyDescent="0.3">
      <c r="R6316" s="69"/>
    </row>
    <row r="6317" spans="18:18" x14ac:dyDescent="0.3">
      <c r="R6317" s="69"/>
    </row>
    <row r="6318" spans="18:18" x14ac:dyDescent="0.3">
      <c r="R6318" s="69"/>
    </row>
    <row r="6319" spans="18:18" x14ac:dyDescent="0.3">
      <c r="R6319" s="69"/>
    </row>
    <row r="6320" spans="18:18" x14ac:dyDescent="0.3">
      <c r="R6320" s="69"/>
    </row>
    <row r="6321" spans="18:18" x14ac:dyDescent="0.3">
      <c r="R6321" s="69"/>
    </row>
    <row r="6322" spans="18:18" x14ac:dyDescent="0.3">
      <c r="R6322" s="69"/>
    </row>
    <row r="6323" spans="18:18" x14ac:dyDescent="0.3">
      <c r="R6323" s="69"/>
    </row>
    <row r="6324" spans="18:18" x14ac:dyDescent="0.3">
      <c r="R6324" s="69"/>
    </row>
    <row r="6325" spans="18:18" x14ac:dyDescent="0.3">
      <c r="R6325" s="69"/>
    </row>
    <row r="6326" spans="18:18" x14ac:dyDescent="0.3">
      <c r="R6326" s="69"/>
    </row>
    <row r="6327" spans="18:18" x14ac:dyDescent="0.3">
      <c r="R6327" s="69"/>
    </row>
    <row r="6328" spans="18:18" x14ac:dyDescent="0.3">
      <c r="R6328" s="69"/>
    </row>
    <row r="6329" spans="18:18" x14ac:dyDescent="0.3">
      <c r="R6329" s="69"/>
    </row>
    <row r="6330" spans="18:18" x14ac:dyDescent="0.3">
      <c r="R6330" s="69"/>
    </row>
    <row r="6331" spans="18:18" x14ac:dyDescent="0.3">
      <c r="R6331" s="69"/>
    </row>
    <row r="6332" spans="18:18" x14ac:dyDescent="0.3">
      <c r="R6332" s="69"/>
    </row>
    <row r="6333" spans="18:18" x14ac:dyDescent="0.3">
      <c r="R6333" s="69"/>
    </row>
    <row r="6334" spans="18:18" x14ac:dyDescent="0.3">
      <c r="R6334" s="69"/>
    </row>
    <row r="6335" spans="18:18" x14ac:dyDescent="0.3">
      <c r="R6335" s="69"/>
    </row>
    <row r="6336" spans="18:18" x14ac:dyDescent="0.3">
      <c r="R6336" s="69"/>
    </row>
    <row r="6337" spans="18:18" x14ac:dyDescent="0.3">
      <c r="R6337" s="69"/>
    </row>
    <row r="6338" spans="18:18" x14ac:dyDescent="0.3">
      <c r="R6338" s="69"/>
    </row>
    <row r="6339" spans="18:18" x14ac:dyDescent="0.3">
      <c r="R6339" s="69"/>
    </row>
    <row r="6340" spans="18:18" x14ac:dyDescent="0.3">
      <c r="R6340" s="69"/>
    </row>
    <row r="6341" spans="18:18" x14ac:dyDescent="0.3">
      <c r="R6341" s="69"/>
    </row>
    <row r="6342" spans="18:18" x14ac:dyDescent="0.3">
      <c r="R6342" s="69"/>
    </row>
    <row r="6343" spans="18:18" x14ac:dyDescent="0.3">
      <c r="R6343" s="69"/>
    </row>
    <row r="6344" spans="18:18" x14ac:dyDescent="0.3">
      <c r="R6344" s="69"/>
    </row>
    <row r="6345" spans="18:18" x14ac:dyDescent="0.3">
      <c r="R6345" s="69"/>
    </row>
    <row r="6346" spans="18:18" x14ac:dyDescent="0.3">
      <c r="R6346" s="69"/>
    </row>
    <row r="6347" spans="18:18" x14ac:dyDescent="0.3">
      <c r="R6347" s="69"/>
    </row>
    <row r="6348" spans="18:18" x14ac:dyDescent="0.3">
      <c r="R6348" s="69"/>
    </row>
    <row r="6349" spans="18:18" x14ac:dyDescent="0.3">
      <c r="R6349" s="69"/>
    </row>
    <row r="6350" spans="18:18" x14ac:dyDescent="0.3">
      <c r="R6350" s="69"/>
    </row>
    <row r="6351" spans="18:18" x14ac:dyDescent="0.3">
      <c r="R6351" s="69"/>
    </row>
    <row r="6352" spans="18:18" x14ac:dyDescent="0.3">
      <c r="R6352" s="69"/>
    </row>
    <row r="6353" spans="18:18" x14ac:dyDescent="0.3">
      <c r="R6353" s="69"/>
    </row>
    <row r="6354" spans="18:18" x14ac:dyDescent="0.3">
      <c r="R6354" s="69"/>
    </row>
    <row r="6355" spans="18:18" x14ac:dyDescent="0.3">
      <c r="R6355" s="69"/>
    </row>
    <row r="6356" spans="18:18" x14ac:dyDescent="0.3">
      <c r="R6356" s="69"/>
    </row>
    <row r="6357" spans="18:18" x14ac:dyDescent="0.3">
      <c r="R6357" s="69"/>
    </row>
    <row r="6358" spans="18:18" x14ac:dyDescent="0.3">
      <c r="R6358" s="69"/>
    </row>
    <row r="6359" spans="18:18" x14ac:dyDescent="0.3">
      <c r="R6359" s="69"/>
    </row>
    <row r="6360" spans="18:18" x14ac:dyDescent="0.3">
      <c r="R6360" s="69"/>
    </row>
    <row r="6361" spans="18:18" x14ac:dyDescent="0.3">
      <c r="R6361" s="69"/>
    </row>
    <row r="6362" spans="18:18" x14ac:dyDescent="0.3">
      <c r="R6362" s="69"/>
    </row>
    <row r="6363" spans="18:18" x14ac:dyDescent="0.3">
      <c r="R6363" s="69"/>
    </row>
    <row r="6364" spans="18:18" x14ac:dyDescent="0.3">
      <c r="R6364" s="69"/>
    </row>
    <row r="6365" spans="18:18" x14ac:dyDescent="0.3">
      <c r="R6365" s="69"/>
    </row>
    <row r="6366" spans="18:18" x14ac:dyDescent="0.3">
      <c r="R6366" s="69"/>
    </row>
    <row r="6367" spans="18:18" x14ac:dyDescent="0.3">
      <c r="R6367" s="69"/>
    </row>
    <row r="6368" spans="18:18" x14ac:dyDescent="0.3">
      <c r="R6368" s="69"/>
    </row>
    <row r="6369" spans="18:18" x14ac:dyDescent="0.3">
      <c r="R6369" s="69"/>
    </row>
    <row r="6370" spans="18:18" x14ac:dyDescent="0.3">
      <c r="R6370" s="69"/>
    </row>
    <row r="6371" spans="18:18" x14ac:dyDescent="0.3">
      <c r="R6371" s="69"/>
    </row>
    <row r="6372" spans="18:18" x14ac:dyDescent="0.3">
      <c r="R6372" s="69"/>
    </row>
    <row r="6373" spans="18:18" x14ac:dyDescent="0.3">
      <c r="R6373" s="69"/>
    </row>
    <row r="6374" spans="18:18" x14ac:dyDescent="0.3">
      <c r="R6374" s="69"/>
    </row>
    <row r="6375" spans="18:18" x14ac:dyDescent="0.3">
      <c r="R6375" s="69"/>
    </row>
    <row r="6376" spans="18:18" x14ac:dyDescent="0.3">
      <c r="R6376" s="69"/>
    </row>
    <row r="6377" spans="18:18" x14ac:dyDescent="0.3">
      <c r="R6377" s="69"/>
    </row>
    <row r="6378" spans="18:18" x14ac:dyDescent="0.3">
      <c r="R6378" s="69"/>
    </row>
    <row r="6379" spans="18:18" x14ac:dyDescent="0.3">
      <c r="R6379" s="69"/>
    </row>
    <row r="6380" spans="18:18" x14ac:dyDescent="0.3">
      <c r="R6380" s="69"/>
    </row>
    <row r="6381" spans="18:18" x14ac:dyDescent="0.3">
      <c r="R6381" s="69"/>
    </row>
    <row r="6382" spans="18:18" x14ac:dyDescent="0.3">
      <c r="R6382" s="69"/>
    </row>
    <row r="6383" spans="18:18" x14ac:dyDescent="0.3">
      <c r="R6383" s="69"/>
    </row>
    <row r="6384" spans="18:18" x14ac:dyDescent="0.3">
      <c r="R6384" s="69"/>
    </row>
    <row r="6385" spans="18:18" x14ac:dyDescent="0.3">
      <c r="R6385" s="69"/>
    </row>
    <row r="6386" spans="18:18" x14ac:dyDescent="0.3">
      <c r="R6386" s="69"/>
    </row>
    <row r="6387" spans="18:18" x14ac:dyDescent="0.3">
      <c r="R6387" s="69"/>
    </row>
    <row r="6388" spans="18:18" x14ac:dyDescent="0.3">
      <c r="R6388" s="69"/>
    </row>
    <row r="6389" spans="18:18" x14ac:dyDescent="0.3">
      <c r="R6389" s="69"/>
    </row>
    <row r="6390" spans="18:18" x14ac:dyDescent="0.3">
      <c r="R6390" s="69"/>
    </row>
    <row r="6391" spans="18:18" x14ac:dyDescent="0.3">
      <c r="R6391" s="69"/>
    </row>
    <row r="6392" spans="18:18" x14ac:dyDescent="0.3">
      <c r="R6392" s="69"/>
    </row>
    <row r="6393" spans="18:18" x14ac:dyDescent="0.3">
      <c r="R6393" s="69"/>
    </row>
    <row r="6394" spans="18:18" x14ac:dyDescent="0.3">
      <c r="R6394" s="69"/>
    </row>
    <row r="6395" spans="18:18" x14ac:dyDescent="0.3">
      <c r="R6395" s="69"/>
    </row>
    <row r="6396" spans="18:18" x14ac:dyDescent="0.3">
      <c r="R6396" s="69"/>
    </row>
    <row r="6397" spans="18:18" x14ac:dyDescent="0.3">
      <c r="R6397" s="69"/>
    </row>
    <row r="6398" spans="18:18" x14ac:dyDescent="0.3">
      <c r="R6398" s="69"/>
    </row>
    <row r="6399" spans="18:18" x14ac:dyDescent="0.3">
      <c r="R6399" s="69"/>
    </row>
    <row r="6400" spans="18:18" x14ac:dyDescent="0.3">
      <c r="R6400" s="69"/>
    </row>
    <row r="6401" spans="18:18" x14ac:dyDescent="0.3">
      <c r="R6401" s="69"/>
    </row>
    <row r="6402" spans="18:18" x14ac:dyDescent="0.3">
      <c r="R6402" s="69"/>
    </row>
    <row r="6403" spans="18:18" x14ac:dyDescent="0.3">
      <c r="R6403" s="69"/>
    </row>
    <row r="6404" spans="18:18" x14ac:dyDescent="0.3">
      <c r="R6404" s="69"/>
    </row>
    <row r="6405" spans="18:18" x14ac:dyDescent="0.3">
      <c r="R6405" s="69"/>
    </row>
    <row r="6406" spans="18:18" x14ac:dyDescent="0.3">
      <c r="R6406" s="69"/>
    </row>
    <row r="6407" spans="18:18" x14ac:dyDescent="0.3">
      <c r="R6407" s="69"/>
    </row>
    <row r="6408" spans="18:18" x14ac:dyDescent="0.3">
      <c r="R6408" s="69"/>
    </row>
    <row r="6409" spans="18:18" x14ac:dyDescent="0.3">
      <c r="R6409" s="69"/>
    </row>
    <row r="6410" spans="18:18" x14ac:dyDescent="0.3">
      <c r="R6410" s="69"/>
    </row>
    <row r="6411" spans="18:18" x14ac:dyDescent="0.3">
      <c r="R6411" s="69"/>
    </row>
    <row r="6412" spans="18:18" x14ac:dyDescent="0.3">
      <c r="R6412" s="69"/>
    </row>
    <row r="6413" spans="18:18" x14ac:dyDescent="0.3">
      <c r="R6413" s="69"/>
    </row>
    <row r="6414" spans="18:18" x14ac:dyDescent="0.3">
      <c r="R6414" s="69"/>
    </row>
    <row r="6415" spans="18:18" x14ac:dyDescent="0.3">
      <c r="R6415" s="69"/>
    </row>
    <row r="6416" spans="18:18" x14ac:dyDescent="0.3">
      <c r="R6416" s="69"/>
    </row>
    <row r="6417" spans="18:18" x14ac:dyDescent="0.3">
      <c r="R6417" s="69"/>
    </row>
    <row r="6418" spans="18:18" x14ac:dyDescent="0.3">
      <c r="R6418" s="69"/>
    </row>
    <row r="6419" spans="18:18" x14ac:dyDescent="0.3">
      <c r="R6419" s="69"/>
    </row>
    <row r="6420" spans="18:18" x14ac:dyDescent="0.3">
      <c r="R6420" s="69"/>
    </row>
    <row r="6421" spans="18:18" x14ac:dyDescent="0.3">
      <c r="R6421" s="69"/>
    </row>
    <row r="6422" spans="18:18" x14ac:dyDescent="0.3">
      <c r="R6422" s="69"/>
    </row>
    <row r="6423" spans="18:18" x14ac:dyDescent="0.3">
      <c r="R6423" s="69"/>
    </row>
    <row r="6424" spans="18:18" x14ac:dyDescent="0.3">
      <c r="R6424" s="69"/>
    </row>
    <row r="6425" spans="18:18" x14ac:dyDescent="0.3">
      <c r="R6425" s="69"/>
    </row>
    <row r="6426" spans="18:18" x14ac:dyDescent="0.3">
      <c r="R6426" s="69"/>
    </row>
    <row r="6427" spans="18:18" x14ac:dyDescent="0.3">
      <c r="R6427" s="69"/>
    </row>
    <row r="6428" spans="18:18" x14ac:dyDescent="0.3">
      <c r="R6428" s="69"/>
    </row>
    <row r="6429" spans="18:18" x14ac:dyDescent="0.3">
      <c r="R6429" s="69"/>
    </row>
    <row r="6430" spans="18:18" x14ac:dyDescent="0.3">
      <c r="R6430" s="69"/>
    </row>
    <row r="6431" spans="18:18" x14ac:dyDescent="0.3">
      <c r="R6431" s="69"/>
    </row>
    <row r="6432" spans="18:18" x14ac:dyDescent="0.3">
      <c r="R6432" s="69"/>
    </row>
    <row r="6433" spans="18:18" x14ac:dyDescent="0.3">
      <c r="R6433" s="69"/>
    </row>
    <row r="6434" spans="18:18" x14ac:dyDescent="0.3">
      <c r="R6434" s="69"/>
    </row>
    <row r="6435" spans="18:18" x14ac:dyDescent="0.3">
      <c r="R6435" s="69"/>
    </row>
    <row r="6436" spans="18:18" x14ac:dyDescent="0.3">
      <c r="R6436" s="69"/>
    </row>
    <row r="6437" spans="18:18" x14ac:dyDescent="0.3">
      <c r="R6437" s="69"/>
    </row>
    <row r="6438" spans="18:18" x14ac:dyDescent="0.3">
      <c r="R6438" s="69"/>
    </row>
    <row r="6439" spans="18:18" x14ac:dyDescent="0.3">
      <c r="R6439" s="69"/>
    </row>
    <row r="6440" spans="18:18" x14ac:dyDescent="0.3">
      <c r="R6440" s="69"/>
    </row>
    <row r="6441" spans="18:18" x14ac:dyDescent="0.3">
      <c r="R6441" s="69"/>
    </row>
    <row r="6442" spans="18:18" x14ac:dyDescent="0.3">
      <c r="R6442" s="69"/>
    </row>
    <row r="6443" spans="18:18" x14ac:dyDescent="0.3">
      <c r="R6443" s="69"/>
    </row>
    <row r="6444" spans="18:18" x14ac:dyDescent="0.3">
      <c r="R6444" s="69"/>
    </row>
    <row r="6445" spans="18:18" x14ac:dyDescent="0.3">
      <c r="R6445" s="69"/>
    </row>
    <row r="6446" spans="18:18" x14ac:dyDescent="0.3">
      <c r="R6446" s="69"/>
    </row>
    <row r="6447" spans="18:18" x14ac:dyDescent="0.3">
      <c r="R6447" s="69"/>
    </row>
    <row r="6448" spans="18:18" x14ac:dyDescent="0.3">
      <c r="R6448" s="69"/>
    </row>
    <row r="6449" spans="18:18" x14ac:dyDescent="0.3">
      <c r="R6449" s="69"/>
    </row>
    <row r="6450" spans="18:18" x14ac:dyDescent="0.3">
      <c r="R6450" s="69"/>
    </row>
    <row r="6451" spans="18:18" x14ac:dyDescent="0.3">
      <c r="R6451" s="69"/>
    </row>
    <row r="6452" spans="18:18" x14ac:dyDescent="0.3">
      <c r="R6452" s="69"/>
    </row>
    <row r="6453" spans="18:18" x14ac:dyDescent="0.3">
      <c r="R6453" s="69"/>
    </row>
    <row r="6454" spans="18:18" x14ac:dyDescent="0.3">
      <c r="R6454" s="69"/>
    </row>
    <row r="6455" spans="18:18" x14ac:dyDescent="0.3">
      <c r="R6455" s="69"/>
    </row>
    <row r="6456" spans="18:18" x14ac:dyDescent="0.3">
      <c r="R6456" s="69"/>
    </row>
    <row r="6457" spans="18:18" x14ac:dyDescent="0.3">
      <c r="R6457" s="69"/>
    </row>
    <row r="6458" spans="18:18" x14ac:dyDescent="0.3">
      <c r="R6458" s="69"/>
    </row>
    <row r="6459" spans="18:18" x14ac:dyDescent="0.3">
      <c r="R6459" s="69"/>
    </row>
    <row r="6460" spans="18:18" x14ac:dyDescent="0.3">
      <c r="R6460" s="69"/>
    </row>
    <row r="6461" spans="18:18" x14ac:dyDescent="0.3">
      <c r="R6461" s="69"/>
    </row>
    <row r="6462" spans="18:18" x14ac:dyDescent="0.3">
      <c r="R6462" s="69"/>
    </row>
    <row r="6463" spans="18:18" x14ac:dyDescent="0.3">
      <c r="R6463" s="69"/>
    </row>
    <row r="6464" spans="18:18" x14ac:dyDescent="0.3">
      <c r="R6464" s="69"/>
    </row>
    <row r="6465" spans="18:18" x14ac:dyDescent="0.3">
      <c r="R6465" s="69"/>
    </row>
    <row r="6466" spans="18:18" x14ac:dyDescent="0.3">
      <c r="R6466" s="69"/>
    </row>
    <row r="6467" spans="18:18" x14ac:dyDescent="0.3">
      <c r="R6467" s="69"/>
    </row>
    <row r="6468" spans="18:18" x14ac:dyDescent="0.3">
      <c r="R6468" s="69"/>
    </row>
    <row r="6469" spans="18:18" x14ac:dyDescent="0.3">
      <c r="R6469" s="69"/>
    </row>
    <row r="6470" spans="18:18" x14ac:dyDescent="0.3">
      <c r="R6470" s="69"/>
    </row>
    <row r="6471" spans="18:18" x14ac:dyDescent="0.3">
      <c r="R6471" s="69"/>
    </row>
    <row r="6472" spans="18:18" x14ac:dyDescent="0.3">
      <c r="R6472" s="69"/>
    </row>
    <row r="6473" spans="18:18" x14ac:dyDescent="0.3">
      <c r="R6473" s="69"/>
    </row>
    <row r="6474" spans="18:18" x14ac:dyDescent="0.3">
      <c r="R6474" s="69"/>
    </row>
    <row r="6475" spans="18:18" x14ac:dyDescent="0.3">
      <c r="R6475" s="69"/>
    </row>
    <row r="6476" spans="18:18" x14ac:dyDescent="0.3">
      <c r="R6476" s="69"/>
    </row>
    <row r="6477" spans="18:18" x14ac:dyDescent="0.3">
      <c r="R6477" s="69"/>
    </row>
    <row r="6478" spans="18:18" x14ac:dyDescent="0.3">
      <c r="R6478" s="69"/>
    </row>
    <row r="6479" spans="18:18" x14ac:dyDescent="0.3">
      <c r="R6479" s="69"/>
    </row>
    <row r="6480" spans="18:18" x14ac:dyDescent="0.3">
      <c r="R6480" s="69"/>
    </row>
    <row r="6481" spans="18:18" x14ac:dyDescent="0.3">
      <c r="R6481" s="69"/>
    </row>
    <row r="6482" spans="18:18" x14ac:dyDescent="0.3">
      <c r="R6482" s="69"/>
    </row>
    <row r="6483" spans="18:18" x14ac:dyDescent="0.3">
      <c r="R6483" s="69"/>
    </row>
    <row r="6484" spans="18:18" x14ac:dyDescent="0.3">
      <c r="R6484" s="69"/>
    </row>
    <row r="6485" spans="18:18" x14ac:dyDescent="0.3">
      <c r="R6485" s="69"/>
    </row>
    <row r="6486" spans="18:18" x14ac:dyDescent="0.3">
      <c r="R6486" s="69"/>
    </row>
    <row r="6487" spans="18:18" x14ac:dyDescent="0.3">
      <c r="R6487" s="69"/>
    </row>
    <row r="6488" spans="18:18" x14ac:dyDescent="0.3">
      <c r="R6488" s="69"/>
    </row>
    <row r="6489" spans="18:18" x14ac:dyDescent="0.3">
      <c r="R6489" s="69"/>
    </row>
    <row r="6490" spans="18:18" x14ac:dyDescent="0.3">
      <c r="R6490" s="69"/>
    </row>
    <row r="6491" spans="18:18" x14ac:dyDescent="0.3">
      <c r="R6491" s="69"/>
    </row>
    <row r="6492" spans="18:18" x14ac:dyDescent="0.3">
      <c r="R6492" s="69"/>
    </row>
    <row r="6493" spans="18:18" x14ac:dyDescent="0.3">
      <c r="R6493" s="69"/>
    </row>
    <row r="6494" spans="18:18" x14ac:dyDescent="0.3">
      <c r="R6494" s="69"/>
    </row>
    <row r="6495" spans="18:18" x14ac:dyDescent="0.3">
      <c r="R6495" s="69"/>
    </row>
    <row r="6496" spans="18:18" x14ac:dyDescent="0.3">
      <c r="R6496" s="69"/>
    </row>
    <row r="6497" spans="18:18" x14ac:dyDescent="0.3">
      <c r="R6497" s="69"/>
    </row>
    <row r="6498" spans="18:18" x14ac:dyDescent="0.3">
      <c r="R6498" s="69"/>
    </row>
    <row r="6499" spans="18:18" x14ac:dyDescent="0.3">
      <c r="R6499" s="69"/>
    </row>
    <row r="6500" spans="18:18" x14ac:dyDescent="0.3">
      <c r="R6500" s="69"/>
    </row>
    <row r="6501" spans="18:18" x14ac:dyDescent="0.3">
      <c r="R6501" s="69"/>
    </row>
    <row r="6502" spans="18:18" x14ac:dyDescent="0.3">
      <c r="R6502" s="69"/>
    </row>
    <row r="6503" spans="18:18" x14ac:dyDescent="0.3">
      <c r="R6503" s="69"/>
    </row>
    <row r="6504" spans="18:18" x14ac:dyDescent="0.3">
      <c r="R6504" s="69"/>
    </row>
    <row r="6505" spans="18:18" x14ac:dyDescent="0.3">
      <c r="R6505" s="69"/>
    </row>
    <row r="6506" spans="18:18" x14ac:dyDescent="0.3">
      <c r="R6506" s="69"/>
    </row>
    <row r="6507" spans="18:18" x14ac:dyDescent="0.3">
      <c r="R6507" s="69"/>
    </row>
    <row r="6508" spans="18:18" x14ac:dyDescent="0.3">
      <c r="R6508" s="69"/>
    </row>
    <row r="6509" spans="18:18" x14ac:dyDescent="0.3">
      <c r="R6509" s="69"/>
    </row>
    <row r="6510" spans="18:18" x14ac:dyDescent="0.3">
      <c r="R6510" s="69"/>
    </row>
    <row r="6511" spans="18:18" x14ac:dyDescent="0.3">
      <c r="R6511" s="69"/>
    </row>
    <row r="6512" spans="18:18" x14ac:dyDescent="0.3">
      <c r="R6512" s="69"/>
    </row>
    <row r="6513" spans="18:18" x14ac:dyDescent="0.3">
      <c r="R6513" s="69"/>
    </row>
    <row r="6514" spans="18:18" x14ac:dyDescent="0.3">
      <c r="R6514" s="69"/>
    </row>
    <row r="6515" spans="18:18" x14ac:dyDescent="0.3">
      <c r="R6515" s="69"/>
    </row>
    <row r="6516" spans="18:18" x14ac:dyDescent="0.3">
      <c r="R6516" s="69"/>
    </row>
    <row r="6517" spans="18:18" x14ac:dyDescent="0.3">
      <c r="R6517" s="69"/>
    </row>
    <row r="6518" spans="18:18" x14ac:dyDescent="0.3">
      <c r="R6518" s="69"/>
    </row>
    <row r="6519" spans="18:18" x14ac:dyDescent="0.3">
      <c r="R6519" s="69"/>
    </row>
    <row r="6520" spans="18:18" x14ac:dyDescent="0.3">
      <c r="R6520" s="69"/>
    </row>
    <row r="6521" spans="18:18" x14ac:dyDescent="0.3">
      <c r="R6521" s="69"/>
    </row>
    <row r="6522" spans="18:18" x14ac:dyDescent="0.3">
      <c r="R6522" s="69"/>
    </row>
    <row r="6523" spans="18:18" x14ac:dyDescent="0.3">
      <c r="R6523" s="69"/>
    </row>
    <row r="6524" spans="18:18" x14ac:dyDescent="0.3">
      <c r="R6524" s="69"/>
    </row>
    <row r="6525" spans="18:18" x14ac:dyDescent="0.3">
      <c r="R6525" s="69"/>
    </row>
    <row r="6526" spans="18:18" x14ac:dyDescent="0.3">
      <c r="R6526" s="69"/>
    </row>
    <row r="6527" spans="18:18" x14ac:dyDescent="0.3">
      <c r="R6527" s="69"/>
    </row>
    <row r="6528" spans="18:18" x14ac:dyDescent="0.3">
      <c r="R6528" s="69"/>
    </row>
    <row r="6529" spans="18:18" x14ac:dyDescent="0.3">
      <c r="R6529" s="69"/>
    </row>
    <row r="6530" spans="18:18" x14ac:dyDescent="0.3">
      <c r="R6530" s="69"/>
    </row>
    <row r="6531" spans="18:18" x14ac:dyDescent="0.3">
      <c r="R6531" s="69"/>
    </row>
    <row r="6532" spans="18:18" x14ac:dyDescent="0.3">
      <c r="R6532" s="69"/>
    </row>
    <row r="6533" spans="18:18" x14ac:dyDescent="0.3">
      <c r="R6533" s="69"/>
    </row>
    <row r="6534" spans="18:18" x14ac:dyDescent="0.3">
      <c r="R6534" s="69"/>
    </row>
    <row r="6535" spans="18:18" x14ac:dyDescent="0.3">
      <c r="R6535" s="69"/>
    </row>
    <row r="6536" spans="18:18" x14ac:dyDescent="0.3">
      <c r="R6536" s="69"/>
    </row>
    <row r="6537" spans="18:18" x14ac:dyDescent="0.3">
      <c r="R6537" s="69"/>
    </row>
    <row r="6538" spans="18:18" x14ac:dyDescent="0.3">
      <c r="R6538" s="69"/>
    </row>
    <row r="6539" spans="18:18" x14ac:dyDescent="0.3">
      <c r="R6539" s="69"/>
    </row>
    <row r="6540" spans="18:18" x14ac:dyDescent="0.3">
      <c r="R6540" s="69"/>
    </row>
    <row r="6541" spans="18:18" x14ac:dyDescent="0.3">
      <c r="R6541" s="69"/>
    </row>
    <row r="6542" spans="18:18" x14ac:dyDescent="0.3">
      <c r="R6542" s="69"/>
    </row>
    <row r="6543" spans="18:18" x14ac:dyDescent="0.3">
      <c r="R6543" s="69"/>
    </row>
    <row r="6544" spans="18:18" x14ac:dyDescent="0.3">
      <c r="R6544" s="69"/>
    </row>
    <row r="6545" spans="18:18" x14ac:dyDescent="0.3">
      <c r="R6545" s="69"/>
    </row>
    <row r="6546" spans="18:18" x14ac:dyDescent="0.3">
      <c r="R6546" s="69"/>
    </row>
    <row r="6547" spans="18:18" x14ac:dyDescent="0.3">
      <c r="R6547" s="69"/>
    </row>
    <row r="6548" spans="18:18" x14ac:dyDescent="0.3">
      <c r="R6548" s="69"/>
    </row>
    <row r="6549" spans="18:18" x14ac:dyDescent="0.3">
      <c r="R6549" s="69"/>
    </row>
    <row r="6550" spans="18:18" x14ac:dyDescent="0.3">
      <c r="R6550" s="69"/>
    </row>
    <row r="6551" spans="18:18" x14ac:dyDescent="0.3">
      <c r="R6551" s="69"/>
    </row>
    <row r="6552" spans="18:18" x14ac:dyDescent="0.3">
      <c r="R6552" s="69"/>
    </row>
    <row r="6553" spans="18:18" x14ac:dyDescent="0.3">
      <c r="R6553" s="69"/>
    </row>
    <row r="6554" spans="18:18" x14ac:dyDescent="0.3">
      <c r="R6554" s="69"/>
    </row>
    <row r="6555" spans="18:18" x14ac:dyDescent="0.3">
      <c r="R6555" s="69"/>
    </row>
    <row r="6556" spans="18:18" x14ac:dyDescent="0.3">
      <c r="R6556" s="69"/>
    </row>
    <row r="6557" spans="18:18" x14ac:dyDescent="0.3">
      <c r="R6557" s="69"/>
    </row>
    <row r="6558" spans="18:18" x14ac:dyDescent="0.3">
      <c r="R6558" s="69"/>
    </row>
    <row r="6559" spans="18:18" x14ac:dyDescent="0.3">
      <c r="R6559" s="69"/>
    </row>
    <row r="6560" spans="18:18" x14ac:dyDescent="0.3">
      <c r="R6560" s="69"/>
    </row>
    <row r="6561" spans="18:18" x14ac:dyDescent="0.3">
      <c r="R6561" s="69"/>
    </row>
    <row r="6562" spans="18:18" x14ac:dyDescent="0.3">
      <c r="R6562" s="69"/>
    </row>
    <row r="6563" spans="18:18" x14ac:dyDescent="0.3">
      <c r="R6563" s="69"/>
    </row>
    <row r="6564" spans="18:18" x14ac:dyDescent="0.3">
      <c r="R6564" s="69"/>
    </row>
    <row r="6565" spans="18:18" x14ac:dyDescent="0.3">
      <c r="R6565" s="69"/>
    </row>
    <row r="6566" spans="18:18" x14ac:dyDescent="0.3">
      <c r="R6566" s="69"/>
    </row>
    <row r="6567" spans="18:18" x14ac:dyDescent="0.3">
      <c r="R6567" s="69"/>
    </row>
    <row r="6568" spans="18:18" x14ac:dyDescent="0.3">
      <c r="R6568" s="69"/>
    </row>
    <row r="6569" spans="18:18" x14ac:dyDescent="0.3">
      <c r="R6569" s="69"/>
    </row>
    <row r="6570" spans="18:18" x14ac:dyDescent="0.3">
      <c r="R6570" s="69"/>
    </row>
    <row r="6571" spans="18:18" x14ac:dyDescent="0.3">
      <c r="R6571" s="69"/>
    </row>
    <row r="6572" spans="18:18" x14ac:dyDescent="0.3">
      <c r="R6572" s="69"/>
    </row>
    <row r="6573" spans="18:18" x14ac:dyDescent="0.3">
      <c r="R6573" s="69"/>
    </row>
    <row r="6574" spans="18:18" x14ac:dyDescent="0.3">
      <c r="R6574" s="69"/>
    </row>
    <row r="6575" spans="18:18" x14ac:dyDescent="0.3">
      <c r="R6575" s="69"/>
    </row>
    <row r="6576" spans="18:18" x14ac:dyDescent="0.3">
      <c r="R6576" s="69"/>
    </row>
    <row r="6577" spans="18:18" x14ac:dyDescent="0.3">
      <c r="R6577" s="69"/>
    </row>
    <row r="6578" spans="18:18" x14ac:dyDescent="0.3">
      <c r="R6578" s="69"/>
    </row>
    <row r="6579" spans="18:18" x14ac:dyDescent="0.3">
      <c r="R6579" s="69"/>
    </row>
    <row r="6580" spans="18:18" x14ac:dyDescent="0.3">
      <c r="R6580" s="69"/>
    </row>
    <row r="6581" spans="18:18" x14ac:dyDescent="0.3">
      <c r="R6581" s="69"/>
    </row>
    <row r="6582" spans="18:18" x14ac:dyDescent="0.3">
      <c r="R6582" s="69"/>
    </row>
    <row r="6583" spans="18:18" x14ac:dyDescent="0.3">
      <c r="R6583" s="69"/>
    </row>
    <row r="6584" spans="18:18" x14ac:dyDescent="0.3">
      <c r="R6584" s="69"/>
    </row>
    <row r="6585" spans="18:18" x14ac:dyDescent="0.3">
      <c r="R6585" s="69"/>
    </row>
    <row r="6586" spans="18:18" x14ac:dyDescent="0.3">
      <c r="R6586" s="69"/>
    </row>
    <row r="6587" spans="18:18" x14ac:dyDescent="0.3">
      <c r="R6587" s="69"/>
    </row>
    <row r="6588" spans="18:18" x14ac:dyDescent="0.3">
      <c r="R6588" s="69"/>
    </row>
    <row r="6589" spans="18:18" x14ac:dyDescent="0.3">
      <c r="R6589" s="69"/>
    </row>
    <row r="6590" spans="18:18" x14ac:dyDescent="0.3">
      <c r="R6590" s="69"/>
    </row>
    <row r="6591" spans="18:18" x14ac:dyDescent="0.3">
      <c r="R6591" s="69"/>
    </row>
    <row r="6592" spans="18:18" x14ac:dyDescent="0.3">
      <c r="R6592" s="69"/>
    </row>
    <row r="6593" spans="18:18" x14ac:dyDescent="0.3">
      <c r="R6593" s="69"/>
    </row>
    <row r="6594" spans="18:18" x14ac:dyDescent="0.3">
      <c r="R6594" s="69"/>
    </row>
    <row r="6595" spans="18:18" x14ac:dyDescent="0.3">
      <c r="R6595" s="69"/>
    </row>
    <row r="6596" spans="18:18" x14ac:dyDescent="0.3">
      <c r="R6596" s="69"/>
    </row>
    <row r="6597" spans="18:18" x14ac:dyDescent="0.3">
      <c r="R6597" s="69"/>
    </row>
    <row r="6598" spans="18:18" x14ac:dyDescent="0.3">
      <c r="R6598" s="69"/>
    </row>
    <row r="6599" spans="18:18" x14ac:dyDescent="0.3">
      <c r="R6599" s="69"/>
    </row>
    <row r="6600" spans="18:18" x14ac:dyDescent="0.3">
      <c r="R6600" s="69"/>
    </row>
    <row r="6601" spans="18:18" x14ac:dyDescent="0.3">
      <c r="R6601" s="69"/>
    </row>
    <row r="6602" spans="18:18" x14ac:dyDescent="0.3">
      <c r="R6602" s="69"/>
    </row>
    <row r="6603" spans="18:18" x14ac:dyDescent="0.3">
      <c r="R6603" s="69"/>
    </row>
    <row r="6604" spans="18:18" x14ac:dyDescent="0.3">
      <c r="R6604" s="69"/>
    </row>
    <row r="6605" spans="18:18" x14ac:dyDescent="0.3">
      <c r="R6605" s="69"/>
    </row>
    <row r="6606" spans="18:18" x14ac:dyDescent="0.3">
      <c r="R6606" s="69"/>
    </row>
    <row r="6607" spans="18:18" x14ac:dyDescent="0.3">
      <c r="R6607" s="69"/>
    </row>
    <row r="6608" spans="18:18" x14ac:dyDescent="0.3">
      <c r="R6608" s="69"/>
    </row>
    <row r="6609" spans="18:18" x14ac:dyDescent="0.3">
      <c r="R6609" s="69"/>
    </row>
    <row r="6610" spans="18:18" x14ac:dyDescent="0.3">
      <c r="R6610" s="69"/>
    </row>
    <row r="6611" spans="18:18" x14ac:dyDescent="0.3">
      <c r="R6611" s="69"/>
    </row>
    <row r="6612" spans="18:18" x14ac:dyDescent="0.3">
      <c r="R6612" s="69"/>
    </row>
    <row r="6613" spans="18:18" x14ac:dyDescent="0.3">
      <c r="R6613" s="69"/>
    </row>
    <row r="6614" spans="18:18" x14ac:dyDescent="0.3">
      <c r="R6614" s="69"/>
    </row>
    <row r="6615" spans="18:18" x14ac:dyDescent="0.3">
      <c r="R6615" s="69"/>
    </row>
    <row r="6616" spans="18:18" x14ac:dyDescent="0.3">
      <c r="R6616" s="69"/>
    </row>
    <row r="6617" spans="18:18" x14ac:dyDescent="0.3">
      <c r="R6617" s="69"/>
    </row>
    <row r="6618" spans="18:18" x14ac:dyDescent="0.3">
      <c r="R6618" s="69"/>
    </row>
    <row r="6619" spans="18:18" x14ac:dyDescent="0.3">
      <c r="R6619" s="69"/>
    </row>
    <row r="6620" spans="18:18" x14ac:dyDescent="0.3">
      <c r="R6620" s="69"/>
    </row>
    <row r="6621" spans="18:18" x14ac:dyDescent="0.3">
      <c r="R6621" s="69"/>
    </row>
    <row r="6622" spans="18:18" x14ac:dyDescent="0.3">
      <c r="R6622" s="69"/>
    </row>
    <row r="6623" spans="18:18" x14ac:dyDescent="0.3">
      <c r="R6623" s="69"/>
    </row>
    <row r="6624" spans="18:18" x14ac:dyDescent="0.3">
      <c r="R6624" s="69"/>
    </row>
    <row r="6625" spans="18:18" x14ac:dyDescent="0.3">
      <c r="R6625" s="69"/>
    </row>
    <row r="6626" spans="18:18" x14ac:dyDescent="0.3">
      <c r="R6626" s="69"/>
    </row>
    <row r="6627" spans="18:18" x14ac:dyDescent="0.3">
      <c r="R6627" s="69"/>
    </row>
    <row r="6628" spans="18:18" x14ac:dyDescent="0.3">
      <c r="R6628" s="69"/>
    </row>
    <row r="6629" spans="18:18" x14ac:dyDescent="0.3">
      <c r="R6629" s="69"/>
    </row>
    <row r="6630" spans="18:18" x14ac:dyDescent="0.3">
      <c r="R6630" s="69"/>
    </row>
    <row r="6631" spans="18:18" x14ac:dyDescent="0.3">
      <c r="R6631" s="69"/>
    </row>
    <row r="6632" spans="18:18" x14ac:dyDescent="0.3">
      <c r="R6632" s="69"/>
    </row>
    <row r="6633" spans="18:18" x14ac:dyDescent="0.3">
      <c r="R6633" s="69"/>
    </row>
    <row r="6634" spans="18:18" x14ac:dyDescent="0.3">
      <c r="R6634" s="69"/>
    </row>
    <row r="6635" spans="18:18" x14ac:dyDescent="0.3">
      <c r="R6635" s="69"/>
    </row>
    <row r="6636" spans="18:18" x14ac:dyDescent="0.3">
      <c r="R6636" s="69"/>
    </row>
    <row r="6637" spans="18:18" x14ac:dyDescent="0.3">
      <c r="R6637" s="69"/>
    </row>
    <row r="6638" spans="18:18" x14ac:dyDescent="0.3">
      <c r="R6638" s="69"/>
    </row>
    <row r="6639" spans="18:18" x14ac:dyDescent="0.3">
      <c r="R6639" s="69"/>
    </row>
    <row r="6640" spans="18:18" x14ac:dyDescent="0.3">
      <c r="R6640" s="69"/>
    </row>
    <row r="6641" spans="18:18" x14ac:dyDescent="0.3">
      <c r="R6641" s="69"/>
    </row>
    <row r="6642" spans="18:18" x14ac:dyDescent="0.3">
      <c r="R6642" s="69"/>
    </row>
    <row r="6643" spans="18:18" x14ac:dyDescent="0.3">
      <c r="R6643" s="69"/>
    </row>
    <row r="6644" spans="18:18" x14ac:dyDescent="0.3">
      <c r="R6644" s="69"/>
    </row>
    <row r="6645" spans="18:18" x14ac:dyDescent="0.3">
      <c r="R6645" s="69"/>
    </row>
    <row r="6646" spans="18:18" x14ac:dyDescent="0.3">
      <c r="R6646" s="69"/>
    </row>
    <row r="6647" spans="18:18" x14ac:dyDescent="0.3">
      <c r="R6647" s="69"/>
    </row>
    <row r="6648" spans="18:18" x14ac:dyDescent="0.3">
      <c r="R6648" s="69"/>
    </row>
    <row r="6649" spans="18:18" x14ac:dyDescent="0.3">
      <c r="R6649" s="69"/>
    </row>
    <row r="6650" spans="18:18" x14ac:dyDescent="0.3">
      <c r="R6650" s="69"/>
    </row>
    <row r="6651" spans="18:18" x14ac:dyDescent="0.3">
      <c r="R6651" s="69"/>
    </row>
    <row r="6652" spans="18:18" x14ac:dyDescent="0.3">
      <c r="R6652" s="69"/>
    </row>
    <row r="6653" spans="18:18" x14ac:dyDescent="0.3">
      <c r="R6653" s="69"/>
    </row>
    <row r="6654" spans="18:18" x14ac:dyDescent="0.3">
      <c r="R6654" s="69"/>
    </row>
    <row r="6655" spans="18:18" x14ac:dyDescent="0.3">
      <c r="R6655" s="69"/>
    </row>
    <row r="6656" spans="18:18" x14ac:dyDescent="0.3">
      <c r="R6656" s="69"/>
    </row>
    <row r="6657" spans="18:18" x14ac:dyDescent="0.3">
      <c r="R6657" s="69"/>
    </row>
    <row r="6658" spans="18:18" x14ac:dyDescent="0.3">
      <c r="R6658" s="69"/>
    </row>
    <row r="6659" spans="18:18" x14ac:dyDescent="0.3">
      <c r="R6659" s="69"/>
    </row>
    <row r="6660" spans="18:18" x14ac:dyDescent="0.3">
      <c r="R6660" s="69"/>
    </row>
    <row r="6661" spans="18:18" x14ac:dyDescent="0.3">
      <c r="R6661" s="69"/>
    </row>
    <row r="6662" spans="18:18" x14ac:dyDescent="0.3">
      <c r="R6662" s="69"/>
    </row>
    <row r="6663" spans="18:18" x14ac:dyDescent="0.3">
      <c r="R6663" s="69"/>
    </row>
    <row r="6664" spans="18:18" x14ac:dyDescent="0.3">
      <c r="R6664" s="69"/>
    </row>
    <row r="6665" spans="18:18" x14ac:dyDescent="0.3">
      <c r="R6665" s="69"/>
    </row>
    <row r="6666" spans="18:18" x14ac:dyDescent="0.3">
      <c r="R6666" s="69"/>
    </row>
    <row r="6667" spans="18:18" x14ac:dyDescent="0.3">
      <c r="R6667" s="69"/>
    </row>
    <row r="6668" spans="18:18" x14ac:dyDescent="0.3">
      <c r="R6668" s="69"/>
    </row>
    <row r="6669" spans="18:18" x14ac:dyDescent="0.3">
      <c r="R6669" s="69"/>
    </row>
    <row r="6670" spans="18:18" x14ac:dyDescent="0.3">
      <c r="R6670" s="69"/>
    </row>
    <row r="6671" spans="18:18" x14ac:dyDescent="0.3">
      <c r="R6671" s="69"/>
    </row>
    <row r="6672" spans="18:18" x14ac:dyDescent="0.3">
      <c r="R6672" s="69"/>
    </row>
    <row r="6673" spans="18:18" x14ac:dyDescent="0.3">
      <c r="R6673" s="69"/>
    </row>
    <row r="6674" spans="18:18" x14ac:dyDescent="0.3">
      <c r="R6674" s="69"/>
    </row>
    <row r="6675" spans="18:18" x14ac:dyDescent="0.3">
      <c r="R6675" s="69"/>
    </row>
    <row r="6676" spans="18:18" x14ac:dyDescent="0.3">
      <c r="R6676" s="69"/>
    </row>
    <row r="6677" spans="18:18" x14ac:dyDescent="0.3">
      <c r="R6677" s="69"/>
    </row>
    <row r="6678" spans="18:18" x14ac:dyDescent="0.3">
      <c r="R6678" s="69"/>
    </row>
    <row r="6679" spans="18:18" x14ac:dyDescent="0.3">
      <c r="R6679" s="69"/>
    </row>
    <row r="6680" spans="18:18" x14ac:dyDescent="0.3">
      <c r="R6680" s="69"/>
    </row>
    <row r="6681" spans="18:18" x14ac:dyDescent="0.3">
      <c r="R6681" s="69"/>
    </row>
    <row r="6682" spans="18:18" x14ac:dyDescent="0.3">
      <c r="R6682" s="69"/>
    </row>
    <row r="6683" spans="18:18" x14ac:dyDescent="0.3">
      <c r="R6683" s="69"/>
    </row>
    <row r="6684" spans="18:18" x14ac:dyDescent="0.3">
      <c r="R6684" s="69"/>
    </row>
    <row r="6685" spans="18:18" x14ac:dyDescent="0.3">
      <c r="R6685" s="69"/>
    </row>
    <row r="6686" spans="18:18" x14ac:dyDescent="0.3">
      <c r="R6686" s="69"/>
    </row>
    <row r="6687" spans="18:18" x14ac:dyDescent="0.3">
      <c r="R6687" s="69"/>
    </row>
    <row r="6688" spans="18:18" x14ac:dyDescent="0.3">
      <c r="R6688" s="69"/>
    </row>
    <row r="6689" spans="18:18" x14ac:dyDescent="0.3">
      <c r="R6689" s="69"/>
    </row>
    <row r="6690" spans="18:18" x14ac:dyDescent="0.3">
      <c r="R6690" s="69"/>
    </row>
    <row r="6691" spans="18:18" x14ac:dyDescent="0.3">
      <c r="R6691" s="69"/>
    </row>
    <row r="6692" spans="18:18" x14ac:dyDescent="0.3">
      <c r="R6692" s="69"/>
    </row>
    <row r="6693" spans="18:18" x14ac:dyDescent="0.3">
      <c r="R6693" s="69"/>
    </row>
    <row r="6694" spans="18:18" x14ac:dyDescent="0.3">
      <c r="R6694" s="69"/>
    </row>
    <row r="6695" spans="18:18" x14ac:dyDescent="0.3">
      <c r="R6695" s="69"/>
    </row>
    <row r="6696" spans="18:18" x14ac:dyDescent="0.3">
      <c r="R6696" s="69"/>
    </row>
    <row r="6697" spans="18:18" x14ac:dyDescent="0.3">
      <c r="R6697" s="69"/>
    </row>
    <row r="6698" spans="18:18" x14ac:dyDescent="0.3">
      <c r="R6698" s="69"/>
    </row>
    <row r="6699" spans="18:18" x14ac:dyDescent="0.3">
      <c r="R6699" s="69"/>
    </row>
    <row r="6700" spans="18:18" x14ac:dyDescent="0.3">
      <c r="R6700" s="69"/>
    </row>
    <row r="6701" spans="18:18" x14ac:dyDescent="0.3">
      <c r="R6701" s="69"/>
    </row>
    <row r="6702" spans="18:18" x14ac:dyDescent="0.3">
      <c r="R6702" s="69"/>
    </row>
    <row r="6703" spans="18:18" x14ac:dyDescent="0.3">
      <c r="R6703" s="69"/>
    </row>
    <row r="6704" spans="18:18" x14ac:dyDescent="0.3">
      <c r="R6704" s="69"/>
    </row>
    <row r="6705" spans="18:18" x14ac:dyDescent="0.3">
      <c r="R6705" s="69"/>
    </row>
    <row r="6706" spans="18:18" x14ac:dyDescent="0.3">
      <c r="R6706" s="69"/>
    </row>
    <row r="6707" spans="18:18" x14ac:dyDescent="0.3">
      <c r="R6707" s="69"/>
    </row>
    <row r="6708" spans="18:18" x14ac:dyDescent="0.3">
      <c r="R6708" s="69"/>
    </row>
    <row r="6709" spans="18:18" x14ac:dyDescent="0.3">
      <c r="R6709" s="69"/>
    </row>
    <row r="6710" spans="18:18" x14ac:dyDescent="0.3">
      <c r="R6710" s="69"/>
    </row>
    <row r="6711" spans="18:18" x14ac:dyDescent="0.3">
      <c r="R6711" s="69"/>
    </row>
    <row r="6712" spans="18:18" x14ac:dyDescent="0.3">
      <c r="R6712" s="69"/>
    </row>
    <row r="6713" spans="18:18" x14ac:dyDescent="0.3">
      <c r="R6713" s="69"/>
    </row>
    <row r="6714" spans="18:18" x14ac:dyDescent="0.3">
      <c r="R6714" s="69"/>
    </row>
    <row r="6715" spans="18:18" x14ac:dyDescent="0.3">
      <c r="R6715" s="69"/>
    </row>
    <row r="6716" spans="18:18" x14ac:dyDescent="0.3">
      <c r="R6716" s="69"/>
    </row>
    <row r="6717" spans="18:18" x14ac:dyDescent="0.3">
      <c r="R6717" s="69"/>
    </row>
    <row r="6718" spans="18:18" x14ac:dyDescent="0.3">
      <c r="R6718" s="69"/>
    </row>
    <row r="6719" spans="18:18" x14ac:dyDescent="0.3">
      <c r="R6719" s="69"/>
    </row>
    <row r="6720" spans="18:18" x14ac:dyDescent="0.3">
      <c r="R6720" s="69"/>
    </row>
    <row r="6721" spans="18:18" x14ac:dyDescent="0.3">
      <c r="R6721" s="69"/>
    </row>
    <row r="6722" spans="18:18" x14ac:dyDescent="0.3">
      <c r="R6722" s="69"/>
    </row>
    <row r="6723" spans="18:18" x14ac:dyDescent="0.3">
      <c r="R6723" s="69"/>
    </row>
    <row r="6724" spans="18:18" x14ac:dyDescent="0.3">
      <c r="R6724" s="69"/>
    </row>
    <row r="6725" spans="18:18" x14ac:dyDescent="0.3">
      <c r="R6725" s="69"/>
    </row>
    <row r="6726" spans="18:18" x14ac:dyDescent="0.3">
      <c r="R6726" s="69"/>
    </row>
    <row r="6727" spans="18:18" x14ac:dyDescent="0.3">
      <c r="R6727" s="69"/>
    </row>
    <row r="6728" spans="18:18" x14ac:dyDescent="0.3">
      <c r="R6728" s="69"/>
    </row>
    <row r="6729" spans="18:18" x14ac:dyDescent="0.3">
      <c r="R6729" s="69"/>
    </row>
    <row r="6730" spans="18:18" x14ac:dyDescent="0.3">
      <c r="R6730" s="69"/>
    </row>
    <row r="6731" spans="18:18" x14ac:dyDescent="0.3">
      <c r="R6731" s="69"/>
    </row>
    <row r="6732" spans="18:18" x14ac:dyDescent="0.3">
      <c r="R6732" s="69"/>
    </row>
    <row r="6733" spans="18:18" x14ac:dyDescent="0.3">
      <c r="R6733" s="69"/>
    </row>
    <row r="6734" spans="18:18" x14ac:dyDescent="0.3">
      <c r="R6734" s="69"/>
    </row>
    <row r="6735" spans="18:18" x14ac:dyDescent="0.3">
      <c r="R6735" s="69"/>
    </row>
    <row r="6736" spans="18:18" x14ac:dyDescent="0.3">
      <c r="R6736" s="69"/>
    </row>
    <row r="6737" spans="18:18" x14ac:dyDescent="0.3">
      <c r="R6737" s="69"/>
    </row>
    <row r="6738" spans="18:18" x14ac:dyDescent="0.3">
      <c r="R6738" s="69"/>
    </row>
    <row r="6739" spans="18:18" x14ac:dyDescent="0.3">
      <c r="R6739" s="69"/>
    </row>
    <row r="6740" spans="18:18" x14ac:dyDescent="0.3">
      <c r="R6740" s="69"/>
    </row>
    <row r="6741" spans="18:18" x14ac:dyDescent="0.3">
      <c r="R6741" s="69"/>
    </row>
    <row r="6742" spans="18:18" x14ac:dyDescent="0.3">
      <c r="R6742" s="69"/>
    </row>
    <row r="6743" spans="18:18" x14ac:dyDescent="0.3">
      <c r="R6743" s="69"/>
    </row>
    <row r="6744" spans="18:18" x14ac:dyDescent="0.3">
      <c r="R6744" s="69"/>
    </row>
    <row r="6745" spans="18:18" x14ac:dyDescent="0.3">
      <c r="R6745" s="69"/>
    </row>
    <row r="6746" spans="18:18" x14ac:dyDescent="0.3">
      <c r="R6746" s="69"/>
    </row>
    <row r="6747" spans="18:18" x14ac:dyDescent="0.3">
      <c r="R6747" s="69"/>
    </row>
    <row r="6748" spans="18:18" x14ac:dyDescent="0.3">
      <c r="R6748" s="69"/>
    </row>
    <row r="6749" spans="18:18" x14ac:dyDescent="0.3">
      <c r="R6749" s="69"/>
    </row>
    <row r="6750" spans="18:18" x14ac:dyDescent="0.3">
      <c r="R6750" s="69"/>
    </row>
    <row r="6751" spans="18:18" x14ac:dyDescent="0.3">
      <c r="R6751" s="69"/>
    </row>
    <row r="6752" spans="18:18" x14ac:dyDescent="0.3">
      <c r="R6752" s="69"/>
    </row>
    <row r="6753" spans="18:18" x14ac:dyDescent="0.3">
      <c r="R6753" s="69"/>
    </row>
    <row r="6754" spans="18:18" x14ac:dyDescent="0.3">
      <c r="R6754" s="69"/>
    </row>
    <row r="6755" spans="18:18" x14ac:dyDescent="0.3">
      <c r="R6755" s="69"/>
    </row>
    <row r="6756" spans="18:18" x14ac:dyDescent="0.3">
      <c r="R6756" s="69"/>
    </row>
    <row r="6757" spans="18:18" x14ac:dyDescent="0.3">
      <c r="R6757" s="69"/>
    </row>
    <row r="6758" spans="18:18" x14ac:dyDescent="0.3">
      <c r="R6758" s="69"/>
    </row>
    <row r="6759" spans="18:18" x14ac:dyDescent="0.3">
      <c r="R6759" s="69"/>
    </row>
    <row r="6760" spans="18:18" x14ac:dyDescent="0.3">
      <c r="R6760" s="69"/>
    </row>
    <row r="6761" spans="18:18" x14ac:dyDescent="0.3">
      <c r="R6761" s="69"/>
    </row>
    <row r="6762" spans="18:18" x14ac:dyDescent="0.3">
      <c r="R6762" s="69"/>
    </row>
    <row r="6763" spans="18:18" x14ac:dyDescent="0.3">
      <c r="R6763" s="69"/>
    </row>
    <row r="6764" spans="18:18" x14ac:dyDescent="0.3">
      <c r="R6764" s="69"/>
    </row>
    <row r="6765" spans="18:18" x14ac:dyDescent="0.3">
      <c r="R6765" s="69"/>
    </row>
    <row r="6766" spans="18:18" x14ac:dyDescent="0.3">
      <c r="R6766" s="69"/>
    </row>
    <row r="6767" spans="18:18" x14ac:dyDescent="0.3">
      <c r="R6767" s="69"/>
    </row>
    <row r="6768" spans="18:18" x14ac:dyDescent="0.3">
      <c r="R6768" s="69"/>
    </row>
    <row r="6769" spans="18:18" x14ac:dyDescent="0.3">
      <c r="R6769" s="69"/>
    </row>
    <row r="6770" spans="18:18" x14ac:dyDescent="0.3">
      <c r="R6770" s="69"/>
    </row>
    <row r="6771" spans="18:18" x14ac:dyDescent="0.3">
      <c r="R6771" s="69"/>
    </row>
    <row r="6772" spans="18:18" x14ac:dyDescent="0.3">
      <c r="R6772" s="69"/>
    </row>
    <row r="6773" spans="18:18" x14ac:dyDescent="0.3">
      <c r="R6773" s="69"/>
    </row>
    <row r="6774" spans="18:18" x14ac:dyDescent="0.3">
      <c r="R6774" s="69"/>
    </row>
    <row r="6775" spans="18:18" x14ac:dyDescent="0.3">
      <c r="R6775" s="69"/>
    </row>
    <row r="6776" spans="18:18" x14ac:dyDescent="0.3">
      <c r="R6776" s="69"/>
    </row>
    <row r="6777" spans="18:18" x14ac:dyDescent="0.3">
      <c r="R6777" s="69"/>
    </row>
    <row r="6778" spans="18:18" x14ac:dyDescent="0.3">
      <c r="R6778" s="69"/>
    </row>
    <row r="6779" spans="18:18" x14ac:dyDescent="0.3">
      <c r="R6779" s="69"/>
    </row>
    <row r="6780" spans="18:18" x14ac:dyDescent="0.3">
      <c r="R6780" s="69"/>
    </row>
    <row r="6781" spans="18:18" x14ac:dyDescent="0.3">
      <c r="R6781" s="69"/>
    </row>
    <row r="6782" spans="18:18" x14ac:dyDescent="0.3">
      <c r="R6782" s="69"/>
    </row>
    <row r="6783" spans="18:18" x14ac:dyDescent="0.3">
      <c r="R6783" s="69"/>
    </row>
    <row r="6784" spans="18:18" x14ac:dyDescent="0.3">
      <c r="R6784" s="69"/>
    </row>
    <row r="6785" spans="18:18" x14ac:dyDescent="0.3">
      <c r="R6785" s="69"/>
    </row>
    <row r="6786" spans="18:18" x14ac:dyDescent="0.3">
      <c r="R6786" s="69"/>
    </row>
    <row r="6787" spans="18:18" x14ac:dyDescent="0.3">
      <c r="R6787" s="69"/>
    </row>
    <row r="6788" spans="18:18" x14ac:dyDescent="0.3">
      <c r="R6788" s="69"/>
    </row>
    <row r="6789" spans="18:18" x14ac:dyDescent="0.3">
      <c r="R6789" s="69"/>
    </row>
    <row r="6790" spans="18:18" x14ac:dyDescent="0.3">
      <c r="R6790" s="69"/>
    </row>
    <row r="6791" spans="18:18" x14ac:dyDescent="0.3">
      <c r="R6791" s="69"/>
    </row>
    <row r="6792" spans="18:18" x14ac:dyDescent="0.3">
      <c r="R6792" s="69"/>
    </row>
    <row r="6793" spans="18:18" x14ac:dyDescent="0.3">
      <c r="R6793" s="69"/>
    </row>
    <row r="6794" spans="18:18" x14ac:dyDescent="0.3">
      <c r="R6794" s="69"/>
    </row>
    <row r="6795" spans="18:18" x14ac:dyDescent="0.3">
      <c r="R6795" s="69"/>
    </row>
    <row r="6796" spans="18:18" x14ac:dyDescent="0.3">
      <c r="R6796" s="69"/>
    </row>
    <row r="6797" spans="18:18" x14ac:dyDescent="0.3">
      <c r="R6797" s="69"/>
    </row>
    <row r="6798" spans="18:18" x14ac:dyDescent="0.3">
      <c r="R6798" s="69"/>
    </row>
    <row r="6799" spans="18:18" x14ac:dyDescent="0.3">
      <c r="R6799" s="69"/>
    </row>
    <row r="6800" spans="18:18" x14ac:dyDescent="0.3">
      <c r="R6800" s="69"/>
    </row>
    <row r="6801" spans="18:18" x14ac:dyDescent="0.3">
      <c r="R6801" s="69"/>
    </row>
    <row r="6802" spans="18:18" x14ac:dyDescent="0.3">
      <c r="R6802" s="69"/>
    </row>
    <row r="6803" spans="18:18" x14ac:dyDescent="0.3">
      <c r="R6803" s="69"/>
    </row>
    <row r="6804" spans="18:18" x14ac:dyDescent="0.3">
      <c r="R6804" s="69"/>
    </row>
    <row r="6805" spans="18:18" x14ac:dyDescent="0.3">
      <c r="R6805" s="69"/>
    </row>
    <row r="6806" spans="18:18" x14ac:dyDescent="0.3">
      <c r="R6806" s="69"/>
    </row>
    <row r="6807" spans="18:18" x14ac:dyDescent="0.3">
      <c r="R6807" s="69"/>
    </row>
    <row r="6808" spans="18:18" x14ac:dyDescent="0.3">
      <c r="R6808" s="69"/>
    </row>
    <row r="6809" spans="18:18" x14ac:dyDescent="0.3">
      <c r="R6809" s="69"/>
    </row>
    <row r="6810" spans="18:18" x14ac:dyDescent="0.3">
      <c r="R6810" s="69"/>
    </row>
    <row r="6811" spans="18:18" x14ac:dyDescent="0.3">
      <c r="R6811" s="69"/>
    </row>
    <row r="6812" spans="18:18" x14ac:dyDescent="0.3">
      <c r="R6812" s="69"/>
    </row>
    <row r="6813" spans="18:18" x14ac:dyDescent="0.3">
      <c r="R6813" s="69"/>
    </row>
    <row r="6814" spans="18:18" x14ac:dyDescent="0.3">
      <c r="R6814" s="69"/>
    </row>
    <row r="6815" spans="18:18" x14ac:dyDescent="0.3">
      <c r="R6815" s="69"/>
    </row>
    <row r="6816" spans="18:18" x14ac:dyDescent="0.3">
      <c r="R6816" s="69"/>
    </row>
    <row r="6817" spans="18:18" x14ac:dyDescent="0.3">
      <c r="R6817" s="69"/>
    </row>
    <row r="6818" spans="18:18" x14ac:dyDescent="0.3">
      <c r="R6818" s="69"/>
    </row>
    <row r="6819" spans="18:18" x14ac:dyDescent="0.3">
      <c r="R6819" s="69"/>
    </row>
    <row r="6820" spans="18:18" x14ac:dyDescent="0.3">
      <c r="R6820" s="69"/>
    </row>
    <row r="6821" spans="18:18" x14ac:dyDescent="0.3">
      <c r="R6821" s="69"/>
    </row>
    <row r="6822" spans="18:18" x14ac:dyDescent="0.3">
      <c r="R6822" s="69"/>
    </row>
    <row r="6823" spans="18:18" x14ac:dyDescent="0.3">
      <c r="R6823" s="69"/>
    </row>
    <row r="6824" spans="18:18" x14ac:dyDescent="0.3">
      <c r="R6824" s="69"/>
    </row>
    <row r="6825" spans="18:18" x14ac:dyDescent="0.3">
      <c r="R6825" s="69"/>
    </row>
    <row r="6826" spans="18:18" x14ac:dyDescent="0.3">
      <c r="R6826" s="69"/>
    </row>
    <row r="6827" spans="18:18" x14ac:dyDescent="0.3">
      <c r="R6827" s="69"/>
    </row>
    <row r="6828" spans="18:18" x14ac:dyDescent="0.3">
      <c r="R6828" s="69"/>
    </row>
    <row r="6829" spans="18:18" x14ac:dyDescent="0.3">
      <c r="R6829" s="69"/>
    </row>
    <row r="6830" spans="18:18" x14ac:dyDescent="0.3">
      <c r="R6830" s="69"/>
    </row>
    <row r="6831" spans="18:18" x14ac:dyDescent="0.3">
      <c r="R6831" s="69"/>
    </row>
    <row r="6832" spans="18:18" x14ac:dyDescent="0.3">
      <c r="R6832" s="69"/>
    </row>
    <row r="6833" spans="18:18" x14ac:dyDescent="0.3">
      <c r="R6833" s="69"/>
    </row>
    <row r="6834" spans="18:18" x14ac:dyDescent="0.3">
      <c r="R6834" s="69"/>
    </row>
    <row r="6835" spans="18:18" x14ac:dyDescent="0.3">
      <c r="R6835" s="69"/>
    </row>
    <row r="6836" spans="18:18" x14ac:dyDescent="0.3">
      <c r="R6836" s="69"/>
    </row>
    <row r="6837" spans="18:18" x14ac:dyDescent="0.3">
      <c r="R6837" s="69"/>
    </row>
    <row r="6838" spans="18:18" x14ac:dyDescent="0.3">
      <c r="R6838" s="69"/>
    </row>
    <row r="6839" spans="18:18" x14ac:dyDescent="0.3">
      <c r="R6839" s="69"/>
    </row>
    <row r="6840" spans="18:18" x14ac:dyDescent="0.3">
      <c r="R6840" s="69"/>
    </row>
    <row r="6841" spans="18:18" x14ac:dyDescent="0.3">
      <c r="R6841" s="69"/>
    </row>
    <row r="6842" spans="18:18" x14ac:dyDescent="0.3">
      <c r="R6842" s="69"/>
    </row>
    <row r="6843" spans="18:18" x14ac:dyDescent="0.3">
      <c r="R6843" s="69"/>
    </row>
    <row r="6844" spans="18:18" x14ac:dyDescent="0.3">
      <c r="R6844" s="69"/>
    </row>
    <row r="6845" spans="18:18" x14ac:dyDescent="0.3">
      <c r="R6845" s="69"/>
    </row>
    <row r="6846" spans="18:18" x14ac:dyDescent="0.3">
      <c r="R6846" s="69"/>
    </row>
    <row r="6847" spans="18:18" x14ac:dyDescent="0.3">
      <c r="R6847" s="69"/>
    </row>
    <row r="6848" spans="18:18" x14ac:dyDescent="0.3">
      <c r="R6848" s="69"/>
    </row>
    <row r="6849" spans="18:18" x14ac:dyDescent="0.3">
      <c r="R6849" s="69"/>
    </row>
    <row r="6850" spans="18:18" x14ac:dyDescent="0.3">
      <c r="R6850" s="69"/>
    </row>
    <row r="6851" spans="18:18" x14ac:dyDescent="0.3">
      <c r="R6851" s="69"/>
    </row>
    <row r="6852" spans="18:18" x14ac:dyDescent="0.3">
      <c r="R6852" s="69"/>
    </row>
    <row r="6853" spans="18:18" x14ac:dyDescent="0.3">
      <c r="R6853" s="69"/>
    </row>
    <row r="6854" spans="18:18" x14ac:dyDescent="0.3">
      <c r="R6854" s="69"/>
    </row>
    <row r="6855" spans="18:18" x14ac:dyDescent="0.3">
      <c r="R6855" s="69"/>
    </row>
    <row r="6856" spans="18:18" x14ac:dyDescent="0.3">
      <c r="R6856" s="69"/>
    </row>
    <row r="6857" spans="18:18" x14ac:dyDescent="0.3">
      <c r="R6857" s="69"/>
    </row>
    <row r="6858" spans="18:18" x14ac:dyDescent="0.3">
      <c r="R6858" s="69"/>
    </row>
    <row r="6859" spans="18:18" x14ac:dyDescent="0.3">
      <c r="R6859" s="69"/>
    </row>
    <row r="6860" spans="18:18" x14ac:dyDescent="0.3">
      <c r="R6860" s="69"/>
    </row>
    <row r="6861" spans="18:18" x14ac:dyDescent="0.3">
      <c r="R6861" s="69"/>
    </row>
    <row r="6862" spans="18:18" x14ac:dyDescent="0.3">
      <c r="R6862" s="69"/>
    </row>
    <row r="6863" spans="18:18" x14ac:dyDescent="0.3">
      <c r="R6863" s="69"/>
    </row>
    <row r="6864" spans="18:18" x14ac:dyDescent="0.3">
      <c r="R6864" s="69"/>
    </row>
    <row r="6865" spans="18:18" x14ac:dyDescent="0.3">
      <c r="R6865" s="69"/>
    </row>
    <row r="6866" spans="18:18" x14ac:dyDescent="0.3">
      <c r="R6866" s="69"/>
    </row>
    <row r="6867" spans="18:18" x14ac:dyDescent="0.3">
      <c r="R6867" s="69"/>
    </row>
    <row r="6868" spans="18:18" x14ac:dyDescent="0.3">
      <c r="R6868" s="69"/>
    </row>
    <row r="6869" spans="18:18" x14ac:dyDescent="0.3">
      <c r="R6869" s="69"/>
    </row>
    <row r="6870" spans="18:18" x14ac:dyDescent="0.3">
      <c r="R6870" s="69"/>
    </row>
    <row r="6871" spans="18:18" x14ac:dyDescent="0.3">
      <c r="R6871" s="69"/>
    </row>
    <row r="6872" spans="18:18" x14ac:dyDescent="0.3">
      <c r="R6872" s="69"/>
    </row>
    <row r="6873" spans="18:18" x14ac:dyDescent="0.3">
      <c r="R6873" s="69"/>
    </row>
    <row r="6874" spans="18:18" x14ac:dyDescent="0.3">
      <c r="R6874" s="69"/>
    </row>
    <row r="6875" spans="18:18" x14ac:dyDescent="0.3">
      <c r="R6875" s="69"/>
    </row>
    <row r="6876" spans="18:18" x14ac:dyDescent="0.3">
      <c r="R6876" s="69"/>
    </row>
    <row r="6877" spans="18:18" x14ac:dyDescent="0.3">
      <c r="R6877" s="69"/>
    </row>
    <row r="6878" spans="18:18" x14ac:dyDescent="0.3">
      <c r="R6878" s="69"/>
    </row>
    <row r="6879" spans="18:18" x14ac:dyDescent="0.3">
      <c r="R6879" s="69"/>
    </row>
    <row r="6880" spans="18:18" x14ac:dyDescent="0.3">
      <c r="R6880" s="69"/>
    </row>
    <row r="6881" spans="18:18" x14ac:dyDescent="0.3">
      <c r="R6881" s="69"/>
    </row>
    <row r="6882" spans="18:18" x14ac:dyDescent="0.3">
      <c r="R6882" s="69"/>
    </row>
    <row r="6883" spans="18:18" x14ac:dyDescent="0.3">
      <c r="R6883" s="69"/>
    </row>
    <row r="6884" spans="18:18" x14ac:dyDescent="0.3">
      <c r="R6884" s="69"/>
    </row>
    <row r="6885" spans="18:18" x14ac:dyDescent="0.3">
      <c r="R6885" s="69"/>
    </row>
    <row r="6886" spans="18:18" x14ac:dyDescent="0.3">
      <c r="R6886" s="69"/>
    </row>
    <row r="6887" spans="18:18" x14ac:dyDescent="0.3">
      <c r="R6887" s="69"/>
    </row>
    <row r="6888" spans="18:18" x14ac:dyDescent="0.3">
      <c r="R6888" s="69"/>
    </row>
    <row r="6889" spans="18:18" x14ac:dyDescent="0.3">
      <c r="R6889" s="69"/>
    </row>
    <row r="6890" spans="18:18" x14ac:dyDescent="0.3">
      <c r="R6890" s="69"/>
    </row>
    <row r="6891" spans="18:18" x14ac:dyDescent="0.3">
      <c r="R6891" s="69"/>
    </row>
    <row r="6892" spans="18:18" x14ac:dyDescent="0.3">
      <c r="R6892" s="69"/>
    </row>
    <row r="6893" spans="18:18" x14ac:dyDescent="0.3">
      <c r="R6893" s="69"/>
    </row>
    <row r="6894" spans="18:18" x14ac:dyDescent="0.3">
      <c r="R6894" s="69"/>
    </row>
    <row r="6895" spans="18:18" x14ac:dyDescent="0.3">
      <c r="R6895" s="69"/>
    </row>
    <row r="6896" spans="18:18" x14ac:dyDescent="0.3">
      <c r="R6896" s="69"/>
    </row>
    <row r="6897" spans="18:18" x14ac:dyDescent="0.3">
      <c r="R6897" s="69"/>
    </row>
    <row r="6898" spans="18:18" x14ac:dyDescent="0.3">
      <c r="R6898" s="69"/>
    </row>
    <row r="6899" spans="18:18" x14ac:dyDescent="0.3">
      <c r="R6899" s="69"/>
    </row>
    <row r="6900" spans="18:18" x14ac:dyDescent="0.3">
      <c r="R6900" s="69"/>
    </row>
    <row r="6901" spans="18:18" x14ac:dyDescent="0.3">
      <c r="R6901" s="69"/>
    </row>
    <row r="6902" spans="18:18" x14ac:dyDescent="0.3">
      <c r="R6902" s="69"/>
    </row>
    <row r="6903" spans="18:18" x14ac:dyDescent="0.3">
      <c r="R6903" s="69"/>
    </row>
    <row r="6904" spans="18:18" x14ac:dyDescent="0.3">
      <c r="R6904" s="69"/>
    </row>
    <row r="6905" spans="18:18" x14ac:dyDescent="0.3">
      <c r="R6905" s="69"/>
    </row>
    <row r="6906" spans="18:18" x14ac:dyDescent="0.3">
      <c r="R6906" s="69"/>
    </row>
    <row r="6907" spans="18:18" x14ac:dyDescent="0.3">
      <c r="R6907" s="69"/>
    </row>
    <row r="6908" spans="18:18" x14ac:dyDescent="0.3">
      <c r="R6908" s="69"/>
    </row>
    <row r="6909" spans="18:18" x14ac:dyDescent="0.3">
      <c r="R6909" s="69"/>
    </row>
    <row r="6910" spans="18:18" x14ac:dyDescent="0.3">
      <c r="R6910" s="69"/>
    </row>
    <row r="6911" spans="18:18" x14ac:dyDescent="0.3">
      <c r="R6911" s="69"/>
    </row>
    <row r="6912" spans="18:18" x14ac:dyDescent="0.3">
      <c r="R6912" s="69"/>
    </row>
    <row r="6913" spans="18:18" x14ac:dyDescent="0.3">
      <c r="R6913" s="69"/>
    </row>
    <row r="6914" spans="18:18" x14ac:dyDescent="0.3">
      <c r="R6914" s="69"/>
    </row>
    <row r="6915" spans="18:18" x14ac:dyDescent="0.3">
      <c r="R6915" s="69"/>
    </row>
    <row r="6916" spans="18:18" x14ac:dyDescent="0.3">
      <c r="R6916" s="69"/>
    </row>
    <row r="6917" spans="18:18" x14ac:dyDescent="0.3">
      <c r="R6917" s="69"/>
    </row>
    <row r="6918" spans="18:18" x14ac:dyDescent="0.3">
      <c r="R6918" s="69"/>
    </row>
    <row r="6919" spans="18:18" x14ac:dyDescent="0.3">
      <c r="R6919" s="69"/>
    </row>
    <row r="6920" spans="18:18" x14ac:dyDescent="0.3">
      <c r="R6920" s="69"/>
    </row>
    <row r="6921" spans="18:18" x14ac:dyDescent="0.3">
      <c r="R6921" s="69"/>
    </row>
    <row r="6922" spans="18:18" x14ac:dyDescent="0.3">
      <c r="R6922" s="69"/>
    </row>
    <row r="6923" spans="18:18" x14ac:dyDescent="0.3">
      <c r="R6923" s="69"/>
    </row>
    <row r="6924" spans="18:18" x14ac:dyDescent="0.3">
      <c r="R6924" s="69"/>
    </row>
    <row r="6925" spans="18:18" x14ac:dyDescent="0.3">
      <c r="R6925" s="69"/>
    </row>
    <row r="6926" spans="18:18" x14ac:dyDescent="0.3">
      <c r="R6926" s="69"/>
    </row>
    <row r="6927" spans="18:18" x14ac:dyDescent="0.3">
      <c r="R6927" s="69"/>
    </row>
    <row r="6928" spans="18:18" x14ac:dyDescent="0.3">
      <c r="R6928" s="69"/>
    </row>
    <row r="6929" spans="18:18" x14ac:dyDescent="0.3">
      <c r="R6929" s="69"/>
    </row>
    <row r="6930" spans="18:18" x14ac:dyDescent="0.3">
      <c r="R6930" s="69"/>
    </row>
    <row r="6931" spans="18:18" x14ac:dyDescent="0.3">
      <c r="R6931" s="69"/>
    </row>
    <row r="6932" spans="18:18" x14ac:dyDescent="0.3">
      <c r="R6932" s="69"/>
    </row>
    <row r="6933" spans="18:18" x14ac:dyDescent="0.3">
      <c r="R6933" s="69"/>
    </row>
    <row r="6934" spans="18:18" x14ac:dyDescent="0.3">
      <c r="R6934" s="69"/>
    </row>
    <row r="6935" spans="18:18" x14ac:dyDescent="0.3">
      <c r="R6935" s="69"/>
    </row>
    <row r="6936" spans="18:18" x14ac:dyDescent="0.3">
      <c r="R6936" s="69"/>
    </row>
    <row r="6937" spans="18:18" x14ac:dyDescent="0.3">
      <c r="R6937" s="69"/>
    </row>
    <row r="6938" spans="18:18" x14ac:dyDescent="0.3">
      <c r="R6938" s="69"/>
    </row>
    <row r="6939" spans="18:18" x14ac:dyDescent="0.3">
      <c r="R6939" s="69"/>
    </row>
    <row r="6940" spans="18:18" x14ac:dyDescent="0.3">
      <c r="R6940" s="69"/>
    </row>
    <row r="6941" spans="18:18" x14ac:dyDescent="0.3">
      <c r="R6941" s="69"/>
    </row>
    <row r="6942" spans="18:18" x14ac:dyDescent="0.3">
      <c r="R6942" s="69"/>
    </row>
    <row r="6943" spans="18:18" x14ac:dyDescent="0.3">
      <c r="R6943" s="69"/>
    </row>
    <row r="6944" spans="18:18" x14ac:dyDescent="0.3">
      <c r="R6944" s="69"/>
    </row>
    <row r="6945" spans="18:18" x14ac:dyDescent="0.3">
      <c r="R6945" s="69"/>
    </row>
    <row r="6946" spans="18:18" x14ac:dyDescent="0.3">
      <c r="R6946" s="69"/>
    </row>
    <row r="6947" spans="18:18" x14ac:dyDescent="0.3">
      <c r="R6947" s="69"/>
    </row>
    <row r="6948" spans="18:18" x14ac:dyDescent="0.3">
      <c r="R6948" s="69"/>
    </row>
    <row r="6949" spans="18:18" x14ac:dyDescent="0.3">
      <c r="R6949" s="69"/>
    </row>
    <row r="6950" spans="18:18" x14ac:dyDescent="0.3">
      <c r="R6950" s="69"/>
    </row>
    <row r="6951" spans="18:18" x14ac:dyDescent="0.3">
      <c r="R6951" s="69"/>
    </row>
    <row r="6952" spans="18:18" x14ac:dyDescent="0.3">
      <c r="R6952" s="69"/>
    </row>
    <row r="6953" spans="18:18" x14ac:dyDescent="0.3">
      <c r="R6953" s="69"/>
    </row>
    <row r="6954" spans="18:18" x14ac:dyDescent="0.3">
      <c r="R6954" s="69"/>
    </row>
    <row r="6955" spans="18:18" x14ac:dyDescent="0.3">
      <c r="R6955" s="69"/>
    </row>
    <row r="6956" spans="18:18" x14ac:dyDescent="0.3">
      <c r="R6956" s="69"/>
    </row>
    <row r="6957" spans="18:18" x14ac:dyDescent="0.3">
      <c r="R6957" s="69"/>
    </row>
    <row r="6958" spans="18:18" x14ac:dyDescent="0.3">
      <c r="R6958" s="69"/>
    </row>
    <row r="6959" spans="18:18" x14ac:dyDescent="0.3">
      <c r="R6959" s="69"/>
    </row>
    <row r="6960" spans="18:18" x14ac:dyDescent="0.3">
      <c r="R6960" s="69"/>
    </row>
    <row r="6961" spans="18:18" x14ac:dyDescent="0.3">
      <c r="R6961" s="69"/>
    </row>
    <row r="6962" spans="18:18" x14ac:dyDescent="0.3">
      <c r="R6962" s="69"/>
    </row>
    <row r="6963" spans="18:18" x14ac:dyDescent="0.3">
      <c r="R6963" s="69"/>
    </row>
    <row r="6964" spans="18:18" x14ac:dyDescent="0.3">
      <c r="R6964" s="69"/>
    </row>
    <row r="6965" spans="18:18" x14ac:dyDescent="0.3">
      <c r="R6965" s="69"/>
    </row>
    <row r="6966" spans="18:18" x14ac:dyDescent="0.3">
      <c r="R6966" s="69"/>
    </row>
    <row r="6967" spans="18:18" x14ac:dyDescent="0.3">
      <c r="R6967" s="69"/>
    </row>
    <row r="6968" spans="18:18" x14ac:dyDescent="0.3">
      <c r="R6968" s="69"/>
    </row>
    <row r="6969" spans="18:18" x14ac:dyDescent="0.3">
      <c r="R6969" s="69"/>
    </row>
    <row r="6970" spans="18:18" x14ac:dyDescent="0.3">
      <c r="R6970" s="69"/>
    </row>
    <row r="6971" spans="18:18" x14ac:dyDescent="0.3">
      <c r="R6971" s="69"/>
    </row>
    <row r="6972" spans="18:18" x14ac:dyDescent="0.3">
      <c r="R6972" s="69"/>
    </row>
    <row r="6973" spans="18:18" x14ac:dyDescent="0.3">
      <c r="R6973" s="69"/>
    </row>
    <row r="6974" spans="18:18" x14ac:dyDescent="0.3">
      <c r="R6974" s="69"/>
    </row>
    <row r="6975" spans="18:18" x14ac:dyDescent="0.3">
      <c r="R6975" s="69"/>
    </row>
    <row r="6976" spans="18:18" x14ac:dyDescent="0.3">
      <c r="R6976" s="69"/>
    </row>
    <row r="6977" spans="18:18" x14ac:dyDescent="0.3">
      <c r="R6977" s="69"/>
    </row>
    <row r="6978" spans="18:18" x14ac:dyDescent="0.3">
      <c r="R6978" s="69"/>
    </row>
    <row r="6979" spans="18:18" x14ac:dyDescent="0.3">
      <c r="R6979" s="69"/>
    </row>
    <row r="6980" spans="18:18" x14ac:dyDescent="0.3">
      <c r="R6980" s="69"/>
    </row>
    <row r="6981" spans="18:18" x14ac:dyDescent="0.3">
      <c r="R6981" s="69"/>
    </row>
    <row r="6982" spans="18:18" x14ac:dyDescent="0.3">
      <c r="R6982" s="69"/>
    </row>
    <row r="6983" spans="18:18" x14ac:dyDescent="0.3">
      <c r="R6983" s="69"/>
    </row>
    <row r="6984" spans="18:18" x14ac:dyDescent="0.3">
      <c r="R6984" s="69"/>
    </row>
    <row r="6985" spans="18:18" x14ac:dyDescent="0.3">
      <c r="R6985" s="69"/>
    </row>
    <row r="6986" spans="18:18" x14ac:dyDescent="0.3">
      <c r="R6986" s="69"/>
    </row>
    <row r="6987" spans="18:18" x14ac:dyDescent="0.3">
      <c r="R6987" s="69"/>
    </row>
    <row r="6988" spans="18:18" x14ac:dyDescent="0.3">
      <c r="R6988" s="69"/>
    </row>
    <row r="6989" spans="18:18" x14ac:dyDescent="0.3">
      <c r="R6989" s="69"/>
    </row>
    <row r="6990" spans="18:18" x14ac:dyDescent="0.3">
      <c r="R6990" s="69"/>
    </row>
    <row r="6991" spans="18:18" x14ac:dyDescent="0.3">
      <c r="R6991" s="69"/>
    </row>
    <row r="6992" spans="18:18" x14ac:dyDescent="0.3">
      <c r="R6992" s="69"/>
    </row>
    <row r="6993" spans="18:18" x14ac:dyDescent="0.3">
      <c r="R6993" s="69"/>
    </row>
    <row r="6994" spans="18:18" x14ac:dyDescent="0.3">
      <c r="R6994" s="69"/>
    </row>
    <row r="6995" spans="18:18" x14ac:dyDescent="0.3">
      <c r="R6995" s="69"/>
    </row>
    <row r="6996" spans="18:18" x14ac:dyDescent="0.3">
      <c r="R6996" s="69"/>
    </row>
    <row r="6997" spans="18:18" x14ac:dyDescent="0.3">
      <c r="R6997" s="69"/>
    </row>
    <row r="6998" spans="18:18" x14ac:dyDescent="0.3">
      <c r="R6998" s="69"/>
    </row>
    <row r="6999" spans="18:18" x14ac:dyDescent="0.3">
      <c r="R6999" s="69"/>
    </row>
    <row r="7000" spans="18:18" x14ac:dyDescent="0.3">
      <c r="R7000" s="69"/>
    </row>
    <row r="7001" spans="18:18" x14ac:dyDescent="0.3">
      <c r="R7001" s="69"/>
    </row>
    <row r="7002" spans="18:18" x14ac:dyDescent="0.3">
      <c r="R7002" s="69"/>
    </row>
    <row r="7003" spans="18:18" x14ac:dyDescent="0.3">
      <c r="R7003" s="69"/>
    </row>
    <row r="7004" spans="18:18" x14ac:dyDescent="0.3">
      <c r="R7004" s="69"/>
    </row>
    <row r="7005" spans="18:18" x14ac:dyDescent="0.3">
      <c r="R7005" s="69"/>
    </row>
    <row r="7006" spans="18:18" x14ac:dyDescent="0.3">
      <c r="R7006" s="69"/>
    </row>
    <row r="7007" spans="18:18" x14ac:dyDescent="0.3">
      <c r="R7007" s="69"/>
    </row>
    <row r="7008" spans="18:18" x14ac:dyDescent="0.3">
      <c r="R7008" s="69"/>
    </row>
    <row r="7009" spans="18:18" x14ac:dyDescent="0.3">
      <c r="R7009" s="69"/>
    </row>
    <row r="7010" spans="18:18" x14ac:dyDescent="0.3">
      <c r="R7010" s="69"/>
    </row>
    <row r="7011" spans="18:18" x14ac:dyDescent="0.3">
      <c r="R7011" s="69"/>
    </row>
    <row r="7012" spans="18:18" x14ac:dyDescent="0.3">
      <c r="R7012" s="69"/>
    </row>
    <row r="7013" spans="18:18" x14ac:dyDescent="0.3">
      <c r="R7013" s="69"/>
    </row>
    <row r="7014" spans="18:18" x14ac:dyDescent="0.3">
      <c r="R7014" s="69"/>
    </row>
    <row r="7015" spans="18:18" x14ac:dyDescent="0.3">
      <c r="R7015" s="69"/>
    </row>
    <row r="7016" spans="18:18" x14ac:dyDescent="0.3">
      <c r="R7016" s="69"/>
    </row>
    <row r="7017" spans="18:18" x14ac:dyDescent="0.3">
      <c r="R7017" s="69"/>
    </row>
    <row r="7018" spans="18:18" x14ac:dyDescent="0.3">
      <c r="R7018" s="69"/>
    </row>
    <row r="7019" spans="18:18" x14ac:dyDescent="0.3">
      <c r="R7019" s="69"/>
    </row>
    <row r="7020" spans="18:18" x14ac:dyDescent="0.3">
      <c r="R7020" s="69"/>
    </row>
    <row r="7021" spans="18:18" x14ac:dyDescent="0.3">
      <c r="R7021" s="69"/>
    </row>
    <row r="7022" spans="18:18" x14ac:dyDescent="0.3">
      <c r="R7022" s="69"/>
    </row>
    <row r="7023" spans="18:18" x14ac:dyDescent="0.3">
      <c r="R7023" s="69"/>
    </row>
    <row r="7024" spans="18:18" x14ac:dyDescent="0.3">
      <c r="R7024" s="69"/>
    </row>
    <row r="7025" spans="18:18" x14ac:dyDescent="0.3">
      <c r="R7025" s="69"/>
    </row>
    <row r="7026" spans="18:18" x14ac:dyDescent="0.3">
      <c r="R7026" s="69"/>
    </row>
    <row r="7027" spans="18:18" x14ac:dyDescent="0.3">
      <c r="R7027" s="69"/>
    </row>
    <row r="7028" spans="18:18" x14ac:dyDescent="0.3">
      <c r="R7028" s="69"/>
    </row>
    <row r="7029" spans="18:18" x14ac:dyDescent="0.3">
      <c r="R7029" s="69"/>
    </row>
    <row r="7030" spans="18:18" x14ac:dyDescent="0.3">
      <c r="R7030" s="69"/>
    </row>
    <row r="7031" spans="18:18" x14ac:dyDescent="0.3">
      <c r="R7031" s="69"/>
    </row>
    <row r="7032" spans="18:18" x14ac:dyDescent="0.3">
      <c r="R7032" s="69"/>
    </row>
    <row r="7033" spans="18:18" x14ac:dyDescent="0.3">
      <c r="R7033" s="69"/>
    </row>
    <row r="7034" spans="18:18" x14ac:dyDescent="0.3">
      <c r="R7034" s="69"/>
    </row>
    <row r="7035" spans="18:18" x14ac:dyDescent="0.3">
      <c r="R7035" s="69"/>
    </row>
    <row r="7036" spans="18:18" x14ac:dyDescent="0.3">
      <c r="R7036" s="69"/>
    </row>
    <row r="7037" spans="18:18" x14ac:dyDescent="0.3">
      <c r="R7037" s="69"/>
    </row>
    <row r="7038" spans="18:18" x14ac:dyDescent="0.3">
      <c r="R7038" s="69"/>
    </row>
    <row r="7039" spans="18:18" x14ac:dyDescent="0.3">
      <c r="R7039" s="69"/>
    </row>
    <row r="7040" spans="18:18" x14ac:dyDescent="0.3">
      <c r="R7040" s="69"/>
    </row>
    <row r="7041" spans="18:18" x14ac:dyDescent="0.3">
      <c r="R7041" s="69"/>
    </row>
    <row r="7042" spans="18:18" x14ac:dyDescent="0.3">
      <c r="R7042" s="69"/>
    </row>
    <row r="7043" spans="18:18" x14ac:dyDescent="0.3">
      <c r="R7043" s="69"/>
    </row>
    <row r="7044" spans="18:18" x14ac:dyDescent="0.3">
      <c r="R7044" s="69"/>
    </row>
    <row r="7045" spans="18:18" x14ac:dyDescent="0.3">
      <c r="R7045" s="69"/>
    </row>
    <row r="7046" spans="18:18" x14ac:dyDescent="0.3">
      <c r="R7046" s="69"/>
    </row>
    <row r="7047" spans="18:18" x14ac:dyDescent="0.3">
      <c r="R7047" s="69"/>
    </row>
    <row r="7048" spans="18:18" x14ac:dyDescent="0.3">
      <c r="R7048" s="69"/>
    </row>
    <row r="7049" spans="18:18" x14ac:dyDescent="0.3">
      <c r="R7049" s="69"/>
    </row>
    <row r="7050" spans="18:18" x14ac:dyDescent="0.3">
      <c r="R7050" s="69"/>
    </row>
    <row r="7051" spans="18:18" x14ac:dyDescent="0.3">
      <c r="R7051" s="69"/>
    </row>
    <row r="7052" spans="18:18" x14ac:dyDescent="0.3">
      <c r="R7052" s="69"/>
    </row>
    <row r="7053" spans="18:18" x14ac:dyDescent="0.3">
      <c r="R7053" s="69"/>
    </row>
    <row r="7054" spans="18:18" x14ac:dyDescent="0.3">
      <c r="R7054" s="69"/>
    </row>
    <row r="7055" spans="18:18" x14ac:dyDescent="0.3">
      <c r="R7055" s="69"/>
    </row>
    <row r="7056" spans="18:18" x14ac:dyDescent="0.3">
      <c r="R7056" s="69"/>
    </row>
    <row r="7057" spans="18:18" x14ac:dyDescent="0.3">
      <c r="R7057" s="69"/>
    </row>
    <row r="7058" spans="18:18" x14ac:dyDescent="0.3">
      <c r="R7058" s="69"/>
    </row>
    <row r="7059" spans="18:18" x14ac:dyDescent="0.3">
      <c r="R7059" s="69"/>
    </row>
    <row r="7060" spans="18:18" x14ac:dyDescent="0.3">
      <c r="R7060" s="69"/>
    </row>
    <row r="7061" spans="18:18" x14ac:dyDescent="0.3">
      <c r="R7061" s="69"/>
    </row>
    <row r="7062" spans="18:18" x14ac:dyDescent="0.3">
      <c r="R7062" s="69"/>
    </row>
    <row r="7063" spans="18:18" x14ac:dyDescent="0.3">
      <c r="R7063" s="69"/>
    </row>
    <row r="7064" spans="18:18" x14ac:dyDescent="0.3">
      <c r="R7064" s="69"/>
    </row>
    <row r="7065" spans="18:18" x14ac:dyDescent="0.3">
      <c r="R7065" s="69"/>
    </row>
    <row r="7066" spans="18:18" x14ac:dyDescent="0.3">
      <c r="R7066" s="69"/>
    </row>
    <row r="7067" spans="18:18" x14ac:dyDescent="0.3">
      <c r="R7067" s="69"/>
    </row>
    <row r="7068" spans="18:18" x14ac:dyDescent="0.3">
      <c r="R7068" s="69"/>
    </row>
    <row r="7069" spans="18:18" x14ac:dyDescent="0.3">
      <c r="R7069" s="69"/>
    </row>
    <row r="7070" spans="18:18" x14ac:dyDescent="0.3">
      <c r="R7070" s="69"/>
    </row>
    <row r="7071" spans="18:18" x14ac:dyDescent="0.3">
      <c r="R7071" s="69"/>
    </row>
    <row r="7072" spans="18:18" x14ac:dyDescent="0.3">
      <c r="R7072" s="69"/>
    </row>
    <row r="7073" spans="18:18" x14ac:dyDescent="0.3">
      <c r="R7073" s="69"/>
    </row>
    <row r="7074" spans="18:18" x14ac:dyDescent="0.3">
      <c r="R7074" s="69"/>
    </row>
    <row r="7075" spans="18:18" x14ac:dyDescent="0.3">
      <c r="R7075" s="69"/>
    </row>
    <row r="7076" spans="18:18" x14ac:dyDescent="0.3">
      <c r="R7076" s="69"/>
    </row>
    <row r="7077" spans="18:18" x14ac:dyDescent="0.3">
      <c r="R7077" s="69"/>
    </row>
    <row r="7078" spans="18:18" x14ac:dyDescent="0.3">
      <c r="R7078" s="69"/>
    </row>
    <row r="7079" spans="18:18" x14ac:dyDescent="0.3">
      <c r="R7079" s="69"/>
    </row>
    <row r="7080" spans="18:18" x14ac:dyDescent="0.3">
      <c r="R7080" s="69"/>
    </row>
    <row r="7081" spans="18:18" x14ac:dyDescent="0.3">
      <c r="R7081" s="69"/>
    </row>
    <row r="7082" spans="18:18" x14ac:dyDescent="0.3">
      <c r="R7082" s="69"/>
    </row>
    <row r="7083" spans="18:18" x14ac:dyDescent="0.3">
      <c r="R7083" s="69"/>
    </row>
    <row r="7084" spans="18:18" x14ac:dyDescent="0.3">
      <c r="R7084" s="69"/>
    </row>
    <row r="7085" spans="18:18" x14ac:dyDescent="0.3">
      <c r="R7085" s="69"/>
    </row>
    <row r="7086" spans="18:18" x14ac:dyDescent="0.3">
      <c r="R7086" s="69"/>
    </row>
    <row r="7087" spans="18:18" x14ac:dyDescent="0.3">
      <c r="R7087" s="69"/>
    </row>
    <row r="7088" spans="18:18" x14ac:dyDescent="0.3">
      <c r="R7088" s="69"/>
    </row>
    <row r="7089" spans="18:18" x14ac:dyDescent="0.3">
      <c r="R7089" s="69"/>
    </row>
    <row r="7090" spans="18:18" x14ac:dyDescent="0.3">
      <c r="R7090" s="69"/>
    </row>
    <row r="7091" spans="18:18" x14ac:dyDescent="0.3">
      <c r="R7091" s="69"/>
    </row>
    <row r="7092" spans="18:18" x14ac:dyDescent="0.3">
      <c r="R7092" s="69"/>
    </row>
    <row r="7093" spans="18:18" x14ac:dyDescent="0.3">
      <c r="R7093" s="69"/>
    </row>
    <row r="7094" spans="18:18" x14ac:dyDescent="0.3">
      <c r="R7094" s="69"/>
    </row>
    <row r="7095" spans="18:18" x14ac:dyDescent="0.3">
      <c r="R7095" s="69"/>
    </row>
    <row r="7096" spans="18:18" x14ac:dyDescent="0.3">
      <c r="R7096" s="69"/>
    </row>
    <row r="7097" spans="18:18" x14ac:dyDescent="0.3">
      <c r="R7097" s="69"/>
    </row>
    <row r="7098" spans="18:18" x14ac:dyDescent="0.3">
      <c r="R7098" s="69"/>
    </row>
    <row r="7099" spans="18:18" x14ac:dyDescent="0.3">
      <c r="R7099" s="69"/>
    </row>
    <row r="7100" spans="18:18" x14ac:dyDescent="0.3">
      <c r="R7100" s="69"/>
    </row>
    <row r="7101" spans="18:18" x14ac:dyDescent="0.3">
      <c r="R7101" s="69"/>
    </row>
    <row r="7102" spans="18:18" x14ac:dyDescent="0.3">
      <c r="R7102" s="69"/>
    </row>
    <row r="7103" spans="18:18" x14ac:dyDescent="0.3">
      <c r="R7103" s="69"/>
    </row>
    <row r="7104" spans="18:18" x14ac:dyDescent="0.3">
      <c r="R7104" s="69"/>
    </row>
    <row r="7105" spans="18:18" x14ac:dyDescent="0.3">
      <c r="R7105" s="69"/>
    </row>
    <row r="7106" spans="18:18" x14ac:dyDescent="0.3">
      <c r="R7106" s="69"/>
    </row>
    <row r="7107" spans="18:18" x14ac:dyDescent="0.3">
      <c r="R7107" s="69"/>
    </row>
    <row r="7108" spans="18:18" x14ac:dyDescent="0.3">
      <c r="R7108" s="69"/>
    </row>
    <row r="7109" spans="18:18" x14ac:dyDescent="0.3">
      <c r="R7109" s="69"/>
    </row>
    <row r="7110" spans="18:18" x14ac:dyDescent="0.3">
      <c r="R7110" s="69"/>
    </row>
    <row r="7111" spans="18:18" x14ac:dyDescent="0.3">
      <c r="R7111" s="69"/>
    </row>
    <row r="7112" spans="18:18" x14ac:dyDescent="0.3">
      <c r="R7112" s="69"/>
    </row>
    <row r="7113" spans="18:18" x14ac:dyDescent="0.3">
      <c r="R7113" s="69"/>
    </row>
    <row r="7114" spans="18:18" x14ac:dyDescent="0.3">
      <c r="R7114" s="69"/>
    </row>
    <row r="7115" spans="18:18" x14ac:dyDescent="0.3">
      <c r="R7115" s="69"/>
    </row>
    <row r="7116" spans="18:18" x14ac:dyDescent="0.3">
      <c r="R7116" s="69"/>
    </row>
    <row r="7117" spans="18:18" x14ac:dyDescent="0.3">
      <c r="R7117" s="69"/>
    </row>
    <row r="7118" spans="18:18" x14ac:dyDescent="0.3">
      <c r="R7118" s="69"/>
    </row>
    <row r="7119" spans="18:18" x14ac:dyDescent="0.3">
      <c r="R7119" s="69"/>
    </row>
    <row r="7120" spans="18:18" x14ac:dyDescent="0.3">
      <c r="R7120" s="69"/>
    </row>
    <row r="7121" spans="18:18" x14ac:dyDescent="0.3">
      <c r="R7121" s="69"/>
    </row>
    <row r="7122" spans="18:18" x14ac:dyDescent="0.3">
      <c r="R7122" s="69"/>
    </row>
    <row r="7123" spans="18:18" x14ac:dyDescent="0.3">
      <c r="R7123" s="69"/>
    </row>
    <row r="7124" spans="18:18" x14ac:dyDescent="0.3">
      <c r="R7124" s="69"/>
    </row>
    <row r="7125" spans="18:18" x14ac:dyDescent="0.3">
      <c r="R7125" s="69"/>
    </row>
    <row r="7126" spans="18:18" x14ac:dyDescent="0.3">
      <c r="R7126" s="69"/>
    </row>
    <row r="7127" spans="18:18" x14ac:dyDescent="0.3">
      <c r="R7127" s="69"/>
    </row>
    <row r="7128" spans="18:18" x14ac:dyDescent="0.3">
      <c r="R7128" s="69"/>
    </row>
    <row r="7129" spans="18:18" x14ac:dyDescent="0.3">
      <c r="R7129" s="69"/>
    </row>
    <row r="7130" spans="18:18" x14ac:dyDescent="0.3">
      <c r="R7130" s="69"/>
    </row>
    <row r="7131" spans="18:18" x14ac:dyDescent="0.3">
      <c r="R7131" s="69"/>
    </row>
    <row r="7132" spans="18:18" x14ac:dyDescent="0.3">
      <c r="R7132" s="69"/>
    </row>
    <row r="7133" spans="18:18" x14ac:dyDescent="0.3">
      <c r="R7133" s="69"/>
    </row>
    <row r="7134" spans="18:18" x14ac:dyDescent="0.3">
      <c r="R7134" s="69"/>
    </row>
    <row r="7135" spans="18:18" x14ac:dyDescent="0.3">
      <c r="R7135" s="69"/>
    </row>
    <row r="7136" spans="18:18" x14ac:dyDescent="0.3">
      <c r="R7136" s="69"/>
    </row>
    <row r="7137" spans="18:18" x14ac:dyDescent="0.3">
      <c r="R7137" s="69"/>
    </row>
    <row r="7138" spans="18:18" x14ac:dyDescent="0.3">
      <c r="R7138" s="69"/>
    </row>
    <row r="7139" spans="18:18" x14ac:dyDescent="0.3">
      <c r="R7139" s="69"/>
    </row>
    <row r="7140" spans="18:18" x14ac:dyDescent="0.3">
      <c r="R7140" s="69"/>
    </row>
    <row r="7141" spans="18:18" x14ac:dyDescent="0.3">
      <c r="R7141" s="69"/>
    </row>
    <row r="7142" spans="18:18" x14ac:dyDescent="0.3">
      <c r="R7142" s="69"/>
    </row>
    <row r="7143" spans="18:18" x14ac:dyDescent="0.3">
      <c r="R7143" s="69"/>
    </row>
    <row r="7144" spans="18:18" x14ac:dyDescent="0.3">
      <c r="R7144" s="69"/>
    </row>
    <row r="7145" spans="18:18" x14ac:dyDescent="0.3">
      <c r="R7145" s="69"/>
    </row>
    <row r="7146" spans="18:18" x14ac:dyDescent="0.3">
      <c r="R7146" s="69"/>
    </row>
    <row r="7147" spans="18:18" x14ac:dyDescent="0.3">
      <c r="R7147" s="69"/>
    </row>
    <row r="7148" spans="18:18" x14ac:dyDescent="0.3">
      <c r="R7148" s="69"/>
    </row>
    <row r="7149" spans="18:18" x14ac:dyDescent="0.3">
      <c r="R7149" s="69"/>
    </row>
    <row r="7150" spans="18:18" x14ac:dyDescent="0.3">
      <c r="R7150" s="69"/>
    </row>
    <row r="7151" spans="18:18" x14ac:dyDescent="0.3">
      <c r="R7151" s="69"/>
    </row>
    <row r="7152" spans="18:18" x14ac:dyDescent="0.3">
      <c r="R7152" s="69"/>
    </row>
    <row r="7153" spans="18:18" x14ac:dyDescent="0.3">
      <c r="R7153" s="69"/>
    </row>
    <row r="7154" spans="18:18" x14ac:dyDescent="0.3">
      <c r="R7154" s="69"/>
    </row>
    <row r="7155" spans="18:18" x14ac:dyDescent="0.3">
      <c r="R7155" s="69"/>
    </row>
    <row r="7156" spans="18:18" x14ac:dyDescent="0.3">
      <c r="R7156" s="69"/>
    </row>
    <row r="7157" spans="18:18" x14ac:dyDescent="0.3">
      <c r="R7157" s="69"/>
    </row>
    <row r="7158" spans="18:18" x14ac:dyDescent="0.3">
      <c r="R7158" s="69"/>
    </row>
    <row r="7159" spans="18:18" x14ac:dyDescent="0.3">
      <c r="R7159" s="69"/>
    </row>
    <row r="7160" spans="18:18" x14ac:dyDescent="0.3">
      <c r="R7160" s="69"/>
    </row>
    <row r="7161" spans="18:18" x14ac:dyDescent="0.3">
      <c r="R7161" s="69"/>
    </row>
    <row r="7162" spans="18:18" x14ac:dyDescent="0.3">
      <c r="R7162" s="69"/>
    </row>
    <row r="7163" spans="18:18" x14ac:dyDescent="0.3">
      <c r="R7163" s="69"/>
    </row>
    <row r="7164" spans="18:18" x14ac:dyDescent="0.3">
      <c r="R7164" s="69"/>
    </row>
    <row r="7165" spans="18:18" x14ac:dyDescent="0.3">
      <c r="R7165" s="69"/>
    </row>
    <row r="7166" spans="18:18" x14ac:dyDescent="0.3">
      <c r="R7166" s="69"/>
    </row>
    <row r="7167" spans="18:18" x14ac:dyDescent="0.3">
      <c r="R7167" s="69"/>
    </row>
    <row r="7168" spans="18:18" x14ac:dyDescent="0.3">
      <c r="R7168" s="69"/>
    </row>
    <row r="7169" spans="18:18" x14ac:dyDescent="0.3">
      <c r="R7169" s="69"/>
    </row>
    <row r="7170" spans="18:18" x14ac:dyDescent="0.3">
      <c r="R7170" s="69"/>
    </row>
    <row r="7171" spans="18:18" x14ac:dyDescent="0.3">
      <c r="R7171" s="69"/>
    </row>
    <row r="7172" spans="18:18" x14ac:dyDescent="0.3">
      <c r="R7172" s="69"/>
    </row>
    <row r="7173" spans="18:18" x14ac:dyDescent="0.3">
      <c r="R7173" s="69"/>
    </row>
    <row r="7174" spans="18:18" x14ac:dyDescent="0.3">
      <c r="R7174" s="69"/>
    </row>
    <row r="7175" spans="18:18" x14ac:dyDescent="0.3">
      <c r="R7175" s="69"/>
    </row>
    <row r="7176" spans="18:18" x14ac:dyDescent="0.3">
      <c r="R7176" s="69"/>
    </row>
    <row r="7177" spans="18:18" x14ac:dyDescent="0.3">
      <c r="R7177" s="69"/>
    </row>
    <row r="7178" spans="18:18" x14ac:dyDescent="0.3">
      <c r="R7178" s="69"/>
    </row>
    <row r="7179" spans="18:18" x14ac:dyDescent="0.3">
      <c r="R7179" s="69"/>
    </row>
    <row r="7180" spans="18:18" x14ac:dyDescent="0.3">
      <c r="R7180" s="69"/>
    </row>
    <row r="7181" spans="18:18" x14ac:dyDescent="0.3">
      <c r="R7181" s="69"/>
    </row>
    <row r="7182" spans="18:18" x14ac:dyDescent="0.3">
      <c r="R7182" s="69"/>
    </row>
    <row r="7183" spans="18:18" x14ac:dyDescent="0.3">
      <c r="R7183" s="69"/>
    </row>
    <row r="7184" spans="18:18" x14ac:dyDescent="0.3">
      <c r="R7184" s="69"/>
    </row>
    <row r="7185" spans="18:18" x14ac:dyDescent="0.3">
      <c r="R7185" s="69"/>
    </row>
    <row r="7186" spans="18:18" x14ac:dyDescent="0.3">
      <c r="R7186" s="69"/>
    </row>
    <row r="7187" spans="18:18" x14ac:dyDescent="0.3">
      <c r="R7187" s="69"/>
    </row>
    <row r="7188" spans="18:18" x14ac:dyDescent="0.3">
      <c r="R7188" s="69"/>
    </row>
    <row r="7189" spans="18:18" x14ac:dyDescent="0.3">
      <c r="R7189" s="69"/>
    </row>
    <row r="7190" spans="18:18" x14ac:dyDescent="0.3">
      <c r="R7190" s="69"/>
    </row>
    <row r="7191" spans="18:18" x14ac:dyDescent="0.3">
      <c r="R7191" s="69"/>
    </row>
    <row r="7192" spans="18:18" x14ac:dyDescent="0.3">
      <c r="R7192" s="69"/>
    </row>
    <row r="7193" spans="18:18" x14ac:dyDescent="0.3">
      <c r="R7193" s="69"/>
    </row>
    <row r="7194" spans="18:18" x14ac:dyDescent="0.3">
      <c r="R7194" s="69"/>
    </row>
    <row r="7195" spans="18:18" x14ac:dyDescent="0.3">
      <c r="R7195" s="69"/>
    </row>
    <row r="7196" spans="18:18" x14ac:dyDescent="0.3">
      <c r="R7196" s="69"/>
    </row>
    <row r="7197" spans="18:18" x14ac:dyDescent="0.3">
      <c r="R7197" s="69"/>
    </row>
    <row r="7198" spans="18:18" x14ac:dyDescent="0.3">
      <c r="R7198" s="69"/>
    </row>
    <row r="7199" spans="18:18" x14ac:dyDescent="0.3">
      <c r="R7199" s="69"/>
    </row>
    <row r="7200" spans="18:18" x14ac:dyDescent="0.3">
      <c r="R7200" s="69"/>
    </row>
    <row r="7201" spans="18:18" x14ac:dyDescent="0.3">
      <c r="R7201" s="69"/>
    </row>
    <row r="7202" spans="18:18" x14ac:dyDescent="0.3">
      <c r="R7202" s="69"/>
    </row>
    <row r="7203" spans="18:18" x14ac:dyDescent="0.3">
      <c r="R7203" s="69"/>
    </row>
    <row r="7204" spans="18:18" x14ac:dyDescent="0.3">
      <c r="R7204" s="69"/>
    </row>
    <row r="7205" spans="18:18" x14ac:dyDescent="0.3">
      <c r="R7205" s="69"/>
    </row>
    <row r="7206" spans="18:18" x14ac:dyDescent="0.3">
      <c r="R7206" s="69"/>
    </row>
    <row r="7207" spans="18:18" x14ac:dyDescent="0.3">
      <c r="R7207" s="69"/>
    </row>
    <row r="7208" spans="18:18" x14ac:dyDescent="0.3">
      <c r="R7208" s="69"/>
    </row>
    <row r="7209" spans="18:18" x14ac:dyDescent="0.3">
      <c r="R7209" s="69"/>
    </row>
    <row r="7210" spans="18:18" x14ac:dyDescent="0.3">
      <c r="R7210" s="69"/>
    </row>
    <row r="7211" spans="18:18" x14ac:dyDescent="0.3">
      <c r="R7211" s="69"/>
    </row>
    <row r="7212" spans="18:18" x14ac:dyDescent="0.3">
      <c r="R7212" s="69"/>
    </row>
    <row r="7213" spans="18:18" x14ac:dyDescent="0.3">
      <c r="R7213" s="69"/>
    </row>
    <row r="7214" spans="18:18" x14ac:dyDescent="0.3">
      <c r="R7214" s="69"/>
    </row>
    <row r="7215" spans="18:18" x14ac:dyDescent="0.3">
      <c r="R7215" s="69"/>
    </row>
    <row r="7216" spans="18:18" x14ac:dyDescent="0.3">
      <c r="R7216" s="69"/>
    </row>
    <row r="7217" spans="18:18" x14ac:dyDescent="0.3">
      <c r="R7217" s="69"/>
    </row>
    <row r="7218" spans="18:18" x14ac:dyDescent="0.3">
      <c r="R7218" s="69"/>
    </row>
    <row r="7219" spans="18:18" x14ac:dyDescent="0.3">
      <c r="R7219" s="69"/>
    </row>
    <row r="7220" spans="18:18" x14ac:dyDescent="0.3">
      <c r="R7220" s="69"/>
    </row>
    <row r="7221" spans="18:18" x14ac:dyDescent="0.3">
      <c r="R7221" s="69"/>
    </row>
    <row r="7222" spans="18:18" x14ac:dyDescent="0.3">
      <c r="R7222" s="69"/>
    </row>
    <row r="7223" spans="18:18" x14ac:dyDescent="0.3">
      <c r="R7223" s="69"/>
    </row>
    <row r="7224" spans="18:18" x14ac:dyDescent="0.3">
      <c r="R7224" s="69"/>
    </row>
    <row r="7225" spans="18:18" x14ac:dyDescent="0.3">
      <c r="R7225" s="69"/>
    </row>
    <row r="7226" spans="18:18" x14ac:dyDescent="0.3">
      <c r="R7226" s="69"/>
    </row>
    <row r="7227" spans="18:18" x14ac:dyDescent="0.3">
      <c r="R7227" s="69"/>
    </row>
    <row r="7228" spans="18:18" x14ac:dyDescent="0.3">
      <c r="R7228" s="69"/>
    </row>
    <row r="7229" spans="18:18" x14ac:dyDescent="0.3">
      <c r="R7229" s="69"/>
    </row>
    <row r="7230" spans="18:18" x14ac:dyDescent="0.3">
      <c r="R7230" s="69"/>
    </row>
    <row r="7231" spans="18:18" x14ac:dyDescent="0.3">
      <c r="R7231" s="69"/>
    </row>
    <row r="7232" spans="18:18" x14ac:dyDescent="0.3">
      <c r="R7232" s="69"/>
    </row>
    <row r="7233" spans="18:18" x14ac:dyDescent="0.3">
      <c r="R7233" s="69"/>
    </row>
    <row r="7234" spans="18:18" x14ac:dyDescent="0.3">
      <c r="R7234" s="69"/>
    </row>
    <row r="7235" spans="18:18" x14ac:dyDescent="0.3">
      <c r="R7235" s="69"/>
    </row>
    <row r="7236" spans="18:18" x14ac:dyDescent="0.3">
      <c r="R7236" s="69"/>
    </row>
    <row r="7237" spans="18:18" x14ac:dyDescent="0.3">
      <c r="R7237" s="69"/>
    </row>
    <row r="7238" spans="18:18" x14ac:dyDescent="0.3">
      <c r="R7238" s="69"/>
    </row>
    <row r="7239" spans="18:18" x14ac:dyDescent="0.3">
      <c r="R7239" s="69"/>
    </row>
    <row r="7240" spans="18:18" x14ac:dyDescent="0.3">
      <c r="R7240" s="69"/>
    </row>
    <row r="7241" spans="18:18" x14ac:dyDescent="0.3">
      <c r="R7241" s="69"/>
    </row>
    <row r="7242" spans="18:18" x14ac:dyDescent="0.3">
      <c r="R7242" s="69"/>
    </row>
    <row r="7243" spans="18:18" x14ac:dyDescent="0.3">
      <c r="R7243" s="69"/>
    </row>
    <row r="7244" spans="18:18" x14ac:dyDescent="0.3">
      <c r="R7244" s="69"/>
    </row>
    <row r="7245" spans="18:18" x14ac:dyDescent="0.3">
      <c r="R7245" s="69"/>
    </row>
    <row r="7246" spans="18:18" x14ac:dyDescent="0.3">
      <c r="R7246" s="69"/>
    </row>
    <row r="7247" spans="18:18" x14ac:dyDescent="0.3">
      <c r="R7247" s="69"/>
    </row>
    <row r="7248" spans="18:18" x14ac:dyDescent="0.3">
      <c r="R7248" s="69"/>
    </row>
    <row r="7249" spans="18:18" x14ac:dyDescent="0.3">
      <c r="R7249" s="69"/>
    </row>
    <row r="7250" spans="18:18" x14ac:dyDescent="0.3">
      <c r="R7250" s="69"/>
    </row>
    <row r="7251" spans="18:18" x14ac:dyDescent="0.3">
      <c r="R7251" s="69"/>
    </row>
    <row r="7252" spans="18:18" x14ac:dyDescent="0.3">
      <c r="R7252" s="69"/>
    </row>
    <row r="7253" spans="18:18" x14ac:dyDescent="0.3">
      <c r="R7253" s="69"/>
    </row>
    <row r="7254" spans="18:18" x14ac:dyDescent="0.3">
      <c r="R7254" s="69"/>
    </row>
    <row r="7255" spans="18:18" x14ac:dyDescent="0.3">
      <c r="R7255" s="69"/>
    </row>
    <row r="7256" spans="18:18" x14ac:dyDescent="0.3">
      <c r="R7256" s="69"/>
    </row>
    <row r="7257" spans="18:18" x14ac:dyDescent="0.3">
      <c r="R7257" s="69"/>
    </row>
    <row r="7258" spans="18:18" x14ac:dyDescent="0.3">
      <c r="R7258" s="69"/>
    </row>
    <row r="7259" spans="18:18" x14ac:dyDescent="0.3">
      <c r="R7259" s="69"/>
    </row>
    <row r="7260" spans="18:18" x14ac:dyDescent="0.3">
      <c r="R7260" s="69"/>
    </row>
    <row r="7261" spans="18:18" x14ac:dyDescent="0.3">
      <c r="R7261" s="69"/>
    </row>
    <row r="7262" spans="18:18" x14ac:dyDescent="0.3">
      <c r="R7262" s="69"/>
    </row>
    <row r="7263" spans="18:18" x14ac:dyDescent="0.3">
      <c r="R7263" s="69"/>
    </row>
    <row r="7264" spans="18:18" x14ac:dyDescent="0.3">
      <c r="R7264" s="69"/>
    </row>
    <row r="7265" spans="18:18" x14ac:dyDescent="0.3">
      <c r="R7265" s="69"/>
    </row>
    <row r="7266" spans="18:18" x14ac:dyDescent="0.3">
      <c r="R7266" s="69"/>
    </row>
    <row r="7267" spans="18:18" x14ac:dyDescent="0.3">
      <c r="R7267" s="69"/>
    </row>
    <row r="7268" spans="18:18" x14ac:dyDescent="0.3">
      <c r="R7268" s="69"/>
    </row>
    <row r="7269" spans="18:18" x14ac:dyDescent="0.3">
      <c r="R7269" s="69"/>
    </row>
    <row r="7270" spans="18:18" x14ac:dyDescent="0.3">
      <c r="R7270" s="69"/>
    </row>
    <row r="7271" spans="18:18" x14ac:dyDescent="0.3">
      <c r="R7271" s="69"/>
    </row>
    <row r="7272" spans="18:18" x14ac:dyDescent="0.3">
      <c r="R7272" s="69"/>
    </row>
    <row r="7273" spans="18:18" x14ac:dyDescent="0.3">
      <c r="R7273" s="69"/>
    </row>
    <row r="7274" spans="18:18" x14ac:dyDescent="0.3">
      <c r="R7274" s="69"/>
    </row>
    <row r="7275" spans="18:18" x14ac:dyDescent="0.3">
      <c r="R7275" s="69"/>
    </row>
    <row r="7276" spans="18:18" x14ac:dyDescent="0.3">
      <c r="R7276" s="69"/>
    </row>
    <row r="7277" spans="18:18" x14ac:dyDescent="0.3">
      <c r="R7277" s="69"/>
    </row>
    <row r="7278" spans="18:18" x14ac:dyDescent="0.3">
      <c r="R7278" s="69"/>
    </row>
    <row r="7279" spans="18:18" x14ac:dyDescent="0.3">
      <c r="R7279" s="69"/>
    </row>
    <row r="7280" spans="18:18" x14ac:dyDescent="0.3">
      <c r="R7280" s="69"/>
    </row>
    <row r="7281" spans="18:18" x14ac:dyDescent="0.3">
      <c r="R7281" s="69"/>
    </row>
    <row r="7282" spans="18:18" x14ac:dyDescent="0.3">
      <c r="R7282" s="69"/>
    </row>
    <row r="7283" spans="18:18" x14ac:dyDescent="0.3">
      <c r="R7283" s="69"/>
    </row>
    <row r="7284" spans="18:18" x14ac:dyDescent="0.3">
      <c r="R7284" s="69"/>
    </row>
    <row r="7285" spans="18:18" x14ac:dyDescent="0.3">
      <c r="R7285" s="69"/>
    </row>
    <row r="7286" spans="18:18" x14ac:dyDescent="0.3">
      <c r="R7286" s="69"/>
    </row>
    <row r="7287" spans="18:18" x14ac:dyDescent="0.3">
      <c r="R7287" s="69"/>
    </row>
    <row r="7288" spans="18:18" x14ac:dyDescent="0.3">
      <c r="R7288" s="69"/>
    </row>
    <row r="7289" spans="18:18" x14ac:dyDescent="0.3">
      <c r="R7289" s="69"/>
    </row>
    <row r="7290" spans="18:18" x14ac:dyDescent="0.3">
      <c r="R7290" s="69"/>
    </row>
    <row r="7291" spans="18:18" x14ac:dyDescent="0.3">
      <c r="R7291" s="69"/>
    </row>
    <row r="7292" spans="18:18" x14ac:dyDescent="0.3">
      <c r="R7292" s="69"/>
    </row>
    <row r="7293" spans="18:18" x14ac:dyDescent="0.3">
      <c r="R7293" s="69"/>
    </row>
    <row r="7294" spans="18:18" x14ac:dyDescent="0.3">
      <c r="R7294" s="69"/>
    </row>
    <row r="7295" spans="18:18" x14ac:dyDescent="0.3">
      <c r="R7295" s="69"/>
    </row>
    <row r="7296" spans="18:18" x14ac:dyDescent="0.3">
      <c r="R7296" s="69"/>
    </row>
    <row r="7297" spans="18:18" x14ac:dyDescent="0.3">
      <c r="R7297" s="69"/>
    </row>
    <row r="7298" spans="18:18" x14ac:dyDescent="0.3">
      <c r="R7298" s="69"/>
    </row>
    <row r="7299" spans="18:18" x14ac:dyDescent="0.3">
      <c r="R7299" s="69"/>
    </row>
    <row r="7300" spans="18:18" x14ac:dyDescent="0.3">
      <c r="R7300" s="69"/>
    </row>
    <row r="7301" spans="18:18" x14ac:dyDescent="0.3">
      <c r="R7301" s="69"/>
    </row>
    <row r="7302" spans="18:18" x14ac:dyDescent="0.3">
      <c r="R7302" s="69"/>
    </row>
    <row r="7303" spans="18:18" x14ac:dyDescent="0.3">
      <c r="R7303" s="69"/>
    </row>
    <row r="7304" spans="18:18" x14ac:dyDescent="0.3">
      <c r="R7304" s="69"/>
    </row>
    <row r="7305" spans="18:18" x14ac:dyDescent="0.3">
      <c r="R7305" s="69"/>
    </row>
    <row r="7306" spans="18:18" x14ac:dyDescent="0.3">
      <c r="R7306" s="69"/>
    </row>
    <row r="7307" spans="18:18" x14ac:dyDescent="0.3">
      <c r="R7307" s="69"/>
    </row>
    <row r="7308" spans="18:18" x14ac:dyDescent="0.3">
      <c r="R7308" s="69"/>
    </row>
    <row r="7309" spans="18:18" x14ac:dyDescent="0.3">
      <c r="R7309" s="69"/>
    </row>
    <row r="7310" spans="18:18" x14ac:dyDescent="0.3">
      <c r="R7310" s="69"/>
    </row>
    <row r="7311" spans="18:18" x14ac:dyDescent="0.3">
      <c r="R7311" s="69"/>
    </row>
    <row r="7312" spans="18:18" x14ac:dyDescent="0.3">
      <c r="R7312" s="69"/>
    </row>
    <row r="7313" spans="18:18" x14ac:dyDescent="0.3">
      <c r="R7313" s="69"/>
    </row>
    <row r="7314" spans="18:18" x14ac:dyDescent="0.3">
      <c r="R7314" s="69"/>
    </row>
    <row r="7315" spans="18:18" x14ac:dyDescent="0.3">
      <c r="R7315" s="69"/>
    </row>
    <row r="7316" spans="18:18" x14ac:dyDescent="0.3">
      <c r="R7316" s="69"/>
    </row>
    <row r="7317" spans="18:18" x14ac:dyDescent="0.3">
      <c r="R7317" s="69"/>
    </row>
    <row r="7318" spans="18:18" x14ac:dyDescent="0.3">
      <c r="R7318" s="69"/>
    </row>
    <row r="7319" spans="18:18" x14ac:dyDescent="0.3">
      <c r="R7319" s="69"/>
    </row>
    <row r="7320" spans="18:18" x14ac:dyDescent="0.3">
      <c r="R7320" s="69"/>
    </row>
    <row r="7321" spans="18:18" x14ac:dyDescent="0.3">
      <c r="R7321" s="69"/>
    </row>
    <row r="7322" spans="18:18" x14ac:dyDescent="0.3">
      <c r="R7322" s="69"/>
    </row>
    <row r="7323" spans="18:18" x14ac:dyDescent="0.3">
      <c r="R7323" s="69"/>
    </row>
    <row r="7324" spans="18:18" x14ac:dyDescent="0.3">
      <c r="R7324" s="69"/>
    </row>
    <row r="7325" spans="18:18" x14ac:dyDescent="0.3">
      <c r="R7325" s="69"/>
    </row>
    <row r="7326" spans="18:18" x14ac:dyDescent="0.3">
      <c r="R7326" s="69"/>
    </row>
    <row r="7327" spans="18:18" x14ac:dyDescent="0.3">
      <c r="R7327" s="69"/>
    </row>
    <row r="7328" spans="18:18" x14ac:dyDescent="0.3">
      <c r="R7328" s="69"/>
    </row>
    <row r="7329" spans="18:18" x14ac:dyDescent="0.3">
      <c r="R7329" s="69"/>
    </row>
    <row r="7330" spans="18:18" x14ac:dyDescent="0.3">
      <c r="R7330" s="69"/>
    </row>
    <row r="7331" spans="18:18" x14ac:dyDescent="0.3">
      <c r="R7331" s="69"/>
    </row>
    <row r="7332" spans="18:18" x14ac:dyDescent="0.3">
      <c r="R7332" s="69"/>
    </row>
    <row r="7333" spans="18:18" x14ac:dyDescent="0.3">
      <c r="R7333" s="69"/>
    </row>
    <row r="7334" spans="18:18" x14ac:dyDescent="0.3">
      <c r="R7334" s="69"/>
    </row>
    <row r="7335" spans="18:18" x14ac:dyDescent="0.3">
      <c r="R7335" s="69"/>
    </row>
    <row r="7336" spans="18:18" x14ac:dyDescent="0.3">
      <c r="R7336" s="69"/>
    </row>
    <row r="7337" spans="18:18" x14ac:dyDescent="0.3">
      <c r="R7337" s="69"/>
    </row>
    <row r="7338" spans="18:18" x14ac:dyDescent="0.3">
      <c r="R7338" s="69"/>
    </row>
    <row r="7339" spans="18:18" x14ac:dyDescent="0.3">
      <c r="R7339" s="69"/>
    </row>
    <row r="7340" spans="18:18" x14ac:dyDescent="0.3">
      <c r="R7340" s="69"/>
    </row>
    <row r="7341" spans="18:18" x14ac:dyDescent="0.3">
      <c r="R7341" s="69"/>
    </row>
    <row r="7342" spans="18:18" x14ac:dyDescent="0.3">
      <c r="R7342" s="69"/>
    </row>
    <row r="7343" spans="18:18" x14ac:dyDescent="0.3">
      <c r="R7343" s="69"/>
    </row>
    <row r="7344" spans="18:18" x14ac:dyDescent="0.3">
      <c r="R7344" s="69"/>
    </row>
    <row r="7345" spans="18:18" x14ac:dyDescent="0.3">
      <c r="R7345" s="69"/>
    </row>
    <row r="7346" spans="18:18" x14ac:dyDescent="0.3">
      <c r="R7346" s="69"/>
    </row>
    <row r="7347" spans="18:18" x14ac:dyDescent="0.3">
      <c r="R7347" s="69"/>
    </row>
    <row r="7348" spans="18:18" x14ac:dyDescent="0.3">
      <c r="R7348" s="69"/>
    </row>
    <row r="7349" spans="18:18" x14ac:dyDescent="0.3">
      <c r="R7349" s="69"/>
    </row>
    <row r="7350" spans="18:18" x14ac:dyDescent="0.3">
      <c r="R7350" s="69"/>
    </row>
    <row r="7351" spans="18:18" x14ac:dyDescent="0.3">
      <c r="R7351" s="69"/>
    </row>
    <row r="7352" spans="18:18" x14ac:dyDescent="0.3">
      <c r="R7352" s="69"/>
    </row>
    <row r="7353" spans="18:18" x14ac:dyDescent="0.3">
      <c r="R7353" s="69"/>
    </row>
    <row r="7354" spans="18:18" x14ac:dyDescent="0.3">
      <c r="R7354" s="69"/>
    </row>
    <row r="7355" spans="18:18" x14ac:dyDescent="0.3">
      <c r="R7355" s="69"/>
    </row>
    <row r="7356" spans="18:18" x14ac:dyDescent="0.3">
      <c r="R7356" s="69"/>
    </row>
    <row r="7357" spans="18:18" x14ac:dyDescent="0.3">
      <c r="R7357" s="69"/>
    </row>
    <row r="7358" spans="18:18" x14ac:dyDescent="0.3">
      <c r="R7358" s="69"/>
    </row>
    <row r="7359" spans="18:18" x14ac:dyDescent="0.3">
      <c r="R7359" s="69"/>
    </row>
    <row r="7360" spans="18:18" x14ac:dyDescent="0.3">
      <c r="R7360" s="69"/>
    </row>
    <row r="7361" spans="18:18" x14ac:dyDescent="0.3">
      <c r="R7361" s="69"/>
    </row>
    <row r="7362" spans="18:18" x14ac:dyDescent="0.3">
      <c r="R7362" s="69"/>
    </row>
    <row r="7363" spans="18:18" x14ac:dyDescent="0.3">
      <c r="R7363" s="69"/>
    </row>
    <row r="7364" spans="18:18" x14ac:dyDescent="0.3">
      <c r="R7364" s="69"/>
    </row>
    <row r="7365" spans="18:18" x14ac:dyDescent="0.3">
      <c r="R7365" s="69"/>
    </row>
    <row r="7366" spans="18:18" x14ac:dyDescent="0.3">
      <c r="R7366" s="69"/>
    </row>
    <row r="7367" spans="18:18" x14ac:dyDescent="0.3">
      <c r="R7367" s="69"/>
    </row>
    <row r="7368" spans="18:18" x14ac:dyDescent="0.3">
      <c r="R7368" s="69"/>
    </row>
    <row r="7369" spans="18:18" x14ac:dyDescent="0.3">
      <c r="R7369" s="69"/>
    </row>
    <row r="7370" spans="18:18" x14ac:dyDescent="0.3">
      <c r="R7370" s="69"/>
    </row>
    <row r="7371" spans="18:18" x14ac:dyDescent="0.3">
      <c r="R7371" s="69"/>
    </row>
    <row r="7372" spans="18:18" x14ac:dyDescent="0.3">
      <c r="R7372" s="69"/>
    </row>
    <row r="7373" spans="18:18" x14ac:dyDescent="0.3">
      <c r="R7373" s="69"/>
    </row>
    <row r="7374" spans="18:18" x14ac:dyDescent="0.3">
      <c r="R7374" s="69"/>
    </row>
    <row r="7375" spans="18:18" x14ac:dyDescent="0.3">
      <c r="R7375" s="69"/>
    </row>
    <row r="7376" spans="18:18" x14ac:dyDescent="0.3">
      <c r="R7376" s="69"/>
    </row>
    <row r="7377" spans="18:18" x14ac:dyDescent="0.3">
      <c r="R7377" s="69"/>
    </row>
    <row r="7378" spans="18:18" x14ac:dyDescent="0.3">
      <c r="R7378" s="69"/>
    </row>
    <row r="7379" spans="18:18" x14ac:dyDescent="0.3">
      <c r="R7379" s="69"/>
    </row>
    <row r="7380" spans="18:18" x14ac:dyDescent="0.3">
      <c r="R7380" s="69"/>
    </row>
    <row r="7381" spans="18:18" x14ac:dyDescent="0.3">
      <c r="R7381" s="69"/>
    </row>
    <row r="7382" spans="18:18" x14ac:dyDescent="0.3">
      <c r="R7382" s="69"/>
    </row>
    <row r="7383" spans="18:18" x14ac:dyDescent="0.3">
      <c r="R7383" s="69"/>
    </row>
    <row r="7384" spans="18:18" x14ac:dyDescent="0.3">
      <c r="R7384" s="69"/>
    </row>
    <row r="7385" spans="18:18" x14ac:dyDescent="0.3">
      <c r="R7385" s="69"/>
    </row>
    <row r="7386" spans="18:18" x14ac:dyDescent="0.3">
      <c r="R7386" s="69"/>
    </row>
    <row r="7387" spans="18:18" x14ac:dyDescent="0.3">
      <c r="R7387" s="69"/>
    </row>
    <row r="7388" spans="18:18" x14ac:dyDescent="0.3">
      <c r="R7388" s="69"/>
    </row>
    <row r="7389" spans="18:18" x14ac:dyDescent="0.3">
      <c r="R7389" s="69"/>
    </row>
    <row r="7390" spans="18:18" x14ac:dyDescent="0.3">
      <c r="R7390" s="69"/>
    </row>
    <row r="7391" spans="18:18" x14ac:dyDescent="0.3">
      <c r="R7391" s="69"/>
    </row>
    <row r="7392" spans="18:18" x14ac:dyDescent="0.3">
      <c r="R7392" s="69"/>
    </row>
    <row r="7393" spans="18:18" x14ac:dyDescent="0.3">
      <c r="R7393" s="69"/>
    </row>
    <row r="7394" spans="18:18" x14ac:dyDescent="0.3">
      <c r="R7394" s="69"/>
    </row>
    <row r="7395" spans="18:18" x14ac:dyDescent="0.3">
      <c r="R7395" s="69"/>
    </row>
    <row r="7396" spans="18:18" x14ac:dyDescent="0.3">
      <c r="R7396" s="69"/>
    </row>
    <row r="7397" spans="18:18" x14ac:dyDescent="0.3">
      <c r="R7397" s="69"/>
    </row>
    <row r="7398" spans="18:18" x14ac:dyDescent="0.3">
      <c r="R7398" s="69"/>
    </row>
    <row r="7399" spans="18:18" x14ac:dyDescent="0.3">
      <c r="R7399" s="69"/>
    </row>
    <row r="7400" spans="18:18" x14ac:dyDescent="0.3">
      <c r="R7400" s="69"/>
    </row>
    <row r="7401" spans="18:18" x14ac:dyDescent="0.3">
      <c r="R7401" s="69"/>
    </row>
    <row r="7402" spans="18:18" x14ac:dyDescent="0.3">
      <c r="R7402" s="69"/>
    </row>
    <row r="7403" spans="18:18" x14ac:dyDescent="0.3">
      <c r="R7403" s="69"/>
    </row>
    <row r="7404" spans="18:18" x14ac:dyDescent="0.3">
      <c r="R7404" s="69"/>
    </row>
    <row r="7405" spans="18:18" x14ac:dyDescent="0.3">
      <c r="R7405" s="69"/>
    </row>
    <row r="7406" spans="18:18" x14ac:dyDescent="0.3">
      <c r="R7406" s="69"/>
    </row>
    <row r="7407" spans="18:18" x14ac:dyDescent="0.3">
      <c r="R7407" s="69"/>
    </row>
    <row r="7408" spans="18:18" x14ac:dyDescent="0.3">
      <c r="R7408" s="69"/>
    </row>
    <row r="7409" spans="18:18" x14ac:dyDescent="0.3">
      <c r="R7409" s="69"/>
    </row>
    <row r="7410" spans="18:18" x14ac:dyDescent="0.3">
      <c r="R7410" s="69"/>
    </row>
    <row r="7411" spans="18:18" x14ac:dyDescent="0.3">
      <c r="R7411" s="69"/>
    </row>
    <row r="7412" spans="18:18" x14ac:dyDescent="0.3">
      <c r="R7412" s="69"/>
    </row>
    <row r="7413" spans="18:18" x14ac:dyDescent="0.3">
      <c r="R7413" s="69"/>
    </row>
    <row r="7414" spans="18:18" x14ac:dyDescent="0.3">
      <c r="R7414" s="69"/>
    </row>
    <row r="7415" spans="18:18" x14ac:dyDescent="0.3">
      <c r="R7415" s="69"/>
    </row>
    <row r="7416" spans="18:18" x14ac:dyDescent="0.3">
      <c r="R7416" s="69"/>
    </row>
    <row r="7417" spans="18:18" x14ac:dyDescent="0.3">
      <c r="R7417" s="69"/>
    </row>
    <row r="7418" spans="18:18" x14ac:dyDescent="0.3">
      <c r="R7418" s="69"/>
    </row>
    <row r="7419" spans="18:18" x14ac:dyDescent="0.3">
      <c r="R7419" s="69"/>
    </row>
    <row r="7420" spans="18:18" x14ac:dyDescent="0.3">
      <c r="R7420" s="69"/>
    </row>
    <row r="7421" spans="18:18" x14ac:dyDescent="0.3">
      <c r="R7421" s="69"/>
    </row>
    <row r="7422" spans="18:18" x14ac:dyDescent="0.3">
      <c r="R7422" s="69"/>
    </row>
    <row r="7423" spans="18:18" x14ac:dyDescent="0.3">
      <c r="R7423" s="69"/>
    </row>
    <row r="7424" spans="18:18" x14ac:dyDescent="0.3">
      <c r="R7424" s="69"/>
    </row>
    <row r="7425" spans="18:18" x14ac:dyDescent="0.3">
      <c r="R7425" s="69"/>
    </row>
    <row r="7426" spans="18:18" x14ac:dyDescent="0.3">
      <c r="R7426" s="69"/>
    </row>
    <row r="7427" spans="18:18" x14ac:dyDescent="0.3">
      <c r="R7427" s="69"/>
    </row>
    <row r="7428" spans="18:18" x14ac:dyDescent="0.3">
      <c r="R7428" s="69"/>
    </row>
    <row r="7429" spans="18:18" x14ac:dyDescent="0.3">
      <c r="R7429" s="69"/>
    </row>
    <row r="7430" spans="18:18" x14ac:dyDescent="0.3">
      <c r="R7430" s="69"/>
    </row>
    <row r="7431" spans="18:18" x14ac:dyDescent="0.3">
      <c r="R7431" s="69"/>
    </row>
    <row r="7432" spans="18:18" x14ac:dyDescent="0.3">
      <c r="R7432" s="69"/>
    </row>
    <row r="7433" spans="18:18" x14ac:dyDescent="0.3">
      <c r="R7433" s="69"/>
    </row>
    <row r="7434" spans="18:18" x14ac:dyDescent="0.3">
      <c r="R7434" s="69"/>
    </row>
    <row r="7435" spans="18:18" x14ac:dyDescent="0.3">
      <c r="R7435" s="69"/>
    </row>
    <row r="7436" spans="18:18" x14ac:dyDescent="0.3">
      <c r="R7436" s="69"/>
    </row>
    <row r="7437" spans="18:18" x14ac:dyDescent="0.3">
      <c r="R7437" s="69"/>
    </row>
    <row r="7438" spans="18:18" x14ac:dyDescent="0.3">
      <c r="R7438" s="69"/>
    </row>
    <row r="7439" spans="18:18" x14ac:dyDescent="0.3">
      <c r="R7439" s="69"/>
    </row>
    <row r="7440" spans="18:18" x14ac:dyDescent="0.3">
      <c r="R7440" s="69"/>
    </row>
    <row r="7441" spans="18:18" x14ac:dyDescent="0.3">
      <c r="R7441" s="69"/>
    </row>
    <row r="7442" spans="18:18" x14ac:dyDescent="0.3">
      <c r="R7442" s="69"/>
    </row>
    <row r="7443" spans="18:18" x14ac:dyDescent="0.3">
      <c r="R7443" s="69"/>
    </row>
    <row r="7444" spans="18:18" x14ac:dyDescent="0.3">
      <c r="R7444" s="69"/>
    </row>
    <row r="7445" spans="18:18" x14ac:dyDescent="0.3">
      <c r="R7445" s="69"/>
    </row>
    <row r="7446" spans="18:18" x14ac:dyDescent="0.3">
      <c r="R7446" s="69"/>
    </row>
    <row r="7447" spans="18:18" x14ac:dyDescent="0.3">
      <c r="R7447" s="69"/>
    </row>
    <row r="7448" spans="18:18" x14ac:dyDescent="0.3">
      <c r="R7448" s="69"/>
    </row>
    <row r="7449" spans="18:18" x14ac:dyDescent="0.3">
      <c r="R7449" s="69"/>
    </row>
    <row r="7450" spans="18:18" x14ac:dyDescent="0.3">
      <c r="R7450" s="69"/>
    </row>
    <row r="7451" spans="18:18" x14ac:dyDescent="0.3">
      <c r="R7451" s="69"/>
    </row>
    <row r="7452" spans="18:18" x14ac:dyDescent="0.3">
      <c r="R7452" s="69"/>
    </row>
    <row r="7453" spans="18:18" x14ac:dyDescent="0.3">
      <c r="R7453" s="69"/>
    </row>
    <row r="7454" spans="18:18" x14ac:dyDescent="0.3">
      <c r="R7454" s="69"/>
    </row>
    <row r="7455" spans="18:18" x14ac:dyDescent="0.3">
      <c r="R7455" s="69"/>
    </row>
    <row r="7456" spans="18:18" x14ac:dyDescent="0.3">
      <c r="R7456" s="69"/>
    </row>
    <row r="7457" spans="18:18" x14ac:dyDescent="0.3">
      <c r="R7457" s="69"/>
    </row>
    <row r="7458" spans="18:18" x14ac:dyDescent="0.3">
      <c r="R7458" s="69"/>
    </row>
    <row r="7459" spans="18:18" x14ac:dyDescent="0.3">
      <c r="R7459" s="69"/>
    </row>
    <row r="7460" spans="18:18" x14ac:dyDescent="0.3">
      <c r="R7460" s="69"/>
    </row>
    <row r="7461" spans="18:18" x14ac:dyDescent="0.3">
      <c r="R7461" s="69"/>
    </row>
    <row r="7462" spans="18:18" x14ac:dyDescent="0.3">
      <c r="R7462" s="69"/>
    </row>
    <row r="7463" spans="18:18" x14ac:dyDescent="0.3">
      <c r="R7463" s="69"/>
    </row>
    <row r="7464" spans="18:18" x14ac:dyDescent="0.3">
      <c r="R7464" s="69"/>
    </row>
    <row r="7465" spans="18:18" x14ac:dyDescent="0.3">
      <c r="R7465" s="69"/>
    </row>
    <row r="7466" spans="18:18" x14ac:dyDescent="0.3">
      <c r="R7466" s="69"/>
    </row>
    <row r="7467" spans="18:18" x14ac:dyDescent="0.3">
      <c r="R7467" s="69"/>
    </row>
    <row r="7468" spans="18:18" x14ac:dyDescent="0.3">
      <c r="R7468" s="69"/>
    </row>
    <row r="7469" spans="18:18" x14ac:dyDescent="0.3">
      <c r="R7469" s="69"/>
    </row>
    <row r="7470" spans="18:18" x14ac:dyDescent="0.3">
      <c r="R7470" s="69"/>
    </row>
    <row r="7471" spans="18:18" x14ac:dyDescent="0.3">
      <c r="R7471" s="69"/>
    </row>
    <row r="7472" spans="18:18" x14ac:dyDescent="0.3">
      <c r="R7472" s="69"/>
    </row>
    <row r="7473" spans="18:18" x14ac:dyDescent="0.3">
      <c r="R7473" s="69"/>
    </row>
    <row r="7474" spans="18:18" x14ac:dyDescent="0.3">
      <c r="R7474" s="69"/>
    </row>
    <row r="7475" spans="18:18" x14ac:dyDescent="0.3">
      <c r="R7475" s="69"/>
    </row>
    <row r="7476" spans="18:18" x14ac:dyDescent="0.3">
      <c r="R7476" s="69"/>
    </row>
    <row r="7477" spans="18:18" x14ac:dyDescent="0.3">
      <c r="R7477" s="69"/>
    </row>
    <row r="7478" spans="18:18" x14ac:dyDescent="0.3">
      <c r="R7478" s="69"/>
    </row>
    <row r="7479" spans="18:18" x14ac:dyDescent="0.3">
      <c r="R7479" s="69"/>
    </row>
    <row r="7480" spans="18:18" x14ac:dyDescent="0.3">
      <c r="R7480" s="69"/>
    </row>
    <row r="7481" spans="18:18" x14ac:dyDescent="0.3">
      <c r="R7481" s="69"/>
    </row>
    <row r="7482" spans="18:18" x14ac:dyDescent="0.3">
      <c r="R7482" s="69"/>
    </row>
    <row r="7483" spans="18:18" x14ac:dyDescent="0.3">
      <c r="R7483" s="69"/>
    </row>
    <row r="7484" spans="18:18" x14ac:dyDescent="0.3">
      <c r="R7484" s="69"/>
    </row>
    <row r="7485" spans="18:18" x14ac:dyDescent="0.3">
      <c r="R7485" s="69"/>
    </row>
    <row r="7486" spans="18:18" x14ac:dyDescent="0.3">
      <c r="R7486" s="69"/>
    </row>
    <row r="7487" spans="18:18" x14ac:dyDescent="0.3">
      <c r="R7487" s="69"/>
    </row>
    <row r="7488" spans="18:18" x14ac:dyDescent="0.3">
      <c r="R7488" s="69"/>
    </row>
    <row r="7489" spans="18:18" x14ac:dyDescent="0.3">
      <c r="R7489" s="69"/>
    </row>
    <row r="7490" spans="18:18" x14ac:dyDescent="0.3">
      <c r="R7490" s="69"/>
    </row>
    <row r="7491" spans="18:18" x14ac:dyDescent="0.3">
      <c r="R7491" s="69"/>
    </row>
    <row r="7492" spans="18:18" x14ac:dyDescent="0.3">
      <c r="R7492" s="69"/>
    </row>
    <row r="7493" spans="18:18" x14ac:dyDescent="0.3">
      <c r="R7493" s="69"/>
    </row>
    <row r="7494" spans="18:18" x14ac:dyDescent="0.3">
      <c r="R7494" s="69"/>
    </row>
    <row r="7495" spans="18:18" x14ac:dyDescent="0.3">
      <c r="R7495" s="69"/>
    </row>
    <row r="7496" spans="18:18" x14ac:dyDescent="0.3">
      <c r="R7496" s="69"/>
    </row>
    <row r="7497" spans="18:18" x14ac:dyDescent="0.3">
      <c r="R7497" s="69"/>
    </row>
    <row r="7498" spans="18:18" x14ac:dyDescent="0.3">
      <c r="R7498" s="69"/>
    </row>
    <row r="7499" spans="18:18" x14ac:dyDescent="0.3">
      <c r="R7499" s="69"/>
    </row>
    <row r="7500" spans="18:18" x14ac:dyDescent="0.3">
      <c r="R7500" s="69"/>
    </row>
    <row r="7501" spans="18:18" x14ac:dyDescent="0.3">
      <c r="R7501" s="69"/>
    </row>
    <row r="7502" spans="18:18" x14ac:dyDescent="0.3">
      <c r="R7502" s="69"/>
    </row>
    <row r="7503" spans="18:18" x14ac:dyDescent="0.3">
      <c r="R7503" s="69"/>
    </row>
    <row r="7504" spans="18:18" x14ac:dyDescent="0.3">
      <c r="R7504" s="69"/>
    </row>
    <row r="7505" spans="18:18" x14ac:dyDescent="0.3">
      <c r="R7505" s="69"/>
    </row>
    <row r="7506" spans="18:18" x14ac:dyDescent="0.3">
      <c r="R7506" s="69"/>
    </row>
    <row r="7507" spans="18:18" x14ac:dyDescent="0.3">
      <c r="R7507" s="69"/>
    </row>
    <row r="7508" spans="18:18" x14ac:dyDescent="0.3">
      <c r="R7508" s="69"/>
    </row>
    <row r="7509" spans="18:18" x14ac:dyDescent="0.3">
      <c r="R7509" s="69"/>
    </row>
    <row r="7510" spans="18:18" x14ac:dyDescent="0.3">
      <c r="R7510" s="69"/>
    </row>
    <row r="7511" spans="18:18" x14ac:dyDescent="0.3">
      <c r="R7511" s="69"/>
    </row>
    <row r="7512" spans="18:18" x14ac:dyDescent="0.3">
      <c r="R7512" s="69"/>
    </row>
    <row r="7513" spans="18:18" x14ac:dyDescent="0.3">
      <c r="R7513" s="69"/>
    </row>
    <row r="7514" spans="18:18" x14ac:dyDescent="0.3">
      <c r="R7514" s="69"/>
    </row>
    <row r="7515" spans="18:18" x14ac:dyDescent="0.3">
      <c r="R7515" s="69"/>
    </row>
    <row r="7516" spans="18:18" x14ac:dyDescent="0.3">
      <c r="R7516" s="69"/>
    </row>
    <row r="7517" spans="18:18" x14ac:dyDescent="0.3">
      <c r="R7517" s="69"/>
    </row>
    <row r="7518" spans="18:18" x14ac:dyDescent="0.3">
      <c r="R7518" s="69"/>
    </row>
    <row r="7519" spans="18:18" x14ac:dyDescent="0.3">
      <c r="R7519" s="69"/>
    </row>
    <row r="7520" spans="18:18" x14ac:dyDescent="0.3">
      <c r="R7520" s="69"/>
    </row>
    <row r="7521" spans="18:18" x14ac:dyDescent="0.3">
      <c r="R7521" s="69"/>
    </row>
    <row r="7522" spans="18:18" x14ac:dyDescent="0.3">
      <c r="R7522" s="69"/>
    </row>
    <row r="7523" spans="18:18" x14ac:dyDescent="0.3">
      <c r="R7523" s="69"/>
    </row>
    <row r="7524" spans="18:18" x14ac:dyDescent="0.3">
      <c r="R7524" s="69"/>
    </row>
    <row r="7525" spans="18:18" x14ac:dyDescent="0.3">
      <c r="R7525" s="69"/>
    </row>
    <row r="7526" spans="18:18" x14ac:dyDescent="0.3">
      <c r="R7526" s="69"/>
    </row>
    <row r="7527" spans="18:18" x14ac:dyDescent="0.3">
      <c r="R7527" s="69"/>
    </row>
    <row r="7528" spans="18:18" x14ac:dyDescent="0.3">
      <c r="R7528" s="69"/>
    </row>
    <row r="7529" spans="18:18" x14ac:dyDescent="0.3">
      <c r="R7529" s="69"/>
    </row>
    <row r="7530" spans="18:18" x14ac:dyDescent="0.3">
      <c r="R7530" s="69"/>
    </row>
    <row r="7531" spans="18:18" x14ac:dyDescent="0.3">
      <c r="R7531" s="69"/>
    </row>
    <row r="7532" spans="18:18" x14ac:dyDescent="0.3">
      <c r="R7532" s="69"/>
    </row>
    <row r="7533" spans="18:18" x14ac:dyDescent="0.3">
      <c r="R7533" s="69"/>
    </row>
    <row r="7534" spans="18:18" x14ac:dyDescent="0.3">
      <c r="R7534" s="69"/>
    </row>
    <row r="7535" spans="18:18" x14ac:dyDescent="0.3">
      <c r="R7535" s="69"/>
    </row>
    <row r="7536" spans="18:18" x14ac:dyDescent="0.3">
      <c r="R7536" s="69"/>
    </row>
    <row r="7537" spans="18:18" x14ac:dyDescent="0.3">
      <c r="R7537" s="69"/>
    </row>
    <row r="7538" spans="18:18" x14ac:dyDescent="0.3">
      <c r="R7538" s="69"/>
    </row>
    <row r="7539" spans="18:18" x14ac:dyDescent="0.3">
      <c r="R7539" s="69"/>
    </row>
    <row r="7540" spans="18:18" x14ac:dyDescent="0.3">
      <c r="R7540" s="69"/>
    </row>
    <row r="7541" spans="18:18" x14ac:dyDescent="0.3">
      <c r="R7541" s="69"/>
    </row>
    <row r="7542" spans="18:18" x14ac:dyDescent="0.3">
      <c r="R7542" s="69"/>
    </row>
    <row r="7543" spans="18:18" x14ac:dyDescent="0.3">
      <c r="R7543" s="69"/>
    </row>
    <row r="7544" spans="18:18" x14ac:dyDescent="0.3">
      <c r="R7544" s="69"/>
    </row>
    <row r="7545" spans="18:18" x14ac:dyDescent="0.3">
      <c r="R7545" s="69"/>
    </row>
    <row r="7546" spans="18:18" x14ac:dyDescent="0.3">
      <c r="R7546" s="69"/>
    </row>
    <row r="7547" spans="18:18" x14ac:dyDescent="0.3">
      <c r="R7547" s="69"/>
    </row>
    <row r="7548" spans="18:18" x14ac:dyDescent="0.3">
      <c r="R7548" s="69"/>
    </row>
    <row r="7549" spans="18:18" x14ac:dyDescent="0.3">
      <c r="R7549" s="69"/>
    </row>
    <row r="7550" spans="18:18" x14ac:dyDescent="0.3">
      <c r="R7550" s="69"/>
    </row>
    <row r="7551" spans="18:18" x14ac:dyDescent="0.3">
      <c r="R7551" s="69"/>
    </row>
    <row r="7552" spans="18:18" x14ac:dyDescent="0.3">
      <c r="R7552" s="69"/>
    </row>
    <row r="7553" spans="18:18" x14ac:dyDescent="0.3">
      <c r="R7553" s="69"/>
    </row>
    <row r="7554" spans="18:18" x14ac:dyDescent="0.3">
      <c r="R7554" s="69"/>
    </row>
    <row r="7555" spans="18:18" x14ac:dyDescent="0.3">
      <c r="R7555" s="69"/>
    </row>
    <row r="7556" spans="18:18" x14ac:dyDescent="0.3">
      <c r="R7556" s="69"/>
    </row>
    <row r="7557" spans="18:18" x14ac:dyDescent="0.3">
      <c r="R7557" s="69"/>
    </row>
    <row r="7558" spans="18:18" x14ac:dyDescent="0.3">
      <c r="R7558" s="69"/>
    </row>
    <row r="7559" spans="18:18" x14ac:dyDescent="0.3">
      <c r="R7559" s="69"/>
    </row>
    <row r="7560" spans="18:18" x14ac:dyDescent="0.3">
      <c r="R7560" s="69"/>
    </row>
    <row r="7561" spans="18:18" x14ac:dyDescent="0.3">
      <c r="R7561" s="69"/>
    </row>
    <row r="7562" spans="18:18" x14ac:dyDescent="0.3">
      <c r="R7562" s="69"/>
    </row>
    <row r="7563" spans="18:18" x14ac:dyDescent="0.3">
      <c r="R7563" s="69"/>
    </row>
    <row r="7564" spans="18:18" x14ac:dyDescent="0.3">
      <c r="R7564" s="69"/>
    </row>
    <row r="7565" spans="18:18" x14ac:dyDescent="0.3">
      <c r="R7565" s="69"/>
    </row>
    <row r="7566" spans="18:18" x14ac:dyDescent="0.3">
      <c r="R7566" s="69"/>
    </row>
    <row r="7567" spans="18:18" x14ac:dyDescent="0.3">
      <c r="R7567" s="69"/>
    </row>
    <row r="7568" spans="18:18" x14ac:dyDescent="0.3">
      <c r="R7568" s="69"/>
    </row>
    <row r="7569" spans="18:18" x14ac:dyDescent="0.3">
      <c r="R7569" s="69"/>
    </row>
    <row r="7570" spans="18:18" x14ac:dyDescent="0.3">
      <c r="R7570" s="69"/>
    </row>
    <row r="7571" spans="18:18" x14ac:dyDescent="0.3">
      <c r="R7571" s="69"/>
    </row>
    <row r="7572" spans="18:18" x14ac:dyDescent="0.3">
      <c r="R7572" s="69"/>
    </row>
    <row r="7573" spans="18:18" x14ac:dyDescent="0.3">
      <c r="R7573" s="69"/>
    </row>
    <row r="7574" spans="18:18" x14ac:dyDescent="0.3">
      <c r="R7574" s="69"/>
    </row>
    <row r="7575" spans="18:18" x14ac:dyDescent="0.3">
      <c r="R7575" s="69"/>
    </row>
    <row r="7576" spans="18:18" x14ac:dyDescent="0.3">
      <c r="R7576" s="69"/>
    </row>
    <row r="7577" spans="18:18" x14ac:dyDescent="0.3">
      <c r="R7577" s="69"/>
    </row>
    <row r="7578" spans="18:18" x14ac:dyDescent="0.3">
      <c r="R7578" s="69"/>
    </row>
    <row r="7579" spans="18:18" x14ac:dyDescent="0.3">
      <c r="R7579" s="69"/>
    </row>
    <row r="7580" spans="18:18" x14ac:dyDescent="0.3">
      <c r="R7580" s="69"/>
    </row>
    <row r="7581" spans="18:18" x14ac:dyDescent="0.3">
      <c r="R7581" s="69"/>
    </row>
    <row r="7582" spans="18:18" x14ac:dyDescent="0.3">
      <c r="R7582" s="69"/>
    </row>
    <row r="7583" spans="18:18" x14ac:dyDescent="0.3">
      <c r="R7583" s="69"/>
    </row>
    <row r="7584" spans="18:18" x14ac:dyDescent="0.3">
      <c r="R7584" s="69"/>
    </row>
    <row r="7585" spans="18:18" x14ac:dyDescent="0.3">
      <c r="R7585" s="69"/>
    </row>
    <row r="7586" spans="18:18" x14ac:dyDescent="0.3">
      <c r="R7586" s="69"/>
    </row>
    <row r="7587" spans="18:18" x14ac:dyDescent="0.3">
      <c r="R7587" s="69"/>
    </row>
    <row r="7588" spans="18:18" x14ac:dyDescent="0.3">
      <c r="R7588" s="69"/>
    </row>
    <row r="7589" spans="18:18" x14ac:dyDescent="0.3">
      <c r="R7589" s="69"/>
    </row>
    <row r="7590" spans="18:18" x14ac:dyDescent="0.3">
      <c r="R7590" s="69"/>
    </row>
    <row r="7591" spans="18:18" x14ac:dyDescent="0.3">
      <c r="R7591" s="69"/>
    </row>
    <row r="7592" spans="18:18" x14ac:dyDescent="0.3">
      <c r="R7592" s="69"/>
    </row>
    <row r="7593" spans="18:18" x14ac:dyDescent="0.3">
      <c r="R7593" s="69"/>
    </row>
    <row r="7594" spans="18:18" x14ac:dyDescent="0.3">
      <c r="R7594" s="69"/>
    </row>
    <row r="7595" spans="18:18" x14ac:dyDescent="0.3">
      <c r="R7595" s="69"/>
    </row>
    <row r="7596" spans="18:18" x14ac:dyDescent="0.3">
      <c r="R7596" s="69"/>
    </row>
    <row r="7597" spans="18:18" x14ac:dyDescent="0.3">
      <c r="R7597" s="69"/>
    </row>
    <row r="7598" spans="18:18" x14ac:dyDescent="0.3">
      <c r="R7598" s="69"/>
    </row>
    <row r="7599" spans="18:18" x14ac:dyDescent="0.3">
      <c r="R7599" s="69"/>
    </row>
    <row r="7600" spans="18:18" x14ac:dyDescent="0.3">
      <c r="R7600" s="69"/>
    </row>
    <row r="7601" spans="18:18" x14ac:dyDescent="0.3">
      <c r="R7601" s="69"/>
    </row>
    <row r="7602" spans="18:18" x14ac:dyDescent="0.3">
      <c r="R7602" s="69"/>
    </row>
    <row r="7603" spans="18:18" x14ac:dyDescent="0.3">
      <c r="R7603" s="69"/>
    </row>
    <row r="7604" spans="18:18" x14ac:dyDescent="0.3">
      <c r="R7604" s="69"/>
    </row>
    <row r="7605" spans="18:18" x14ac:dyDescent="0.3">
      <c r="R7605" s="69"/>
    </row>
    <row r="7606" spans="18:18" x14ac:dyDescent="0.3">
      <c r="R7606" s="69"/>
    </row>
    <row r="7607" spans="18:18" x14ac:dyDescent="0.3">
      <c r="R7607" s="69"/>
    </row>
    <row r="7608" spans="18:18" x14ac:dyDescent="0.3">
      <c r="R7608" s="69"/>
    </row>
    <row r="7609" spans="18:18" x14ac:dyDescent="0.3">
      <c r="R7609" s="69"/>
    </row>
    <row r="7610" spans="18:18" x14ac:dyDescent="0.3">
      <c r="R7610" s="69"/>
    </row>
    <row r="7611" spans="18:18" x14ac:dyDescent="0.3">
      <c r="R7611" s="69"/>
    </row>
    <row r="7612" spans="18:18" x14ac:dyDescent="0.3">
      <c r="R7612" s="69"/>
    </row>
    <row r="7613" spans="18:18" x14ac:dyDescent="0.3">
      <c r="R7613" s="69"/>
    </row>
    <row r="7614" spans="18:18" x14ac:dyDescent="0.3">
      <c r="R7614" s="69"/>
    </row>
    <row r="7615" spans="18:18" x14ac:dyDescent="0.3">
      <c r="R7615" s="69"/>
    </row>
    <row r="7616" spans="18:18" x14ac:dyDescent="0.3">
      <c r="R7616" s="69"/>
    </row>
    <row r="7617" spans="18:18" x14ac:dyDescent="0.3">
      <c r="R7617" s="69"/>
    </row>
    <row r="7618" spans="18:18" x14ac:dyDescent="0.3">
      <c r="R7618" s="69"/>
    </row>
    <row r="7619" spans="18:18" x14ac:dyDescent="0.3">
      <c r="R7619" s="69"/>
    </row>
    <row r="7620" spans="18:18" x14ac:dyDescent="0.3">
      <c r="R7620" s="69"/>
    </row>
    <row r="7621" spans="18:18" x14ac:dyDescent="0.3">
      <c r="R7621" s="69"/>
    </row>
    <row r="7622" spans="18:18" x14ac:dyDescent="0.3">
      <c r="R7622" s="69"/>
    </row>
    <row r="7623" spans="18:18" x14ac:dyDescent="0.3">
      <c r="R7623" s="69"/>
    </row>
    <row r="7624" spans="18:18" x14ac:dyDescent="0.3">
      <c r="R7624" s="69"/>
    </row>
    <row r="7625" spans="18:18" x14ac:dyDescent="0.3">
      <c r="R7625" s="69"/>
    </row>
    <row r="7626" spans="18:18" x14ac:dyDescent="0.3">
      <c r="R7626" s="69"/>
    </row>
    <row r="7627" spans="18:18" x14ac:dyDescent="0.3">
      <c r="R7627" s="69"/>
    </row>
    <row r="7628" spans="18:18" x14ac:dyDescent="0.3">
      <c r="R7628" s="69"/>
    </row>
    <row r="7629" spans="18:18" x14ac:dyDescent="0.3">
      <c r="R7629" s="69"/>
    </row>
    <row r="7630" spans="18:18" x14ac:dyDescent="0.3">
      <c r="R7630" s="69"/>
    </row>
    <row r="7631" spans="18:18" x14ac:dyDescent="0.3">
      <c r="R7631" s="69"/>
    </row>
    <row r="7632" spans="18:18" x14ac:dyDescent="0.3">
      <c r="R7632" s="69"/>
    </row>
    <row r="7633" spans="18:18" x14ac:dyDescent="0.3">
      <c r="R7633" s="69"/>
    </row>
    <row r="7634" spans="18:18" x14ac:dyDescent="0.3">
      <c r="R7634" s="69"/>
    </row>
    <row r="7635" spans="18:18" x14ac:dyDescent="0.3">
      <c r="R7635" s="69"/>
    </row>
    <row r="7636" spans="18:18" x14ac:dyDescent="0.3">
      <c r="R7636" s="69"/>
    </row>
    <row r="7637" spans="18:18" x14ac:dyDescent="0.3">
      <c r="R7637" s="69"/>
    </row>
    <row r="7638" spans="18:18" x14ac:dyDescent="0.3">
      <c r="R7638" s="69"/>
    </row>
    <row r="7639" spans="18:18" x14ac:dyDescent="0.3">
      <c r="R7639" s="69"/>
    </row>
    <row r="7640" spans="18:18" x14ac:dyDescent="0.3">
      <c r="R7640" s="69"/>
    </row>
    <row r="7641" spans="18:18" x14ac:dyDescent="0.3">
      <c r="R7641" s="69"/>
    </row>
    <row r="7642" spans="18:18" x14ac:dyDescent="0.3">
      <c r="R7642" s="69"/>
    </row>
    <row r="7643" spans="18:18" x14ac:dyDescent="0.3">
      <c r="R7643" s="69"/>
    </row>
    <row r="7644" spans="18:18" x14ac:dyDescent="0.3">
      <c r="R7644" s="69"/>
    </row>
    <row r="7645" spans="18:18" x14ac:dyDescent="0.3">
      <c r="R7645" s="69"/>
    </row>
    <row r="7646" spans="18:18" x14ac:dyDescent="0.3">
      <c r="R7646" s="69"/>
    </row>
    <row r="7647" spans="18:18" x14ac:dyDescent="0.3">
      <c r="R7647" s="69"/>
    </row>
    <row r="7648" spans="18:18" x14ac:dyDescent="0.3">
      <c r="R7648" s="69"/>
    </row>
    <row r="7649" spans="18:18" x14ac:dyDescent="0.3">
      <c r="R7649" s="69"/>
    </row>
    <row r="7650" spans="18:18" x14ac:dyDescent="0.3">
      <c r="R7650" s="69"/>
    </row>
    <row r="7651" spans="18:18" x14ac:dyDescent="0.3">
      <c r="R7651" s="69"/>
    </row>
    <row r="7652" spans="18:18" x14ac:dyDescent="0.3">
      <c r="R7652" s="69"/>
    </row>
    <row r="7653" spans="18:18" x14ac:dyDescent="0.3">
      <c r="R7653" s="69"/>
    </row>
    <row r="7654" spans="18:18" x14ac:dyDescent="0.3">
      <c r="R7654" s="69"/>
    </row>
    <row r="7655" spans="18:18" x14ac:dyDescent="0.3">
      <c r="R7655" s="69"/>
    </row>
    <row r="7656" spans="18:18" x14ac:dyDescent="0.3">
      <c r="R7656" s="69"/>
    </row>
    <row r="7657" spans="18:18" x14ac:dyDescent="0.3">
      <c r="R7657" s="69"/>
    </row>
    <row r="7658" spans="18:18" x14ac:dyDescent="0.3">
      <c r="R7658" s="69"/>
    </row>
    <row r="7659" spans="18:18" x14ac:dyDescent="0.3">
      <c r="R7659" s="69"/>
    </row>
    <row r="7660" spans="18:18" x14ac:dyDescent="0.3">
      <c r="R7660" s="69"/>
    </row>
    <row r="7661" spans="18:18" x14ac:dyDescent="0.3">
      <c r="R7661" s="69"/>
    </row>
    <row r="7662" spans="18:18" x14ac:dyDescent="0.3">
      <c r="R7662" s="69"/>
    </row>
    <row r="7663" spans="18:18" x14ac:dyDescent="0.3">
      <c r="R7663" s="69"/>
    </row>
    <row r="7664" spans="18:18" x14ac:dyDescent="0.3">
      <c r="R7664" s="69"/>
    </row>
    <row r="7665" spans="18:18" x14ac:dyDescent="0.3">
      <c r="R7665" s="69"/>
    </row>
    <row r="7666" spans="18:18" x14ac:dyDescent="0.3">
      <c r="R7666" s="69"/>
    </row>
    <row r="7667" spans="18:18" x14ac:dyDescent="0.3">
      <c r="R7667" s="69"/>
    </row>
    <row r="7668" spans="18:18" x14ac:dyDescent="0.3">
      <c r="R7668" s="69"/>
    </row>
    <row r="7669" spans="18:18" x14ac:dyDescent="0.3">
      <c r="R7669" s="69"/>
    </row>
    <row r="7670" spans="18:18" x14ac:dyDescent="0.3">
      <c r="R7670" s="69"/>
    </row>
    <row r="7671" spans="18:18" x14ac:dyDescent="0.3">
      <c r="R7671" s="69"/>
    </row>
    <row r="7672" spans="18:18" x14ac:dyDescent="0.3">
      <c r="R7672" s="69"/>
    </row>
    <row r="7673" spans="18:18" x14ac:dyDescent="0.3">
      <c r="R7673" s="69"/>
    </row>
    <row r="7674" spans="18:18" x14ac:dyDescent="0.3">
      <c r="R7674" s="69"/>
    </row>
    <row r="7675" spans="18:18" x14ac:dyDescent="0.3">
      <c r="R7675" s="69"/>
    </row>
    <row r="7676" spans="18:18" x14ac:dyDescent="0.3">
      <c r="R7676" s="69"/>
    </row>
    <row r="7677" spans="18:18" x14ac:dyDescent="0.3">
      <c r="R7677" s="69"/>
    </row>
    <row r="7678" spans="18:18" x14ac:dyDescent="0.3">
      <c r="R7678" s="69"/>
    </row>
    <row r="7679" spans="18:18" x14ac:dyDescent="0.3">
      <c r="R7679" s="69"/>
    </row>
    <row r="7680" spans="18:18" x14ac:dyDescent="0.3">
      <c r="R7680" s="69"/>
    </row>
    <row r="7681" spans="18:18" x14ac:dyDescent="0.3">
      <c r="R7681" s="69"/>
    </row>
    <row r="7682" spans="18:18" x14ac:dyDescent="0.3">
      <c r="R7682" s="69"/>
    </row>
    <row r="7683" spans="18:18" x14ac:dyDescent="0.3">
      <c r="R7683" s="69"/>
    </row>
    <row r="7684" spans="18:18" x14ac:dyDescent="0.3">
      <c r="R7684" s="69"/>
    </row>
    <row r="7685" spans="18:18" x14ac:dyDescent="0.3">
      <c r="R7685" s="69"/>
    </row>
    <row r="7686" spans="18:18" x14ac:dyDescent="0.3">
      <c r="R7686" s="69"/>
    </row>
    <row r="7687" spans="18:18" x14ac:dyDescent="0.3">
      <c r="R7687" s="69"/>
    </row>
    <row r="7688" spans="18:18" x14ac:dyDescent="0.3">
      <c r="R7688" s="69"/>
    </row>
    <row r="7689" spans="18:18" x14ac:dyDescent="0.3">
      <c r="R7689" s="69"/>
    </row>
    <row r="7690" spans="18:18" x14ac:dyDescent="0.3">
      <c r="R7690" s="69"/>
    </row>
    <row r="7691" spans="18:18" x14ac:dyDescent="0.3">
      <c r="R7691" s="69"/>
    </row>
    <row r="7692" spans="18:18" x14ac:dyDescent="0.3">
      <c r="R7692" s="69"/>
    </row>
    <row r="7693" spans="18:18" x14ac:dyDescent="0.3">
      <c r="R7693" s="69"/>
    </row>
    <row r="7694" spans="18:18" x14ac:dyDescent="0.3">
      <c r="R7694" s="69"/>
    </row>
    <row r="7695" spans="18:18" x14ac:dyDescent="0.3">
      <c r="R7695" s="69"/>
    </row>
    <row r="7696" spans="18:18" x14ac:dyDescent="0.3">
      <c r="R7696" s="69"/>
    </row>
    <row r="7697" spans="18:18" x14ac:dyDescent="0.3">
      <c r="R7697" s="69"/>
    </row>
    <row r="7698" spans="18:18" x14ac:dyDescent="0.3">
      <c r="R7698" s="69"/>
    </row>
    <row r="7699" spans="18:18" x14ac:dyDescent="0.3">
      <c r="R7699" s="69"/>
    </row>
    <row r="7700" spans="18:18" x14ac:dyDescent="0.3">
      <c r="R7700" s="69"/>
    </row>
    <row r="7701" spans="18:18" x14ac:dyDescent="0.3">
      <c r="R7701" s="69"/>
    </row>
    <row r="7702" spans="18:18" x14ac:dyDescent="0.3">
      <c r="R7702" s="69"/>
    </row>
    <row r="7703" spans="18:18" x14ac:dyDescent="0.3">
      <c r="R7703" s="69"/>
    </row>
    <row r="7704" spans="18:18" x14ac:dyDescent="0.3">
      <c r="R7704" s="69"/>
    </row>
    <row r="7705" spans="18:18" x14ac:dyDescent="0.3">
      <c r="R7705" s="69"/>
    </row>
    <row r="7706" spans="18:18" x14ac:dyDescent="0.3">
      <c r="R7706" s="69"/>
    </row>
    <row r="7707" spans="18:18" x14ac:dyDescent="0.3">
      <c r="R7707" s="69"/>
    </row>
    <row r="7708" spans="18:18" x14ac:dyDescent="0.3">
      <c r="R7708" s="69"/>
    </row>
    <row r="7709" spans="18:18" x14ac:dyDescent="0.3">
      <c r="R7709" s="69"/>
    </row>
    <row r="7710" spans="18:18" x14ac:dyDescent="0.3">
      <c r="R7710" s="69"/>
    </row>
    <row r="7711" spans="18:18" x14ac:dyDescent="0.3">
      <c r="R7711" s="69"/>
    </row>
    <row r="7712" spans="18:18" x14ac:dyDescent="0.3">
      <c r="R7712" s="69"/>
    </row>
    <row r="7713" spans="18:18" x14ac:dyDescent="0.3">
      <c r="R7713" s="69"/>
    </row>
    <row r="7714" spans="18:18" x14ac:dyDescent="0.3">
      <c r="R7714" s="69"/>
    </row>
    <row r="7715" spans="18:18" x14ac:dyDescent="0.3">
      <c r="R7715" s="69"/>
    </row>
    <row r="7716" spans="18:18" x14ac:dyDescent="0.3">
      <c r="R7716" s="69"/>
    </row>
    <row r="7717" spans="18:18" x14ac:dyDescent="0.3">
      <c r="R7717" s="69"/>
    </row>
    <row r="7718" spans="18:18" x14ac:dyDescent="0.3">
      <c r="R7718" s="69"/>
    </row>
    <row r="7719" spans="18:18" x14ac:dyDescent="0.3">
      <c r="R7719" s="69"/>
    </row>
    <row r="7720" spans="18:18" x14ac:dyDescent="0.3">
      <c r="R7720" s="69"/>
    </row>
    <row r="7721" spans="18:18" x14ac:dyDescent="0.3">
      <c r="R7721" s="69"/>
    </row>
    <row r="7722" spans="18:18" x14ac:dyDescent="0.3">
      <c r="R7722" s="69"/>
    </row>
    <row r="7723" spans="18:18" x14ac:dyDescent="0.3">
      <c r="R7723" s="69"/>
    </row>
    <row r="7724" spans="18:18" x14ac:dyDescent="0.3">
      <c r="R7724" s="69"/>
    </row>
    <row r="7725" spans="18:18" x14ac:dyDescent="0.3">
      <c r="R7725" s="69"/>
    </row>
    <row r="7726" spans="18:18" x14ac:dyDescent="0.3">
      <c r="R7726" s="69"/>
    </row>
    <row r="7727" spans="18:18" x14ac:dyDescent="0.3">
      <c r="R7727" s="69"/>
    </row>
    <row r="7728" spans="18:18" x14ac:dyDescent="0.3">
      <c r="R7728" s="69"/>
    </row>
    <row r="7729" spans="18:18" x14ac:dyDescent="0.3">
      <c r="R7729" s="69"/>
    </row>
    <row r="7730" spans="18:18" x14ac:dyDescent="0.3">
      <c r="R7730" s="69"/>
    </row>
    <row r="7731" spans="18:18" x14ac:dyDescent="0.3">
      <c r="R7731" s="69"/>
    </row>
    <row r="7732" spans="18:18" x14ac:dyDescent="0.3">
      <c r="R7732" s="69"/>
    </row>
    <row r="7733" spans="18:18" x14ac:dyDescent="0.3">
      <c r="R7733" s="69"/>
    </row>
    <row r="7734" spans="18:18" x14ac:dyDescent="0.3">
      <c r="R7734" s="69"/>
    </row>
    <row r="7735" spans="18:18" x14ac:dyDescent="0.3">
      <c r="R7735" s="69"/>
    </row>
    <row r="7736" spans="18:18" x14ac:dyDescent="0.3">
      <c r="R7736" s="69"/>
    </row>
    <row r="7737" spans="18:18" x14ac:dyDescent="0.3">
      <c r="R7737" s="69"/>
    </row>
    <row r="7738" spans="18:18" x14ac:dyDescent="0.3">
      <c r="R7738" s="69"/>
    </row>
    <row r="7739" spans="18:18" x14ac:dyDescent="0.3">
      <c r="R7739" s="69"/>
    </row>
    <row r="7740" spans="18:18" x14ac:dyDescent="0.3">
      <c r="R7740" s="69"/>
    </row>
    <row r="7741" spans="18:18" x14ac:dyDescent="0.3">
      <c r="R7741" s="69"/>
    </row>
    <row r="7742" spans="18:18" x14ac:dyDescent="0.3">
      <c r="R7742" s="69"/>
    </row>
    <row r="7743" spans="18:18" x14ac:dyDescent="0.3">
      <c r="R7743" s="69"/>
    </row>
    <row r="7744" spans="18:18" x14ac:dyDescent="0.3">
      <c r="R7744" s="69"/>
    </row>
    <row r="7745" spans="18:18" x14ac:dyDescent="0.3">
      <c r="R7745" s="69"/>
    </row>
    <row r="7746" spans="18:18" x14ac:dyDescent="0.3">
      <c r="R7746" s="69"/>
    </row>
    <row r="7747" spans="18:18" x14ac:dyDescent="0.3">
      <c r="R7747" s="69"/>
    </row>
    <row r="7748" spans="18:18" x14ac:dyDescent="0.3">
      <c r="R7748" s="69"/>
    </row>
    <row r="7749" spans="18:18" x14ac:dyDescent="0.3">
      <c r="R7749" s="69"/>
    </row>
    <row r="7750" spans="18:18" x14ac:dyDescent="0.3">
      <c r="R7750" s="69"/>
    </row>
    <row r="7751" spans="18:18" x14ac:dyDescent="0.3">
      <c r="R7751" s="69"/>
    </row>
    <row r="7752" spans="18:18" x14ac:dyDescent="0.3">
      <c r="R7752" s="69"/>
    </row>
    <row r="7753" spans="18:18" x14ac:dyDescent="0.3">
      <c r="R7753" s="69"/>
    </row>
    <row r="7754" spans="18:18" x14ac:dyDescent="0.3">
      <c r="R7754" s="69"/>
    </row>
    <row r="7755" spans="18:18" x14ac:dyDescent="0.3">
      <c r="R7755" s="69"/>
    </row>
    <row r="7756" spans="18:18" x14ac:dyDescent="0.3">
      <c r="R7756" s="69"/>
    </row>
    <row r="7757" spans="18:18" x14ac:dyDescent="0.3">
      <c r="R7757" s="69"/>
    </row>
    <row r="7758" spans="18:18" x14ac:dyDescent="0.3">
      <c r="R7758" s="69"/>
    </row>
    <row r="7759" spans="18:18" x14ac:dyDescent="0.3">
      <c r="R7759" s="69"/>
    </row>
    <row r="7760" spans="18:18" x14ac:dyDescent="0.3">
      <c r="R7760" s="69"/>
    </row>
    <row r="7761" spans="18:18" x14ac:dyDescent="0.3">
      <c r="R7761" s="69"/>
    </row>
    <row r="7762" spans="18:18" x14ac:dyDescent="0.3">
      <c r="R7762" s="69"/>
    </row>
    <row r="7763" spans="18:18" x14ac:dyDescent="0.3">
      <c r="R7763" s="69"/>
    </row>
    <row r="7764" spans="18:18" x14ac:dyDescent="0.3">
      <c r="R7764" s="69"/>
    </row>
    <row r="7765" spans="18:18" x14ac:dyDescent="0.3">
      <c r="R7765" s="69"/>
    </row>
    <row r="7766" spans="18:18" x14ac:dyDescent="0.3">
      <c r="R7766" s="69"/>
    </row>
    <row r="7767" spans="18:18" x14ac:dyDescent="0.3">
      <c r="R7767" s="69"/>
    </row>
    <row r="7768" spans="18:18" x14ac:dyDescent="0.3">
      <c r="R7768" s="69"/>
    </row>
    <row r="7769" spans="18:18" x14ac:dyDescent="0.3">
      <c r="R7769" s="69"/>
    </row>
    <row r="7770" spans="18:18" x14ac:dyDescent="0.3">
      <c r="R7770" s="69"/>
    </row>
    <row r="7771" spans="18:18" x14ac:dyDescent="0.3">
      <c r="R7771" s="69"/>
    </row>
    <row r="7772" spans="18:18" x14ac:dyDescent="0.3">
      <c r="R7772" s="69"/>
    </row>
    <row r="7773" spans="18:18" x14ac:dyDescent="0.3">
      <c r="R7773" s="69"/>
    </row>
    <row r="7774" spans="18:18" x14ac:dyDescent="0.3">
      <c r="R7774" s="69"/>
    </row>
    <row r="7775" spans="18:18" x14ac:dyDescent="0.3">
      <c r="R7775" s="69"/>
    </row>
    <row r="7776" spans="18:18" x14ac:dyDescent="0.3">
      <c r="R7776" s="69"/>
    </row>
    <row r="7777" spans="18:18" x14ac:dyDescent="0.3">
      <c r="R7777" s="69"/>
    </row>
    <row r="7778" spans="18:18" x14ac:dyDescent="0.3">
      <c r="R7778" s="69"/>
    </row>
    <row r="7779" spans="18:18" x14ac:dyDescent="0.3">
      <c r="R7779" s="69"/>
    </row>
    <row r="7780" spans="18:18" x14ac:dyDescent="0.3">
      <c r="R7780" s="69"/>
    </row>
    <row r="7781" spans="18:18" x14ac:dyDescent="0.3">
      <c r="R7781" s="69"/>
    </row>
    <row r="7782" spans="18:18" x14ac:dyDescent="0.3">
      <c r="R7782" s="69"/>
    </row>
    <row r="7783" spans="18:18" x14ac:dyDescent="0.3">
      <c r="R7783" s="69"/>
    </row>
    <row r="7784" spans="18:18" x14ac:dyDescent="0.3">
      <c r="R7784" s="69"/>
    </row>
    <row r="7785" spans="18:18" x14ac:dyDescent="0.3">
      <c r="R7785" s="69"/>
    </row>
    <row r="7786" spans="18:18" x14ac:dyDescent="0.3">
      <c r="R7786" s="69"/>
    </row>
    <row r="7787" spans="18:18" x14ac:dyDescent="0.3">
      <c r="R7787" s="69"/>
    </row>
    <row r="7788" spans="18:18" x14ac:dyDescent="0.3">
      <c r="R7788" s="69"/>
    </row>
    <row r="7789" spans="18:18" x14ac:dyDescent="0.3">
      <c r="R7789" s="69"/>
    </row>
    <row r="7790" spans="18:18" x14ac:dyDescent="0.3">
      <c r="R7790" s="69"/>
    </row>
    <row r="7791" spans="18:18" x14ac:dyDescent="0.3">
      <c r="R7791" s="69"/>
    </row>
    <row r="7792" spans="18:18" x14ac:dyDescent="0.3">
      <c r="R7792" s="69"/>
    </row>
    <row r="7793" spans="18:18" x14ac:dyDescent="0.3">
      <c r="R7793" s="69"/>
    </row>
    <row r="7794" spans="18:18" x14ac:dyDescent="0.3">
      <c r="R7794" s="69"/>
    </row>
    <row r="7795" spans="18:18" x14ac:dyDescent="0.3">
      <c r="R7795" s="69"/>
    </row>
    <row r="7796" spans="18:18" x14ac:dyDescent="0.3">
      <c r="R7796" s="69"/>
    </row>
    <row r="7797" spans="18:18" x14ac:dyDescent="0.3">
      <c r="R7797" s="69"/>
    </row>
    <row r="7798" spans="18:18" x14ac:dyDescent="0.3">
      <c r="R7798" s="69"/>
    </row>
    <row r="7799" spans="18:18" x14ac:dyDescent="0.3">
      <c r="R7799" s="69"/>
    </row>
    <row r="7800" spans="18:18" x14ac:dyDescent="0.3">
      <c r="R7800" s="69"/>
    </row>
    <row r="7801" spans="18:18" x14ac:dyDescent="0.3">
      <c r="R7801" s="69"/>
    </row>
    <row r="7802" spans="18:18" x14ac:dyDescent="0.3">
      <c r="R7802" s="69"/>
    </row>
    <row r="7803" spans="18:18" x14ac:dyDescent="0.3">
      <c r="R7803" s="69"/>
    </row>
    <row r="7804" spans="18:18" x14ac:dyDescent="0.3">
      <c r="R7804" s="69"/>
    </row>
    <row r="7805" spans="18:18" x14ac:dyDescent="0.3">
      <c r="R7805" s="69"/>
    </row>
    <row r="7806" spans="18:18" x14ac:dyDescent="0.3">
      <c r="R7806" s="69"/>
    </row>
    <row r="7807" spans="18:18" x14ac:dyDescent="0.3">
      <c r="R7807" s="69"/>
    </row>
    <row r="7808" spans="18:18" x14ac:dyDescent="0.3">
      <c r="R7808" s="69"/>
    </row>
    <row r="7809" spans="18:18" x14ac:dyDescent="0.3">
      <c r="R7809" s="69"/>
    </row>
    <row r="7810" spans="18:18" x14ac:dyDescent="0.3">
      <c r="R7810" s="69"/>
    </row>
    <row r="7811" spans="18:18" x14ac:dyDescent="0.3">
      <c r="R7811" s="69"/>
    </row>
    <row r="7812" spans="18:18" x14ac:dyDescent="0.3">
      <c r="R7812" s="69"/>
    </row>
    <row r="7813" spans="18:18" x14ac:dyDescent="0.3">
      <c r="R7813" s="69"/>
    </row>
    <row r="7814" spans="18:18" x14ac:dyDescent="0.3">
      <c r="R7814" s="69"/>
    </row>
    <row r="7815" spans="18:18" x14ac:dyDescent="0.3">
      <c r="R7815" s="69"/>
    </row>
    <row r="7816" spans="18:18" x14ac:dyDescent="0.3">
      <c r="R7816" s="69"/>
    </row>
    <row r="7817" spans="18:18" x14ac:dyDescent="0.3">
      <c r="R7817" s="69"/>
    </row>
    <row r="7818" spans="18:18" x14ac:dyDescent="0.3">
      <c r="R7818" s="69"/>
    </row>
    <row r="7819" spans="18:18" x14ac:dyDescent="0.3">
      <c r="R7819" s="69"/>
    </row>
    <row r="7820" spans="18:18" x14ac:dyDescent="0.3">
      <c r="R7820" s="69"/>
    </row>
    <row r="7821" spans="18:18" x14ac:dyDescent="0.3">
      <c r="R7821" s="69"/>
    </row>
    <row r="7822" spans="18:18" x14ac:dyDescent="0.3">
      <c r="R7822" s="69"/>
    </row>
    <row r="7823" spans="18:18" x14ac:dyDescent="0.3">
      <c r="R7823" s="69"/>
    </row>
    <row r="7824" spans="18:18" x14ac:dyDescent="0.3">
      <c r="R7824" s="69"/>
    </row>
    <row r="7825" spans="18:18" x14ac:dyDescent="0.3">
      <c r="R7825" s="69"/>
    </row>
    <row r="7826" spans="18:18" x14ac:dyDescent="0.3">
      <c r="R7826" s="69"/>
    </row>
    <row r="7827" spans="18:18" x14ac:dyDescent="0.3">
      <c r="R7827" s="69"/>
    </row>
    <row r="7828" spans="18:18" x14ac:dyDescent="0.3">
      <c r="R7828" s="69"/>
    </row>
    <row r="7829" spans="18:18" x14ac:dyDescent="0.3">
      <c r="R7829" s="69"/>
    </row>
    <row r="7830" spans="18:18" x14ac:dyDescent="0.3">
      <c r="R7830" s="69"/>
    </row>
    <row r="7831" spans="18:18" x14ac:dyDescent="0.3">
      <c r="R7831" s="69"/>
    </row>
    <row r="7832" spans="18:18" x14ac:dyDescent="0.3">
      <c r="R7832" s="69"/>
    </row>
    <row r="7833" spans="18:18" x14ac:dyDescent="0.3">
      <c r="R7833" s="69"/>
    </row>
    <row r="7834" spans="18:18" x14ac:dyDescent="0.3">
      <c r="R7834" s="69"/>
    </row>
    <row r="7835" spans="18:18" x14ac:dyDescent="0.3">
      <c r="R7835" s="69"/>
    </row>
    <row r="7836" spans="18:18" x14ac:dyDescent="0.3">
      <c r="R7836" s="69"/>
    </row>
    <row r="7837" spans="18:18" x14ac:dyDescent="0.3">
      <c r="R7837" s="69"/>
    </row>
    <row r="7838" spans="18:18" x14ac:dyDescent="0.3">
      <c r="R7838" s="69"/>
    </row>
    <row r="7839" spans="18:18" x14ac:dyDescent="0.3">
      <c r="R7839" s="69"/>
    </row>
    <row r="7840" spans="18:18" x14ac:dyDescent="0.3">
      <c r="R7840" s="69"/>
    </row>
    <row r="7841" spans="18:18" x14ac:dyDescent="0.3">
      <c r="R7841" s="69"/>
    </row>
    <row r="7842" spans="18:18" x14ac:dyDescent="0.3">
      <c r="R7842" s="69"/>
    </row>
    <row r="7843" spans="18:18" x14ac:dyDescent="0.3">
      <c r="R7843" s="69"/>
    </row>
    <row r="7844" spans="18:18" x14ac:dyDescent="0.3">
      <c r="R7844" s="69"/>
    </row>
    <row r="7845" spans="18:18" x14ac:dyDescent="0.3">
      <c r="R7845" s="69"/>
    </row>
    <row r="7846" spans="18:18" x14ac:dyDescent="0.3">
      <c r="R7846" s="69"/>
    </row>
    <row r="7847" spans="18:18" x14ac:dyDescent="0.3">
      <c r="R7847" s="69"/>
    </row>
    <row r="7848" spans="18:18" x14ac:dyDescent="0.3">
      <c r="R7848" s="69"/>
    </row>
    <row r="7849" spans="18:18" x14ac:dyDescent="0.3">
      <c r="R7849" s="69"/>
    </row>
    <row r="7850" spans="18:18" x14ac:dyDescent="0.3">
      <c r="R7850" s="69"/>
    </row>
    <row r="7851" spans="18:18" x14ac:dyDescent="0.3">
      <c r="R7851" s="69"/>
    </row>
    <row r="7852" spans="18:18" x14ac:dyDescent="0.3">
      <c r="R7852" s="69"/>
    </row>
    <row r="7853" spans="18:18" x14ac:dyDescent="0.3">
      <c r="R7853" s="69"/>
    </row>
    <row r="7854" spans="18:18" x14ac:dyDescent="0.3">
      <c r="R7854" s="69"/>
    </row>
    <row r="7855" spans="18:18" x14ac:dyDescent="0.3">
      <c r="R7855" s="69"/>
    </row>
    <row r="7856" spans="18:18" x14ac:dyDescent="0.3">
      <c r="R7856" s="69"/>
    </row>
    <row r="7857" spans="18:18" x14ac:dyDescent="0.3">
      <c r="R7857" s="69"/>
    </row>
    <row r="7858" spans="18:18" x14ac:dyDescent="0.3">
      <c r="R7858" s="69"/>
    </row>
    <row r="7859" spans="18:18" x14ac:dyDescent="0.3">
      <c r="R7859" s="69"/>
    </row>
    <row r="7860" spans="18:18" x14ac:dyDescent="0.3">
      <c r="R7860" s="69"/>
    </row>
    <row r="7861" spans="18:18" x14ac:dyDescent="0.3">
      <c r="R7861" s="69"/>
    </row>
    <row r="7862" spans="18:18" x14ac:dyDescent="0.3">
      <c r="R7862" s="69"/>
    </row>
    <row r="7863" spans="18:18" x14ac:dyDescent="0.3">
      <c r="R7863" s="69"/>
    </row>
    <row r="7864" spans="18:18" x14ac:dyDescent="0.3">
      <c r="R7864" s="69"/>
    </row>
    <row r="7865" spans="18:18" x14ac:dyDescent="0.3">
      <c r="R7865" s="69"/>
    </row>
    <row r="7866" spans="18:18" x14ac:dyDescent="0.3">
      <c r="R7866" s="69"/>
    </row>
    <row r="7867" spans="18:18" x14ac:dyDescent="0.3">
      <c r="R7867" s="69"/>
    </row>
    <row r="7868" spans="18:18" x14ac:dyDescent="0.3">
      <c r="R7868" s="69"/>
    </row>
    <row r="7869" spans="18:18" x14ac:dyDescent="0.3">
      <c r="R7869" s="69"/>
    </row>
    <row r="7870" spans="18:18" x14ac:dyDescent="0.3">
      <c r="R7870" s="69"/>
    </row>
    <row r="7871" spans="18:18" x14ac:dyDescent="0.3">
      <c r="R7871" s="69"/>
    </row>
    <row r="7872" spans="18:18" x14ac:dyDescent="0.3">
      <c r="R7872" s="69"/>
    </row>
    <row r="7873" spans="18:18" x14ac:dyDescent="0.3">
      <c r="R7873" s="69"/>
    </row>
    <row r="7874" spans="18:18" x14ac:dyDescent="0.3">
      <c r="R7874" s="69"/>
    </row>
    <row r="7875" spans="18:18" x14ac:dyDescent="0.3">
      <c r="R7875" s="69"/>
    </row>
    <row r="7876" spans="18:18" x14ac:dyDescent="0.3">
      <c r="R7876" s="69"/>
    </row>
    <row r="7877" spans="18:18" x14ac:dyDescent="0.3">
      <c r="R7877" s="69"/>
    </row>
    <row r="7878" spans="18:18" x14ac:dyDescent="0.3">
      <c r="R7878" s="69"/>
    </row>
    <row r="7879" spans="18:18" x14ac:dyDescent="0.3">
      <c r="R7879" s="69"/>
    </row>
    <row r="7880" spans="18:18" x14ac:dyDescent="0.3">
      <c r="R7880" s="69"/>
    </row>
    <row r="7881" spans="18:18" x14ac:dyDescent="0.3">
      <c r="R7881" s="69"/>
    </row>
    <row r="7882" spans="18:18" x14ac:dyDescent="0.3">
      <c r="R7882" s="69"/>
    </row>
    <row r="7883" spans="18:18" x14ac:dyDescent="0.3">
      <c r="R7883" s="69"/>
    </row>
    <row r="7884" spans="18:18" x14ac:dyDescent="0.3">
      <c r="R7884" s="69"/>
    </row>
    <row r="7885" spans="18:18" x14ac:dyDescent="0.3">
      <c r="R7885" s="69"/>
    </row>
    <row r="7886" spans="18:18" x14ac:dyDescent="0.3">
      <c r="R7886" s="69"/>
    </row>
    <row r="7887" spans="18:18" x14ac:dyDescent="0.3">
      <c r="R7887" s="69"/>
    </row>
    <row r="7888" spans="18:18" x14ac:dyDescent="0.3">
      <c r="R7888" s="69"/>
    </row>
    <row r="7889" spans="18:18" x14ac:dyDescent="0.3">
      <c r="R7889" s="69"/>
    </row>
    <row r="7890" spans="18:18" x14ac:dyDescent="0.3">
      <c r="R7890" s="69"/>
    </row>
    <row r="7891" spans="18:18" x14ac:dyDescent="0.3">
      <c r="R7891" s="69"/>
    </row>
    <row r="7892" spans="18:18" x14ac:dyDescent="0.3">
      <c r="R7892" s="69"/>
    </row>
    <row r="7893" spans="18:18" x14ac:dyDescent="0.3">
      <c r="R7893" s="69"/>
    </row>
    <row r="7894" spans="18:18" x14ac:dyDescent="0.3">
      <c r="R7894" s="69"/>
    </row>
    <row r="7895" spans="18:18" x14ac:dyDescent="0.3">
      <c r="R7895" s="69"/>
    </row>
    <row r="7896" spans="18:18" x14ac:dyDescent="0.3">
      <c r="R7896" s="69"/>
    </row>
    <row r="7897" spans="18:18" x14ac:dyDescent="0.3">
      <c r="R7897" s="69"/>
    </row>
    <row r="7898" spans="18:18" x14ac:dyDescent="0.3">
      <c r="R7898" s="69"/>
    </row>
    <row r="7899" spans="18:18" x14ac:dyDescent="0.3">
      <c r="R7899" s="69"/>
    </row>
    <row r="7900" spans="18:18" x14ac:dyDescent="0.3">
      <c r="R7900" s="69"/>
    </row>
    <row r="7901" spans="18:18" x14ac:dyDescent="0.3">
      <c r="R7901" s="69"/>
    </row>
    <row r="7902" spans="18:18" x14ac:dyDescent="0.3">
      <c r="R7902" s="69"/>
    </row>
    <row r="7903" spans="18:18" x14ac:dyDescent="0.3">
      <c r="R7903" s="69"/>
    </row>
    <row r="7904" spans="18:18" x14ac:dyDescent="0.3">
      <c r="R7904" s="69"/>
    </row>
    <row r="7905" spans="18:18" x14ac:dyDescent="0.3">
      <c r="R7905" s="69"/>
    </row>
    <row r="7906" spans="18:18" x14ac:dyDescent="0.3">
      <c r="R7906" s="69"/>
    </row>
    <row r="7907" spans="18:18" x14ac:dyDescent="0.3">
      <c r="R7907" s="69"/>
    </row>
    <row r="7908" spans="18:18" x14ac:dyDescent="0.3">
      <c r="R7908" s="69"/>
    </row>
    <row r="7909" spans="18:18" x14ac:dyDescent="0.3">
      <c r="R7909" s="69"/>
    </row>
    <row r="7910" spans="18:18" x14ac:dyDescent="0.3">
      <c r="R7910" s="69"/>
    </row>
    <row r="7911" spans="18:18" x14ac:dyDescent="0.3">
      <c r="R7911" s="69"/>
    </row>
    <row r="7912" spans="18:18" x14ac:dyDescent="0.3">
      <c r="R7912" s="69"/>
    </row>
    <row r="7913" spans="18:18" x14ac:dyDescent="0.3">
      <c r="R7913" s="69"/>
    </row>
    <row r="7914" spans="18:18" x14ac:dyDescent="0.3">
      <c r="R7914" s="69"/>
    </row>
    <row r="7915" spans="18:18" x14ac:dyDescent="0.3">
      <c r="R7915" s="69"/>
    </row>
    <row r="7916" spans="18:18" x14ac:dyDescent="0.3">
      <c r="R7916" s="69"/>
    </row>
    <row r="7917" spans="18:18" x14ac:dyDescent="0.3">
      <c r="R7917" s="69"/>
    </row>
    <row r="7918" spans="18:18" x14ac:dyDescent="0.3">
      <c r="R7918" s="69"/>
    </row>
    <row r="7919" spans="18:18" x14ac:dyDescent="0.3">
      <c r="R7919" s="69"/>
    </row>
    <row r="7920" spans="18:18" x14ac:dyDescent="0.3">
      <c r="R7920" s="69"/>
    </row>
    <row r="7921" spans="18:18" x14ac:dyDescent="0.3">
      <c r="R7921" s="69"/>
    </row>
    <row r="7922" spans="18:18" x14ac:dyDescent="0.3">
      <c r="R7922" s="69"/>
    </row>
    <row r="7923" spans="18:18" x14ac:dyDescent="0.3">
      <c r="R7923" s="69"/>
    </row>
    <row r="7924" spans="18:18" x14ac:dyDescent="0.3">
      <c r="R7924" s="69"/>
    </row>
    <row r="7925" spans="18:18" x14ac:dyDescent="0.3">
      <c r="R7925" s="69"/>
    </row>
    <row r="7926" spans="18:18" x14ac:dyDescent="0.3">
      <c r="R7926" s="69"/>
    </row>
    <row r="7927" spans="18:18" x14ac:dyDescent="0.3">
      <c r="R7927" s="69"/>
    </row>
    <row r="7928" spans="18:18" x14ac:dyDescent="0.3">
      <c r="R7928" s="69"/>
    </row>
    <row r="7929" spans="18:18" x14ac:dyDescent="0.3">
      <c r="R7929" s="69"/>
    </row>
    <row r="7930" spans="18:18" x14ac:dyDescent="0.3">
      <c r="R7930" s="69"/>
    </row>
    <row r="7931" spans="18:18" x14ac:dyDescent="0.3">
      <c r="R7931" s="69"/>
    </row>
    <row r="7932" spans="18:18" x14ac:dyDescent="0.3">
      <c r="R7932" s="69"/>
    </row>
    <row r="7933" spans="18:18" x14ac:dyDescent="0.3">
      <c r="R7933" s="69"/>
    </row>
    <row r="7934" spans="18:18" x14ac:dyDescent="0.3">
      <c r="R7934" s="69"/>
    </row>
    <row r="7935" spans="18:18" x14ac:dyDescent="0.3">
      <c r="R7935" s="69"/>
    </row>
    <row r="7936" spans="18:18" x14ac:dyDescent="0.3">
      <c r="R7936" s="69"/>
    </row>
    <row r="7937" spans="18:18" x14ac:dyDescent="0.3">
      <c r="R7937" s="69"/>
    </row>
    <row r="7938" spans="18:18" x14ac:dyDescent="0.3">
      <c r="R7938" s="69"/>
    </row>
    <row r="7939" spans="18:18" x14ac:dyDescent="0.3">
      <c r="R7939" s="69"/>
    </row>
    <row r="7940" spans="18:18" x14ac:dyDescent="0.3">
      <c r="R7940" s="69"/>
    </row>
    <row r="7941" spans="18:18" x14ac:dyDescent="0.3">
      <c r="R7941" s="69"/>
    </row>
    <row r="7942" spans="18:18" x14ac:dyDescent="0.3">
      <c r="R7942" s="69"/>
    </row>
    <row r="7943" spans="18:18" x14ac:dyDescent="0.3">
      <c r="R7943" s="69"/>
    </row>
    <row r="7944" spans="18:18" x14ac:dyDescent="0.3">
      <c r="R7944" s="69"/>
    </row>
    <row r="7945" spans="18:18" x14ac:dyDescent="0.3">
      <c r="R7945" s="69"/>
    </row>
    <row r="7946" spans="18:18" x14ac:dyDescent="0.3">
      <c r="R7946" s="69"/>
    </row>
    <row r="7947" spans="18:18" x14ac:dyDescent="0.3">
      <c r="R7947" s="69"/>
    </row>
    <row r="7948" spans="18:18" x14ac:dyDescent="0.3">
      <c r="R7948" s="69"/>
    </row>
    <row r="7949" spans="18:18" x14ac:dyDescent="0.3">
      <c r="R7949" s="69"/>
    </row>
    <row r="7950" spans="18:18" x14ac:dyDescent="0.3">
      <c r="R7950" s="69"/>
    </row>
    <row r="7951" spans="18:18" x14ac:dyDescent="0.3">
      <c r="R7951" s="69"/>
    </row>
    <row r="7952" spans="18:18" x14ac:dyDescent="0.3">
      <c r="R7952" s="69"/>
    </row>
    <row r="7953" spans="18:18" x14ac:dyDescent="0.3">
      <c r="R7953" s="69"/>
    </row>
    <row r="7954" spans="18:18" x14ac:dyDescent="0.3">
      <c r="R7954" s="69"/>
    </row>
    <row r="7955" spans="18:18" x14ac:dyDescent="0.3">
      <c r="R7955" s="69"/>
    </row>
    <row r="7956" spans="18:18" x14ac:dyDescent="0.3">
      <c r="R7956" s="69"/>
    </row>
    <row r="7957" spans="18:18" x14ac:dyDescent="0.3">
      <c r="R7957" s="69"/>
    </row>
    <row r="7958" spans="18:18" x14ac:dyDescent="0.3">
      <c r="R7958" s="69"/>
    </row>
    <row r="7959" spans="18:18" x14ac:dyDescent="0.3">
      <c r="R7959" s="69"/>
    </row>
    <row r="7960" spans="18:18" x14ac:dyDescent="0.3">
      <c r="R7960" s="69"/>
    </row>
    <row r="7961" spans="18:18" x14ac:dyDescent="0.3">
      <c r="R7961" s="69"/>
    </row>
    <row r="7962" spans="18:18" x14ac:dyDescent="0.3">
      <c r="R7962" s="69"/>
    </row>
    <row r="7963" spans="18:18" x14ac:dyDescent="0.3">
      <c r="R7963" s="69"/>
    </row>
    <row r="7964" spans="18:18" x14ac:dyDescent="0.3">
      <c r="R7964" s="69"/>
    </row>
    <row r="7965" spans="18:18" x14ac:dyDescent="0.3">
      <c r="R7965" s="69"/>
    </row>
    <row r="7966" spans="18:18" x14ac:dyDescent="0.3">
      <c r="R7966" s="69"/>
    </row>
    <row r="7967" spans="18:18" x14ac:dyDescent="0.3">
      <c r="R7967" s="69"/>
    </row>
    <row r="7968" spans="18:18" x14ac:dyDescent="0.3">
      <c r="R7968" s="69"/>
    </row>
    <row r="7969" spans="18:18" x14ac:dyDescent="0.3">
      <c r="R7969" s="69"/>
    </row>
    <row r="7970" spans="18:18" x14ac:dyDescent="0.3">
      <c r="R7970" s="69"/>
    </row>
    <row r="7971" spans="18:18" x14ac:dyDescent="0.3">
      <c r="R7971" s="69"/>
    </row>
    <row r="7972" spans="18:18" x14ac:dyDescent="0.3">
      <c r="R7972" s="69"/>
    </row>
    <row r="7973" spans="18:18" x14ac:dyDescent="0.3">
      <c r="R7973" s="69"/>
    </row>
    <row r="7974" spans="18:18" x14ac:dyDescent="0.3">
      <c r="R7974" s="69"/>
    </row>
    <row r="7975" spans="18:18" x14ac:dyDescent="0.3">
      <c r="R7975" s="69"/>
    </row>
    <row r="7976" spans="18:18" x14ac:dyDescent="0.3">
      <c r="R7976" s="69"/>
    </row>
    <row r="7977" spans="18:18" x14ac:dyDescent="0.3">
      <c r="R7977" s="69"/>
    </row>
    <row r="7978" spans="18:18" x14ac:dyDescent="0.3">
      <c r="R7978" s="69"/>
    </row>
    <row r="7979" spans="18:18" x14ac:dyDescent="0.3">
      <c r="R7979" s="69"/>
    </row>
    <row r="7980" spans="18:18" x14ac:dyDescent="0.3">
      <c r="R7980" s="69"/>
    </row>
    <row r="7981" spans="18:18" x14ac:dyDescent="0.3">
      <c r="R7981" s="69"/>
    </row>
    <row r="7982" spans="18:18" x14ac:dyDescent="0.3">
      <c r="R7982" s="69"/>
    </row>
    <row r="7983" spans="18:18" x14ac:dyDescent="0.3">
      <c r="R7983" s="69"/>
    </row>
    <row r="7984" spans="18:18" x14ac:dyDescent="0.3">
      <c r="R7984" s="69"/>
    </row>
    <row r="7985" spans="18:18" x14ac:dyDescent="0.3">
      <c r="R7985" s="69"/>
    </row>
    <row r="7986" spans="18:18" x14ac:dyDescent="0.3">
      <c r="R7986" s="69"/>
    </row>
    <row r="7987" spans="18:18" x14ac:dyDescent="0.3">
      <c r="R7987" s="69"/>
    </row>
    <row r="7988" spans="18:18" x14ac:dyDescent="0.3">
      <c r="R7988" s="69"/>
    </row>
    <row r="7989" spans="18:18" x14ac:dyDescent="0.3">
      <c r="R7989" s="69"/>
    </row>
    <row r="7990" spans="18:18" x14ac:dyDescent="0.3">
      <c r="R7990" s="69"/>
    </row>
    <row r="7991" spans="18:18" x14ac:dyDescent="0.3">
      <c r="R7991" s="69"/>
    </row>
    <row r="7992" spans="18:18" x14ac:dyDescent="0.3">
      <c r="R7992" s="69"/>
    </row>
    <row r="7993" spans="18:18" x14ac:dyDescent="0.3">
      <c r="R7993" s="69"/>
    </row>
    <row r="7994" spans="18:18" x14ac:dyDescent="0.3">
      <c r="R7994" s="69"/>
    </row>
    <row r="7995" spans="18:18" x14ac:dyDescent="0.3">
      <c r="R7995" s="69"/>
    </row>
    <row r="7996" spans="18:18" x14ac:dyDescent="0.3">
      <c r="R7996" s="69"/>
    </row>
    <row r="7997" spans="18:18" x14ac:dyDescent="0.3">
      <c r="R7997" s="69"/>
    </row>
    <row r="7998" spans="18:18" x14ac:dyDescent="0.3">
      <c r="R7998" s="69"/>
    </row>
    <row r="7999" spans="18:18" x14ac:dyDescent="0.3">
      <c r="R7999" s="69"/>
    </row>
    <row r="8000" spans="18:18" x14ac:dyDescent="0.3">
      <c r="R8000" s="69"/>
    </row>
    <row r="8001" spans="18:18" x14ac:dyDescent="0.3">
      <c r="R8001" s="69"/>
    </row>
    <row r="8002" spans="18:18" x14ac:dyDescent="0.3">
      <c r="R8002" s="69"/>
    </row>
    <row r="8003" spans="18:18" x14ac:dyDescent="0.3">
      <c r="R8003" s="69"/>
    </row>
    <row r="8004" spans="18:18" x14ac:dyDescent="0.3">
      <c r="R8004" s="69"/>
    </row>
    <row r="8005" spans="18:18" x14ac:dyDescent="0.3">
      <c r="R8005" s="69"/>
    </row>
    <row r="8006" spans="18:18" x14ac:dyDescent="0.3">
      <c r="R8006" s="69"/>
    </row>
    <row r="8007" spans="18:18" x14ac:dyDescent="0.3">
      <c r="R8007" s="69"/>
    </row>
    <row r="8008" spans="18:18" x14ac:dyDescent="0.3">
      <c r="R8008" s="69"/>
    </row>
    <row r="8009" spans="18:18" x14ac:dyDescent="0.3">
      <c r="R8009" s="69"/>
    </row>
    <row r="8010" spans="18:18" x14ac:dyDescent="0.3">
      <c r="R8010" s="69"/>
    </row>
    <row r="8011" spans="18:18" x14ac:dyDescent="0.3">
      <c r="R8011" s="69"/>
    </row>
    <row r="8012" spans="18:18" x14ac:dyDescent="0.3">
      <c r="R8012" s="69"/>
    </row>
    <row r="8013" spans="18:18" x14ac:dyDescent="0.3">
      <c r="R8013" s="69"/>
    </row>
    <row r="8014" spans="18:18" x14ac:dyDescent="0.3">
      <c r="R8014" s="69"/>
    </row>
    <row r="8015" spans="18:18" x14ac:dyDescent="0.3">
      <c r="R8015" s="69"/>
    </row>
    <row r="8016" spans="18:18" x14ac:dyDescent="0.3">
      <c r="R8016" s="69"/>
    </row>
    <row r="8017" spans="18:18" x14ac:dyDescent="0.3">
      <c r="R8017" s="69"/>
    </row>
    <row r="8018" spans="18:18" x14ac:dyDescent="0.3">
      <c r="R8018" s="69"/>
    </row>
    <row r="8019" spans="18:18" x14ac:dyDescent="0.3">
      <c r="R8019" s="69"/>
    </row>
    <row r="8020" spans="18:18" x14ac:dyDescent="0.3">
      <c r="R8020" s="69"/>
    </row>
    <row r="8021" spans="18:18" x14ac:dyDescent="0.3">
      <c r="R8021" s="69"/>
    </row>
    <row r="8022" spans="18:18" x14ac:dyDescent="0.3">
      <c r="R8022" s="69"/>
    </row>
    <row r="8023" spans="18:18" x14ac:dyDescent="0.3">
      <c r="R8023" s="69"/>
    </row>
    <row r="8024" spans="18:18" x14ac:dyDescent="0.3">
      <c r="R8024" s="69"/>
    </row>
    <row r="8025" spans="18:18" x14ac:dyDescent="0.3">
      <c r="R8025" s="69"/>
    </row>
    <row r="8026" spans="18:18" x14ac:dyDescent="0.3">
      <c r="R8026" s="69"/>
    </row>
    <row r="8027" spans="18:18" x14ac:dyDescent="0.3">
      <c r="R8027" s="69"/>
    </row>
    <row r="8028" spans="18:18" x14ac:dyDescent="0.3">
      <c r="R8028" s="69"/>
    </row>
    <row r="8029" spans="18:18" x14ac:dyDescent="0.3">
      <c r="R8029" s="69"/>
    </row>
    <row r="8030" spans="18:18" x14ac:dyDescent="0.3">
      <c r="R8030" s="69"/>
    </row>
    <row r="8031" spans="18:18" x14ac:dyDescent="0.3">
      <c r="R8031" s="69"/>
    </row>
    <row r="8032" spans="18:18" x14ac:dyDescent="0.3">
      <c r="R8032" s="69"/>
    </row>
    <row r="8033" spans="18:18" x14ac:dyDescent="0.3">
      <c r="R8033" s="69"/>
    </row>
    <row r="8034" spans="18:18" x14ac:dyDescent="0.3">
      <c r="R8034" s="69"/>
    </row>
    <row r="8035" spans="18:18" x14ac:dyDescent="0.3">
      <c r="R8035" s="69"/>
    </row>
    <row r="8036" spans="18:18" x14ac:dyDescent="0.3">
      <c r="R8036" s="69"/>
    </row>
    <row r="8037" spans="18:18" x14ac:dyDescent="0.3">
      <c r="R8037" s="69"/>
    </row>
    <row r="8038" spans="18:18" x14ac:dyDescent="0.3">
      <c r="R8038" s="69"/>
    </row>
    <row r="8039" spans="18:18" x14ac:dyDescent="0.3">
      <c r="R8039" s="69"/>
    </row>
    <row r="8040" spans="18:18" x14ac:dyDescent="0.3">
      <c r="R8040" s="69"/>
    </row>
    <row r="8041" spans="18:18" x14ac:dyDescent="0.3">
      <c r="R8041" s="69"/>
    </row>
    <row r="8042" spans="18:18" x14ac:dyDescent="0.3">
      <c r="R8042" s="69"/>
    </row>
    <row r="8043" spans="18:18" x14ac:dyDescent="0.3">
      <c r="R8043" s="69"/>
    </row>
    <row r="8044" spans="18:18" x14ac:dyDescent="0.3">
      <c r="R8044" s="69"/>
    </row>
    <row r="8045" spans="18:18" x14ac:dyDescent="0.3">
      <c r="R8045" s="69"/>
    </row>
    <row r="8046" spans="18:18" x14ac:dyDescent="0.3">
      <c r="R8046" s="69"/>
    </row>
    <row r="8047" spans="18:18" x14ac:dyDescent="0.3">
      <c r="R8047" s="69"/>
    </row>
    <row r="8048" spans="18:18" x14ac:dyDescent="0.3">
      <c r="R8048" s="69"/>
    </row>
    <row r="8049" spans="18:18" x14ac:dyDescent="0.3">
      <c r="R8049" s="69"/>
    </row>
    <row r="8050" spans="18:18" x14ac:dyDescent="0.3">
      <c r="R8050" s="69"/>
    </row>
    <row r="8051" spans="18:18" x14ac:dyDescent="0.3">
      <c r="R8051" s="69"/>
    </row>
    <row r="8052" spans="18:18" x14ac:dyDescent="0.3">
      <c r="R8052" s="69"/>
    </row>
    <row r="8053" spans="18:18" x14ac:dyDescent="0.3">
      <c r="R8053" s="69"/>
    </row>
    <row r="8054" spans="18:18" x14ac:dyDescent="0.3">
      <c r="R8054" s="69"/>
    </row>
    <row r="8055" spans="18:18" x14ac:dyDescent="0.3">
      <c r="R8055" s="69"/>
    </row>
    <row r="8056" spans="18:18" x14ac:dyDescent="0.3">
      <c r="R8056" s="69"/>
    </row>
    <row r="8057" spans="18:18" x14ac:dyDescent="0.3">
      <c r="R8057" s="69"/>
    </row>
    <row r="8058" spans="18:18" x14ac:dyDescent="0.3">
      <c r="R8058" s="69"/>
    </row>
    <row r="8059" spans="18:18" x14ac:dyDescent="0.3">
      <c r="R8059" s="69"/>
    </row>
    <row r="8060" spans="18:18" x14ac:dyDescent="0.3">
      <c r="R8060" s="69"/>
    </row>
    <row r="8061" spans="18:18" x14ac:dyDescent="0.3">
      <c r="R8061" s="69"/>
    </row>
    <row r="8062" spans="18:18" x14ac:dyDescent="0.3">
      <c r="R8062" s="69"/>
    </row>
    <row r="8063" spans="18:18" x14ac:dyDescent="0.3">
      <c r="R8063" s="69"/>
    </row>
    <row r="8064" spans="18:18" x14ac:dyDescent="0.3">
      <c r="R8064" s="69"/>
    </row>
    <row r="8065" spans="18:18" x14ac:dyDescent="0.3">
      <c r="R8065" s="69"/>
    </row>
    <row r="8066" spans="18:18" x14ac:dyDescent="0.3">
      <c r="R8066" s="69"/>
    </row>
    <row r="8067" spans="18:18" x14ac:dyDescent="0.3">
      <c r="R8067" s="69"/>
    </row>
    <row r="8068" spans="18:18" x14ac:dyDescent="0.3">
      <c r="R8068" s="69"/>
    </row>
    <row r="8069" spans="18:18" x14ac:dyDescent="0.3">
      <c r="R8069" s="69"/>
    </row>
    <row r="8070" spans="18:18" x14ac:dyDescent="0.3">
      <c r="R8070" s="69"/>
    </row>
    <row r="8071" spans="18:18" x14ac:dyDescent="0.3">
      <c r="R8071" s="69"/>
    </row>
    <row r="8072" spans="18:18" x14ac:dyDescent="0.3">
      <c r="R8072" s="69"/>
    </row>
    <row r="8073" spans="18:18" x14ac:dyDescent="0.3">
      <c r="R8073" s="69"/>
    </row>
    <row r="8074" spans="18:18" x14ac:dyDescent="0.3">
      <c r="R8074" s="69"/>
    </row>
    <row r="8075" spans="18:18" x14ac:dyDescent="0.3">
      <c r="R8075" s="69"/>
    </row>
    <row r="8076" spans="18:18" x14ac:dyDescent="0.3">
      <c r="R8076" s="69"/>
    </row>
    <row r="8077" spans="18:18" x14ac:dyDescent="0.3">
      <c r="R8077" s="69"/>
    </row>
    <row r="8078" spans="18:18" x14ac:dyDescent="0.3">
      <c r="R8078" s="69"/>
    </row>
    <row r="8079" spans="18:18" x14ac:dyDescent="0.3">
      <c r="R8079" s="69"/>
    </row>
    <row r="8080" spans="18:18" x14ac:dyDescent="0.3">
      <c r="R8080" s="69"/>
    </row>
    <row r="8081" spans="18:18" x14ac:dyDescent="0.3">
      <c r="R8081" s="69"/>
    </row>
    <row r="8082" spans="18:18" x14ac:dyDescent="0.3">
      <c r="R8082" s="69"/>
    </row>
    <row r="8083" spans="18:18" x14ac:dyDescent="0.3">
      <c r="R8083" s="69"/>
    </row>
    <row r="8084" spans="18:18" x14ac:dyDescent="0.3">
      <c r="R8084" s="69"/>
    </row>
    <row r="8085" spans="18:18" x14ac:dyDescent="0.3">
      <c r="R8085" s="69"/>
    </row>
    <row r="8086" spans="18:18" x14ac:dyDescent="0.3">
      <c r="R8086" s="69"/>
    </row>
    <row r="8087" spans="18:18" x14ac:dyDescent="0.3">
      <c r="R8087" s="69"/>
    </row>
    <row r="8088" spans="18:18" x14ac:dyDescent="0.3">
      <c r="R8088" s="69"/>
    </row>
    <row r="8089" spans="18:18" x14ac:dyDescent="0.3">
      <c r="R8089" s="69"/>
    </row>
    <row r="8090" spans="18:18" x14ac:dyDescent="0.3">
      <c r="R8090" s="69"/>
    </row>
    <row r="8091" spans="18:18" x14ac:dyDescent="0.3">
      <c r="R8091" s="69"/>
    </row>
    <row r="8092" spans="18:18" x14ac:dyDescent="0.3">
      <c r="R8092" s="69"/>
    </row>
    <row r="8093" spans="18:18" x14ac:dyDescent="0.3">
      <c r="R8093" s="69"/>
    </row>
    <row r="8094" spans="18:18" x14ac:dyDescent="0.3">
      <c r="R8094" s="69"/>
    </row>
    <row r="8095" spans="18:18" x14ac:dyDescent="0.3">
      <c r="R8095" s="69"/>
    </row>
    <row r="8096" spans="18:18" x14ac:dyDescent="0.3">
      <c r="R8096" s="69"/>
    </row>
    <row r="8097" spans="18:18" x14ac:dyDescent="0.3">
      <c r="R8097" s="69"/>
    </row>
    <row r="8098" spans="18:18" x14ac:dyDescent="0.3">
      <c r="R8098" s="69"/>
    </row>
    <row r="8099" spans="18:18" x14ac:dyDescent="0.3">
      <c r="R8099" s="69"/>
    </row>
    <row r="8100" spans="18:18" x14ac:dyDescent="0.3">
      <c r="R8100" s="69"/>
    </row>
    <row r="8101" spans="18:18" x14ac:dyDescent="0.3">
      <c r="R8101" s="69"/>
    </row>
    <row r="8102" spans="18:18" x14ac:dyDescent="0.3">
      <c r="R8102" s="69"/>
    </row>
    <row r="8103" spans="18:18" x14ac:dyDescent="0.3">
      <c r="R8103" s="69"/>
    </row>
    <row r="8104" spans="18:18" x14ac:dyDescent="0.3">
      <c r="R8104" s="69"/>
    </row>
    <row r="8105" spans="18:18" x14ac:dyDescent="0.3">
      <c r="R8105" s="69"/>
    </row>
    <row r="8106" spans="18:18" x14ac:dyDescent="0.3">
      <c r="R8106" s="69"/>
    </row>
    <row r="8107" spans="18:18" x14ac:dyDescent="0.3">
      <c r="R8107" s="69"/>
    </row>
    <row r="8108" spans="18:18" x14ac:dyDescent="0.3">
      <c r="R8108" s="69"/>
    </row>
    <row r="8109" spans="18:18" x14ac:dyDescent="0.3">
      <c r="R8109" s="69"/>
    </row>
    <row r="8110" spans="18:18" x14ac:dyDescent="0.3">
      <c r="R8110" s="69"/>
    </row>
    <row r="8111" spans="18:18" x14ac:dyDescent="0.3">
      <c r="R8111" s="69"/>
    </row>
    <row r="8112" spans="18:18" x14ac:dyDescent="0.3">
      <c r="R8112" s="69"/>
    </row>
    <row r="8113" spans="18:18" x14ac:dyDescent="0.3">
      <c r="R8113" s="69"/>
    </row>
    <row r="8114" spans="18:18" x14ac:dyDescent="0.3">
      <c r="R8114" s="69"/>
    </row>
    <row r="8115" spans="18:18" x14ac:dyDescent="0.3">
      <c r="R8115" s="69"/>
    </row>
    <row r="8116" spans="18:18" x14ac:dyDescent="0.3">
      <c r="R8116" s="69"/>
    </row>
    <row r="8117" spans="18:18" x14ac:dyDescent="0.3">
      <c r="R8117" s="69"/>
    </row>
    <row r="8118" spans="18:18" x14ac:dyDescent="0.3">
      <c r="R8118" s="69"/>
    </row>
    <row r="8119" spans="18:18" x14ac:dyDescent="0.3">
      <c r="R8119" s="69"/>
    </row>
    <row r="8120" spans="18:18" x14ac:dyDescent="0.3">
      <c r="R8120" s="69"/>
    </row>
    <row r="8121" spans="18:18" x14ac:dyDescent="0.3">
      <c r="R8121" s="69"/>
    </row>
    <row r="8122" spans="18:18" x14ac:dyDescent="0.3">
      <c r="R8122" s="69"/>
    </row>
    <row r="8123" spans="18:18" x14ac:dyDescent="0.3">
      <c r="R8123" s="69"/>
    </row>
    <row r="8124" spans="18:18" x14ac:dyDescent="0.3">
      <c r="R8124" s="69"/>
    </row>
    <row r="8125" spans="18:18" x14ac:dyDescent="0.3">
      <c r="R8125" s="69"/>
    </row>
    <row r="8126" spans="18:18" x14ac:dyDescent="0.3">
      <c r="R8126" s="69"/>
    </row>
    <row r="8127" spans="18:18" x14ac:dyDescent="0.3">
      <c r="R8127" s="69"/>
    </row>
    <row r="8128" spans="18:18" x14ac:dyDescent="0.3">
      <c r="R8128" s="69"/>
    </row>
    <row r="8129" spans="18:18" x14ac:dyDescent="0.3">
      <c r="R8129" s="69"/>
    </row>
    <row r="8130" spans="18:18" x14ac:dyDescent="0.3">
      <c r="R8130" s="69"/>
    </row>
    <row r="8131" spans="18:18" x14ac:dyDescent="0.3">
      <c r="R8131" s="69"/>
    </row>
    <row r="8132" spans="18:18" x14ac:dyDescent="0.3">
      <c r="R8132" s="69"/>
    </row>
    <row r="8133" spans="18:18" x14ac:dyDescent="0.3">
      <c r="R8133" s="69"/>
    </row>
    <row r="8134" spans="18:18" x14ac:dyDescent="0.3">
      <c r="R8134" s="69"/>
    </row>
    <row r="8135" spans="18:18" x14ac:dyDescent="0.3">
      <c r="R8135" s="69"/>
    </row>
    <row r="8136" spans="18:18" x14ac:dyDescent="0.3">
      <c r="R8136" s="69"/>
    </row>
    <row r="8137" spans="18:18" x14ac:dyDescent="0.3">
      <c r="R8137" s="69"/>
    </row>
    <row r="8138" spans="18:18" x14ac:dyDescent="0.3">
      <c r="R8138" s="69"/>
    </row>
    <row r="8139" spans="18:18" x14ac:dyDescent="0.3">
      <c r="R8139" s="69"/>
    </row>
    <row r="8140" spans="18:18" x14ac:dyDescent="0.3">
      <c r="R8140" s="69"/>
    </row>
    <row r="8141" spans="18:18" x14ac:dyDescent="0.3">
      <c r="R8141" s="69"/>
    </row>
    <row r="8142" spans="18:18" x14ac:dyDescent="0.3">
      <c r="R8142" s="69"/>
    </row>
    <row r="8143" spans="18:18" x14ac:dyDescent="0.3">
      <c r="R8143" s="69"/>
    </row>
    <row r="8144" spans="18:18" x14ac:dyDescent="0.3">
      <c r="R8144" s="69"/>
    </row>
    <row r="8145" spans="18:18" x14ac:dyDescent="0.3">
      <c r="R8145" s="69"/>
    </row>
    <row r="8146" spans="18:18" x14ac:dyDescent="0.3">
      <c r="R8146" s="69"/>
    </row>
    <row r="8147" spans="18:18" x14ac:dyDescent="0.3">
      <c r="R8147" s="69"/>
    </row>
    <row r="8148" spans="18:18" x14ac:dyDescent="0.3">
      <c r="R8148" s="69"/>
    </row>
    <row r="8149" spans="18:18" x14ac:dyDescent="0.3">
      <c r="R8149" s="69"/>
    </row>
    <row r="8150" spans="18:18" x14ac:dyDescent="0.3">
      <c r="R8150" s="69"/>
    </row>
    <row r="8151" spans="18:18" x14ac:dyDescent="0.3">
      <c r="R8151" s="69"/>
    </row>
    <row r="8152" spans="18:18" x14ac:dyDescent="0.3">
      <c r="R8152" s="69"/>
    </row>
    <row r="8153" spans="18:18" x14ac:dyDescent="0.3">
      <c r="R8153" s="69"/>
    </row>
    <row r="8154" spans="18:18" x14ac:dyDescent="0.3">
      <c r="R8154" s="69"/>
    </row>
    <row r="8155" spans="18:18" x14ac:dyDescent="0.3">
      <c r="R8155" s="69"/>
    </row>
    <row r="8156" spans="18:18" x14ac:dyDescent="0.3">
      <c r="R8156" s="69"/>
    </row>
    <row r="8157" spans="18:18" x14ac:dyDescent="0.3">
      <c r="R8157" s="69"/>
    </row>
    <row r="8158" spans="18:18" x14ac:dyDescent="0.3">
      <c r="R8158" s="69"/>
    </row>
    <row r="8159" spans="18:18" x14ac:dyDescent="0.3">
      <c r="R8159" s="69"/>
    </row>
    <row r="8160" spans="18:18" x14ac:dyDescent="0.3">
      <c r="R8160" s="69"/>
    </row>
    <row r="8161" spans="18:18" x14ac:dyDescent="0.3">
      <c r="R8161" s="69"/>
    </row>
    <row r="8162" spans="18:18" x14ac:dyDescent="0.3">
      <c r="R8162" s="69"/>
    </row>
    <row r="8163" spans="18:18" x14ac:dyDescent="0.3">
      <c r="R8163" s="69"/>
    </row>
    <row r="8164" spans="18:18" x14ac:dyDescent="0.3">
      <c r="R8164" s="69"/>
    </row>
    <row r="8165" spans="18:18" x14ac:dyDescent="0.3">
      <c r="R8165" s="69"/>
    </row>
    <row r="8166" spans="18:18" x14ac:dyDescent="0.3">
      <c r="R8166" s="69"/>
    </row>
    <row r="8167" spans="18:18" x14ac:dyDescent="0.3">
      <c r="R8167" s="69"/>
    </row>
    <row r="8168" spans="18:18" x14ac:dyDescent="0.3">
      <c r="R8168" s="69"/>
    </row>
    <row r="8169" spans="18:18" x14ac:dyDescent="0.3">
      <c r="R8169" s="69"/>
    </row>
    <row r="8170" spans="18:18" x14ac:dyDescent="0.3">
      <c r="R8170" s="69"/>
    </row>
    <row r="8171" spans="18:18" x14ac:dyDescent="0.3">
      <c r="R8171" s="69"/>
    </row>
    <row r="8172" spans="18:18" x14ac:dyDescent="0.3">
      <c r="R8172" s="69"/>
    </row>
    <row r="8173" spans="18:18" x14ac:dyDescent="0.3">
      <c r="R8173" s="69"/>
    </row>
    <row r="8174" spans="18:18" x14ac:dyDescent="0.3">
      <c r="R8174" s="69"/>
    </row>
    <row r="8175" spans="18:18" x14ac:dyDescent="0.3">
      <c r="R8175" s="69"/>
    </row>
    <row r="8176" spans="18:18" x14ac:dyDescent="0.3">
      <c r="R8176" s="69"/>
    </row>
    <row r="8177" spans="18:18" x14ac:dyDescent="0.3">
      <c r="R8177" s="69"/>
    </row>
    <row r="8178" spans="18:18" x14ac:dyDescent="0.3">
      <c r="R8178" s="69"/>
    </row>
    <row r="8179" spans="18:18" x14ac:dyDescent="0.3">
      <c r="R8179" s="69"/>
    </row>
    <row r="8180" spans="18:18" x14ac:dyDescent="0.3">
      <c r="R8180" s="69"/>
    </row>
    <row r="8181" spans="18:18" x14ac:dyDescent="0.3">
      <c r="R8181" s="69"/>
    </row>
    <row r="8182" spans="18:18" x14ac:dyDescent="0.3">
      <c r="R8182" s="69"/>
    </row>
    <row r="8183" spans="18:18" x14ac:dyDescent="0.3">
      <c r="R8183" s="69"/>
    </row>
    <row r="8184" spans="18:18" x14ac:dyDescent="0.3">
      <c r="R8184" s="69"/>
    </row>
    <row r="8185" spans="18:18" x14ac:dyDescent="0.3">
      <c r="R8185" s="69"/>
    </row>
    <row r="8186" spans="18:18" x14ac:dyDescent="0.3">
      <c r="R8186" s="69"/>
    </row>
    <row r="8187" spans="18:18" x14ac:dyDescent="0.3">
      <c r="R8187" s="69"/>
    </row>
    <row r="8188" spans="18:18" x14ac:dyDescent="0.3">
      <c r="R8188" s="69"/>
    </row>
    <row r="8189" spans="18:18" x14ac:dyDescent="0.3">
      <c r="R8189" s="69"/>
    </row>
    <row r="8190" spans="18:18" x14ac:dyDescent="0.3">
      <c r="R8190" s="69"/>
    </row>
    <row r="8191" spans="18:18" x14ac:dyDescent="0.3">
      <c r="R8191" s="69"/>
    </row>
    <row r="8192" spans="18:18" x14ac:dyDescent="0.3">
      <c r="R8192" s="69"/>
    </row>
    <row r="8193" spans="18:18" x14ac:dyDescent="0.3">
      <c r="R8193" s="69"/>
    </row>
    <row r="8194" spans="18:18" x14ac:dyDescent="0.3">
      <c r="R8194" s="69"/>
    </row>
    <row r="8195" spans="18:18" x14ac:dyDescent="0.3">
      <c r="R8195" s="69"/>
    </row>
    <row r="8196" spans="18:18" x14ac:dyDescent="0.3">
      <c r="R8196" s="69"/>
    </row>
    <row r="8197" spans="18:18" x14ac:dyDescent="0.3">
      <c r="R8197" s="69"/>
    </row>
    <row r="8198" spans="18:18" x14ac:dyDescent="0.3">
      <c r="R8198" s="69"/>
    </row>
    <row r="8199" spans="18:18" x14ac:dyDescent="0.3">
      <c r="R8199" s="69"/>
    </row>
    <row r="8200" spans="18:18" x14ac:dyDescent="0.3">
      <c r="R8200" s="69"/>
    </row>
    <row r="8201" spans="18:18" x14ac:dyDescent="0.3">
      <c r="R8201" s="69"/>
    </row>
    <row r="8202" spans="18:18" x14ac:dyDescent="0.3">
      <c r="R8202" s="69"/>
    </row>
    <row r="8203" spans="18:18" x14ac:dyDescent="0.3">
      <c r="R8203" s="69"/>
    </row>
    <row r="8204" spans="18:18" x14ac:dyDescent="0.3">
      <c r="R8204" s="69"/>
    </row>
    <row r="8205" spans="18:18" x14ac:dyDescent="0.3">
      <c r="R8205" s="69"/>
    </row>
    <row r="8206" spans="18:18" x14ac:dyDescent="0.3">
      <c r="R8206" s="69"/>
    </row>
    <row r="8207" spans="18:18" x14ac:dyDescent="0.3">
      <c r="R8207" s="69"/>
    </row>
    <row r="8208" spans="18:18" x14ac:dyDescent="0.3">
      <c r="R8208" s="69"/>
    </row>
    <row r="8209" spans="18:18" x14ac:dyDescent="0.3">
      <c r="R8209" s="69"/>
    </row>
    <row r="8210" spans="18:18" x14ac:dyDescent="0.3">
      <c r="R8210" s="69"/>
    </row>
    <row r="8211" spans="18:18" x14ac:dyDescent="0.3">
      <c r="R8211" s="69"/>
    </row>
    <row r="8212" spans="18:18" x14ac:dyDescent="0.3">
      <c r="R8212" s="69"/>
    </row>
    <row r="8213" spans="18:18" x14ac:dyDescent="0.3">
      <c r="R8213" s="69"/>
    </row>
    <row r="8214" spans="18:18" x14ac:dyDescent="0.3">
      <c r="R8214" s="69"/>
    </row>
    <row r="8215" spans="18:18" x14ac:dyDescent="0.3">
      <c r="R8215" s="69"/>
    </row>
    <row r="8216" spans="18:18" x14ac:dyDescent="0.3">
      <c r="R8216" s="69"/>
    </row>
    <row r="8217" spans="18:18" x14ac:dyDescent="0.3">
      <c r="R8217" s="69"/>
    </row>
    <row r="8218" spans="18:18" x14ac:dyDescent="0.3">
      <c r="R8218" s="69"/>
    </row>
    <row r="8219" spans="18:18" x14ac:dyDescent="0.3">
      <c r="R8219" s="69"/>
    </row>
    <row r="8220" spans="18:18" x14ac:dyDescent="0.3">
      <c r="R8220" s="69"/>
    </row>
    <row r="8221" spans="18:18" x14ac:dyDescent="0.3">
      <c r="R8221" s="69"/>
    </row>
    <row r="8222" spans="18:18" x14ac:dyDescent="0.3">
      <c r="R8222" s="69"/>
    </row>
    <row r="8223" spans="18:18" x14ac:dyDescent="0.3">
      <c r="R8223" s="69"/>
    </row>
    <row r="8224" spans="18:18" x14ac:dyDescent="0.3">
      <c r="R8224" s="69"/>
    </row>
    <row r="8225" spans="18:18" x14ac:dyDescent="0.3">
      <c r="R8225" s="69"/>
    </row>
    <row r="8226" spans="18:18" x14ac:dyDescent="0.3">
      <c r="R8226" s="69"/>
    </row>
    <row r="8227" spans="18:18" x14ac:dyDescent="0.3">
      <c r="R8227" s="69"/>
    </row>
    <row r="8228" spans="18:18" x14ac:dyDescent="0.3">
      <c r="R8228" s="69"/>
    </row>
    <row r="8229" spans="18:18" x14ac:dyDescent="0.3">
      <c r="R8229" s="69"/>
    </row>
    <row r="8230" spans="18:18" x14ac:dyDescent="0.3">
      <c r="R8230" s="69"/>
    </row>
    <row r="8231" spans="18:18" x14ac:dyDescent="0.3">
      <c r="R8231" s="69"/>
    </row>
    <row r="8232" spans="18:18" x14ac:dyDescent="0.3">
      <c r="R8232" s="69"/>
    </row>
    <row r="8233" spans="18:18" x14ac:dyDescent="0.3">
      <c r="R8233" s="69"/>
    </row>
    <row r="8234" spans="18:18" x14ac:dyDescent="0.3">
      <c r="R8234" s="69"/>
    </row>
    <row r="8235" spans="18:18" x14ac:dyDescent="0.3">
      <c r="R8235" s="69"/>
    </row>
    <row r="8236" spans="18:18" x14ac:dyDescent="0.3">
      <c r="R8236" s="69"/>
    </row>
    <row r="8237" spans="18:18" x14ac:dyDescent="0.3">
      <c r="R8237" s="69"/>
    </row>
    <row r="8238" spans="18:18" x14ac:dyDescent="0.3">
      <c r="R8238" s="69"/>
    </row>
    <row r="8239" spans="18:18" x14ac:dyDescent="0.3">
      <c r="R8239" s="69"/>
    </row>
    <row r="8240" spans="18:18" x14ac:dyDescent="0.3">
      <c r="R8240" s="69"/>
    </row>
    <row r="8241" spans="18:18" x14ac:dyDescent="0.3">
      <c r="R8241" s="69"/>
    </row>
    <row r="8242" spans="18:18" x14ac:dyDescent="0.3">
      <c r="R8242" s="69"/>
    </row>
    <row r="8243" spans="18:18" x14ac:dyDescent="0.3">
      <c r="R8243" s="69"/>
    </row>
    <row r="8244" spans="18:18" x14ac:dyDescent="0.3">
      <c r="R8244" s="69"/>
    </row>
    <row r="8245" spans="18:18" x14ac:dyDescent="0.3">
      <c r="R8245" s="69"/>
    </row>
    <row r="8246" spans="18:18" x14ac:dyDescent="0.3">
      <c r="R8246" s="69"/>
    </row>
    <row r="8247" spans="18:18" x14ac:dyDescent="0.3">
      <c r="R8247" s="69"/>
    </row>
    <row r="8248" spans="18:18" x14ac:dyDescent="0.3">
      <c r="R8248" s="69"/>
    </row>
    <row r="8249" spans="18:18" x14ac:dyDescent="0.3">
      <c r="R8249" s="69"/>
    </row>
    <row r="8250" spans="18:18" x14ac:dyDescent="0.3">
      <c r="R8250" s="69"/>
    </row>
    <row r="8251" spans="18:18" x14ac:dyDescent="0.3">
      <c r="R8251" s="69"/>
    </row>
    <row r="8252" spans="18:18" x14ac:dyDescent="0.3">
      <c r="R8252" s="69"/>
    </row>
    <row r="8253" spans="18:18" x14ac:dyDescent="0.3">
      <c r="R8253" s="69"/>
    </row>
    <row r="8254" spans="18:18" x14ac:dyDescent="0.3">
      <c r="R8254" s="69"/>
    </row>
    <row r="8255" spans="18:18" x14ac:dyDescent="0.3">
      <c r="R8255" s="69"/>
    </row>
    <row r="8256" spans="18:18" x14ac:dyDescent="0.3">
      <c r="R8256" s="69"/>
    </row>
    <row r="8257" spans="18:18" x14ac:dyDescent="0.3">
      <c r="R8257" s="69"/>
    </row>
    <row r="8258" spans="18:18" x14ac:dyDescent="0.3">
      <c r="R8258" s="69"/>
    </row>
    <row r="8259" spans="18:18" x14ac:dyDescent="0.3">
      <c r="R8259" s="69"/>
    </row>
    <row r="8260" spans="18:18" x14ac:dyDescent="0.3">
      <c r="R8260" s="69"/>
    </row>
    <row r="8261" spans="18:18" x14ac:dyDescent="0.3">
      <c r="R8261" s="69"/>
    </row>
    <row r="8262" spans="18:18" x14ac:dyDescent="0.3">
      <c r="R8262" s="69"/>
    </row>
    <row r="8263" spans="18:18" x14ac:dyDescent="0.3">
      <c r="R8263" s="69"/>
    </row>
    <row r="8264" spans="18:18" x14ac:dyDescent="0.3">
      <c r="R8264" s="69"/>
    </row>
    <row r="8265" spans="18:18" x14ac:dyDescent="0.3">
      <c r="R8265" s="69"/>
    </row>
    <row r="8266" spans="18:18" x14ac:dyDescent="0.3">
      <c r="R8266" s="69"/>
    </row>
    <row r="8267" spans="18:18" x14ac:dyDescent="0.3">
      <c r="R8267" s="69"/>
    </row>
    <row r="8268" spans="18:18" x14ac:dyDescent="0.3">
      <c r="R8268" s="69"/>
    </row>
    <row r="8269" spans="18:18" x14ac:dyDescent="0.3">
      <c r="R8269" s="69"/>
    </row>
    <row r="8270" spans="18:18" x14ac:dyDescent="0.3">
      <c r="R8270" s="69"/>
    </row>
    <row r="8271" spans="18:18" x14ac:dyDescent="0.3">
      <c r="R8271" s="69"/>
    </row>
    <row r="8272" spans="18:18" x14ac:dyDescent="0.3">
      <c r="R8272" s="69"/>
    </row>
    <row r="8273" spans="18:18" x14ac:dyDescent="0.3">
      <c r="R8273" s="69"/>
    </row>
    <row r="8274" spans="18:18" x14ac:dyDescent="0.3">
      <c r="R8274" s="69"/>
    </row>
    <row r="8275" spans="18:18" x14ac:dyDescent="0.3">
      <c r="R8275" s="69"/>
    </row>
    <row r="8276" spans="18:18" x14ac:dyDescent="0.3">
      <c r="R8276" s="69"/>
    </row>
    <row r="8277" spans="18:18" x14ac:dyDescent="0.3">
      <c r="R8277" s="69"/>
    </row>
    <row r="8278" spans="18:18" x14ac:dyDescent="0.3">
      <c r="R8278" s="69"/>
    </row>
    <row r="8279" spans="18:18" x14ac:dyDescent="0.3">
      <c r="R8279" s="69"/>
    </row>
    <row r="8280" spans="18:18" x14ac:dyDescent="0.3">
      <c r="R8280" s="69"/>
    </row>
    <row r="8281" spans="18:18" x14ac:dyDescent="0.3">
      <c r="R8281" s="69"/>
    </row>
    <row r="8282" spans="18:18" x14ac:dyDescent="0.3">
      <c r="R8282" s="69"/>
    </row>
    <row r="8283" spans="18:18" x14ac:dyDescent="0.3">
      <c r="R8283" s="69"/>
    </row>
    <row r="8284" spans="18:18" x14ac:dyDescent="0.3">
      <c r="R8284" s="69"/>
    </row>
    <row r="8285" spans="18:18" x14ac:dyDescent="0.3">
      <c r="R8285" s="69"/>
    </row>
    <row r="8286" spans="18:18" x14ac:dyDescent="0.3">
      <c r="R8286" s="69"/>
    </row>
    <row r="8287" spans="18:18" x14ac:dyDescent="0.3">
      <c r="R8287" s="69"/>
    </row>
    <row r="8288" spans="18:18" x14ac:dyDescent="0.3">
      <c r="R8288" s="69"/>
    </row>
    <row r="8289" spans="18:18" x14ac:dyDescent="0.3">
      <c r="R8289" s="69"/>
    </row>
    <row r="8290" spans="18:18" x14ac:dyDescent="0.3">
      <c r="R8290" s="69"/>
    </row>
    <row r="8291" spans="18:18" x14ac:dyDescent="0.3">
      <c r="R8291" s="69"/>
    </row>
    <row r="8292" spans="18:18" x14ac:dyDescent="0.3">
      <c r="R8292" s="69"/>
    </row>
    <row r="8293" spans="18:18" x14ac:dyDescent="0.3">
      <c r="R8293" s="69"/>
    </row>
    <row r="8294" spans="18:18" x14ac:dyDescent="0.3">
      <c r="R8294" s="69"/>
    </row>
    <row r="8295" spans="18:18" x14ac:dyDescent="0.3">
      <c r="R8295" s="69"/>
    </row>
    <row r="8296" spans="18:18" x14ac:dyDescent="0.3">
      <c r="R8296" s="69"/>
    </row>
    <row r="8297" spans="18:18" x14ac:dyDescent="0.3">
      <c r="R8297" s="69"/>
    </row>
    <row r="8298" spans="18:18" x14ac:dyDescent="0.3">
      <c r="R8298" s="69"/>
    </row>
    <row r="8299" spans="18:18" x14ac:dyDescent="0.3">
      <c r="R8299" s="69"/>
    </row>
    <row r="8300" spans="18:18" x14ac:dyDescent="0.3">
      <c r="R8300" s="69"/>
    </row>
    <row r="8301" spans="18:18" x14ac:dyDescent="0.3">
      <c r="R8301" s="69"/>
    </row>
    <row r="8302" spans="18:18" x14ac:dyDescent="0.3">
      <c r="R8302" s="69"/>
    </row>
    <row r="8303" spans="18:18" x14ac:dyDescent="0.3">
      <c r="R8303" s="69"/>
    </row>
    <row r="8304" spans="18:18" x14ac:dyDescent="0.3">
      <c r="R8304" s="69"/>
    </row>
    <row r="8305" spans="18:18" x14ac:dyDescent="0.3">
      <c r="R8305" s="69"/>
    </row>
    <row r="8306" spans="18:18" x14ac:dyDescent="0.3">
      <c r="R8306" s="69"/>
    </row>
    <row r="8307" spans="18:18" x14ac:dyDescent="0.3">
      <c r="R8307" s="69"/>
    </row>
    <row r="8308" spans="18:18" x14ac:dyDescent="0.3">
      <c r="R8308" s="69"/>
    </row>
    <row r="8309" spans="18:18" x14ac:dyDescent="0.3">
      <c r="R8309" s="69"/>
    </row>
    <row r="8310" spans="18:18" x14ac:dyDescent="0.3">
      <c r="R8310" s="69"/>
    </row>
    <row r="8311" spans="18:18" x14ac:dyDescent="0.3">
      <c r="R8311" s="69"/>
    </row>
    <row r="8312" spans="18:18" x14ac:dyDescent="0.3">
      <c r="R8312" s="69"/>
    </row>
    <row r="8313" spans="18:18" x14ac:dyDescent="0.3">
      <c r="R8313" s="69"/>
    </row>
    <row r="8314" spans="18:18" x14ac:dyDescent="0.3">
      <c r="R8314" s="69"/>
    </row>
    <row r="8315" spans="18:18" x14ac:dyDescent="0.3">
      <c r="R8315" s="69"/>
    </row>
    <row r="8316" spans="18:18" x14ac:dyDescent="0.3">
      <c r="R8316" s="69"/>
    </row>
    <row r="8317" spans="18:18" x14ac:dyDescent="0.3">
      <c r="R8317" s="69"/>
    </row>
    <row r="8318" spans="18:18" x14ac:dyDescent="0.3">
      <c r="R8318" s="69"/>
    </row>
    <row r="8319" spans="18:18" x14ac:dyDescent="0.3">
      <c r="R8319" s="69"/>
    </row>
    <row r="8320" spans="18:18" x14ac:dyDescent="0.3">
      <c r="R8320" s="69"/>
    </row>
    <row r="8321" spans="18:18" x14ac:dyDescent="0.3">
      <c r="R8321" s="69"/>
    </row>
    <row r="8322" spans="18:18" x14ac:dyDescent="0.3">
      <c r="R8322" s="69"/>
    </row>
    <row r="8323" spans="18:18" x14ac:dyDescent="0.3">
      <c r="R8323" s="69"/>
    </row>
    <row r="8324" spans="18:18" x14ac:dyDescent="0.3">
      <c r="R8324" s="69"/>
    </row>
    <row r="8325" spans="18:18" x14ac:dyDescent="0.3">
      <c r="R8325" s="69"/>
    </row>
    <row r="8326" spans="18:18" x14ac:dyDescent="0.3">
      <c r="R8326" s="69"/>
    </row>
    <row r="8327" spans="18:18" x14ac:dyDescent="0.3">
      <c r="R8327" s="69"/>
    </row>
    <row r="8328" spans="18:18" x14ac:dyDescent="0.3">
      <c r="R8328" s="69"/>
    </row>
    <row r="8329" spans="18:18" x14ac:dyDescent="0.3">
      <c r="R8329" s="69"/>
    </row>
    <row r="8330" spans="18:18" x14ac:dyDescent="0.3">
      <c r="R8330" s="69"/>
    </row>
    <row r="8331" spans="18:18" x14ac:dyDescent="0.3">
      <c r="R8331" s="69"/>
    </row>
    <row r="8332" spans="18:18" x14ac:dyDescent="0.3">
      <c r="R8332" s="69"/>
    </row>
    <row r="8333" spans="18:18" x14ac:dyDescent="0.3">
      <c r="R8333" s="69"/>
    </row>
    <row r="8334" spans="18:18" x14ac:dyDescent="0.3">
      <c r="R8334" s="69"/>
    </row>
    <row r="8335" spans="18:18" x14ac:dyDescent="0.3">
      <c r="R8335" s="69"/>
    </row>
    <row r="8336" spans="18:18" x14ac:dyDescent="0.3">
      <c r="R8336" s="69"/>
    </row>
    <row r="8337" spans="18:18" x14ac:dyDescent="0.3">
      <c r="R8337" s="69"/>
    </row>
    <row r="8338" spans="18:18" x14ac:dyDescent="0.3">
      <c r="R8338" s="69"/>
    </row>
    <row r="8339" spans="18:18" x14ac:dyDescent="0.3">
      <c r="R8339" s="69"/>
    </row>
    <row r="8340" spans="18:18" x14ac:dyDescent="0.3">
      <c r="R8340" s="69"/>
    </row>
    <row r="8341" spans="18:18" x14ac:dyDescent="0.3">
      <c r="R8341" s="69"/>
    </row>
    <row r="8342" spans="18:18" x14ac:dyDescent="0.3">
      <c r="R8342" s="69"/>
    </row>
    <row r="8343" spans="18:18" x14ac:dyDescent="0.3">
      <c r="R8343" s="69"/>
    </row>
    <row r="8344" spans="18:18" x14ac:dyDescent="0.3">
      <c r="R8344" s="69"/>
    </row>
    <row r="8345" spans="18:18" x14ac:dyDescent="0.3">
      <c r="R8345" s="69"/>
    </row>
    <row r="8346" spans="18:18" x14ac:dyDescent="0.3">
      <c r="R8346" s="69"/>
    </row>
    <row r="8347" spans="18:18" x14ac:dyDescent="0.3">
      <c r="R8347" s="69"/>
    </row>
    <row r="8348" spans="18:18" x14ac:dyDescent="0.3">
      <c r="R8348" s="69"/>
    </row>
    <row r="8349" spans="18:18" x14ac:dyDescent="0.3">
      <c r="R8349" s="69"/>
    </row>
    <row r="8350" spans="18:18" x14ac:dyDescent="0.3">
      <c r="R8350" s="69"/>
    </row>
    <row r="8351" spans="18:18" x14ac:dyDescent="0.3">
      <c r="R8351" s="69"/>
    </row>
    <row r="8352" spans="18:18" x14ac:dyDescent="0.3">
      <c r="R8352" s="69"/>
    </row>
    <row r="8353" spans="18:18" x14ac:dyDescent="0.3">
      <c r="R8353" s="69"/>
    </row>
    <row r="8354" spans="18:18" x14ac:dyDescent="0.3">
      <c r="R8354" s="69"/>
    </row>
    <row r="8355" spans="18:18" x14ac:dyDescent="0.3">
      <c r="R8355" s="69"/>
    </row>
    <row r="8356" spans="18:18" x14ac:dyDescent="0.3">
      <c r="R8356" s="69"/>
    </row>
    <row r="8357" spans="18:18" x14ac:dyDescent="0.3">
      <c r="R8357" s="69"/>
    </row>
    <row r="8358" spans="18:18" x14ac:dyDescent="0.3">
      <c r="R8358" s="69"/>
    </row>
    <row r="8359" spans="18:18" x14ac:dyDescent="0.3">
      <c r="R8359" s="69"/>
    </row>
    <row r="8360" spans="18:18" x14ac:dyDescent="0.3">
      <c r="R8360" s="69"/>
    </row>
    <row r="8361" spans="18:18" x14ac:dyDescent="0.3">
      <c r="R8361" s="69"/>
    </row>
    <row r="8362" spans="18:18" x14ac:dyDescent="0.3">
      <c r="R8362" s="69"/>
    </row>
    <row r="8363" spans="18:18" x14ac:dyDescent="0.3">
      <c r="R8363" s="69"/>
    </row>
    <row r="8364" spans="18:18" x14ac:dyDescent="0.3">
      <c r="R8364" s="69"/>
    </row>
    <row r="8365" spans="18:18" x14ac:dyDescent="0.3">
      <c r="R8365" s="69"/>
    </row>
    <row r="8366" spans="18:18" x14ac:dyDescent="0.3">
      <c r="R8366" s="69"/>
    </row>
    <row r="8367" spans="18:18" x14ac:dyDescent="0.3">
      <c r="R8367" s="69"/>
    </row>
    <row r="8368" spans="18:18" x14ac:dyDescent="0.3">
      <c r="R8368" s="69"/>
    </row>
    <row r="8369" spans="18:18" x14ac:dyDescent="0.3">
      <c r="R8369" s="69"/>
    </row>
    <row r="8370" spans="18:18" x14ac:dyDescent="0.3">
      <c r="R8370" s="69"/>
    </row>
    <row r="8371" spans="18:18" x14ac:dyDescent="0.3">
      <c r="R8371" s="69"/>
    </row>
    <row r="8372" spans="18:18" x14ac:dyDescent="0.3">
      <c r="R8372" s="69"/>
    </row>
    <row r="8373" spans="18:18" x14ac:dyDescent="0.3">
      <c r="R8373" s="69"/>
    </row>
    <row r="8374" spans="18:18" x14ac:dyDescent="0.3">
      <c r="R8374" s="69"/>
    </row>
    <row r="8375" spans="18:18" x14ac:dyDescent="0.3">
      <c r="R8375" s="69"/>
    </row>
    <row r="8376" spans="18:18" x14ac:dyDescent="0.3">
      <c r="R8376" s="69"/>
    </row>
    <row r="8377" spans="18:18" x14ac:dyDescent="0.3">
      <c r="R8377" s="69"/>
    </row>
    <row r="8378" spans="18:18" x14ac:dyDescent="0.3">
      <c r="R8378" s="69"/>
    </row>
    <row r="8379" spans="18:18" x14ac:dyDescent="0.3">
      <c r="R8379" s="69"/>
    </row>
    <row r="8380" spans="18:18" x14ac:dyDescent="0.3">
      <c r="R8380" s="69"/>
    </row>
    <row r="8381" spans="18:18" x14ac:dyDescent="0.3">
      <c r="R8381" s="69"/>
    </row>
    <row r="8382" spans="18:18" x14ac:dyDescent="0.3">
      <c r="R8382" s="69"/>
    </row>
    <row r="8383" spans="18:18" x14ac:dyDescent="0.3">
      <c r="R8383" s="69"/>
    </row>
    <row r="8384" spans="18:18" x14ac:dyDescent="0.3">
      <c r="R8384" s="69"/>
    </row>
    <row r="8385" spans="18:18" x14ac:dyDescent="0.3">
      <c r="R8385" s="69"/>
    </row>
    <row r="8386" spans="18:18" x14ac:dyDescent="0.3">
      <c r="R8386" s="69"/>
    </row>
    <row r="8387" spans="18:18" x14ac:dyDescent="0.3">
      <c r="R8387" s="69"/>
    </row>
    <row r="8388" spans="18:18" x14ac:dyDescent="0.3">
      <c r="R8388" s="69"/>
    </row>
    <row r="8389" spans="18:18" x14ac:dyDescent="0.3">
      <c r="R8389" s="69"/>
    </row>
    <row r="8390" spans="18:18" x14ac:dyDescent="0.3">
      <c r="R8390" s="69"/>
    </row>
    <row r="8391" spans="18:18" x14ac:dyDescent="0.3">
      <c r="R8391" s="69"/>
    </row>
    <row r="8392" spans="18:18" x14ac:dyDescent="0.3">
      <c r="R8392" s="69"/>
    </row>
    <row r="8393" spans="18:18" x14ac:dyDescent="0.3">
      <c r="R8393" s="69"/>
    </row>
    <row r="8394" spans="18:18" x14ac:dyDescent="0.3">
      <c r="R8394" s="69"/>
    </row>
    <row r="8395" spans="18:18" x14ac:dyDescent="0.3">
      <c r="R8395" s="69"/>
    </row>
    <row r="8396" spans="18:18" x14ac:dyDescent="0.3">
      <c r="R8396" s="69"/>
    </row>
    <row r="8397" spans="18:18" x14ac:dyDescent="0.3">
      <c r="R8397" s="69"/>
    </row>
    <row r="8398" spans="18:18" x14ac:dyDescent="0.3">
      <c r="R8398" s="69"/>
    </row>
    <row r="8399" spans="18:18" x14ac:dyDescent="0.3">
      <c r="R8399" s="69"/>
    </row>
    <row r="8400" spans="18:18" x14ac:dyDescent="0.3">
      <c r="R8400" s="69"/>
    </row>
    <row r="8401" spans="18:18" x14ac:dyDescent="0.3">
      <c r="R8401" s="69"/>
    </row>
    <row r="8402" spans="18:18" x14ac:dyDescent="0.3">
      <c r="R8402" s="69"/>
    </row>
    <row r="8403" spans="18:18" x14ac:dyDescent="0.3">
      <c r="R8403" s="69"/>
    </row>
    <row r="8404" spans="18:18" x14ac:dyDescent="0.3">
      <c r="R8404" s="69"/>
    </row>
    <row r="8405" spans="18:18" x14ac:dyDescent="0.3">
      <c r="R8405" s="69"/>
    </row>
    <row r="8406" spans="18:18" x14ac:dyDescent="0.3">
      <c r="R8406" s="69"/>
    </row>
    <row r="8407" spans="18:18" x14ac:dyDescent="0.3">
      <c r="R8407" s="69"/>
    </row>
    <row r="8408" spans="18:18" x14ac:dyDescent="0.3">
      <c r="R8408" s="69"/>
    </row>
    <row r="8409" spans="18:18" x14ac:dyDescent="0.3">
      <c r="R8409" s="69"/>
    </row>
    <row r="8410" spans="18:18" x14ac:dyDescent="0.3">
      <c r="R8410" s="69"/>
    </row>
    <row r="8411" spans="18:18" x14ac:dyDescent="0.3">
      <c r="R8411" s="69"/>
    </row>
    <row r="8412" spans="18:18" x14ac:dyDescent="0.3">
      <c r="R8412" s="69"/>
    </row>
    <row r="8413" spans="18:18" x14ac:dyDescent="0.3">
      <c r="R8413" s="69"/>
    </row>
    <row r="8414" spans="18:18" x14ac:dyDescent="0.3">
      <c r="R8414" s="69"/>
    </row>
    <row r="8415" spans="18:18" x14ac:dyDescent="0.3">
      <c r="R8415" s="69"/>
    </row>
    <row r="8416" spans="18:18" x14ac:dyDescent="0.3">
      <c r="R8416" s="69"/>
    </row>
    <row r="8417" spans="18:18" x14ac:dyDescent="0.3">
      <c r="R8417" s="69"/>
    </row>
    <row r="8418" spans="18:18" x14ac:dyDescent="0.3">
      <c r="R8418" s="69"/>
    </row>
    <row r="8419" spans="18:18" x14ac:dyDescent="0.3">
      <c r="R8419" s="69"/>
    </row>
    <row r="8420" spans="18:18" x14ac:dyDescent="0.3">
      <c r="R8420" s="69"/>
    </row>
    <row r="8421" spans="18:18" x14ac:dyDescent="0.3">
      <c r="R8421" s="69"/>
    </row>
    <row r="8422" spans="18:18" x14ac:dyDescent="0.3">
      <c r="R8422" s="69"/>
    </row>
    <row r="8423" spans="18:18" x14ac:dyDescent="0.3">
      <c r="R8423" s="69"/>
    </row>
    <row r="8424" spans="18:18" x14ac:dyDescent="0.3">
      <c r="R8424" s="69"/>
    </row>
    <row r="8425" spans="18:18" x14ac:dyDescent="0.3">
      <c r="R8425" s="69"/>
    </row>
    <row r="8426" spans="18:18" x14ac:dyDescent="0.3">
      <c r="R8426" s="69"/>
    </row>
    <row r="8427" spans="18:18" x14ac:dyDescent="0.3">
      <c r="R8427" s="69"/>
    </row>
    <row r="8428" spans="18:18" x14ac:dyDescent="0.3">
      <c r="R8428" s="69"/>
    </row>
    <row r="8429" spans="18:18" x14ac:dyDescent="0.3">
      <c r="R8429" s="69"/>
    </row>
    <row r="8430" spans="18:18" x14ac:dyDescent="0.3">
      <c r="R8430" s="69"/>
    </row>
    <row r="8431" spans="18:18" x14ac:dyDescent="0.3">
      <c r="R8431" s="69"/>
    </row>
    <row r="8432" spans="18:18" x14ac:dyDescent="0.3">
      <c r="R8432" s="69"/>
    </row>
    <row r="8433" spans="18:18" x14ac:dyDescent="0.3">
      <c r="R8433" s="69"/>
    </row>
    <row r="8434" spans="18:18" x14ac:dyDescent="0.3">
      <c r="R8434" s="69"/>
    </row>
    <row r="8435" spans="18:18" x14ac:dyDescent="0.3">
      <c r="R8435" s="69"/>
    </row>
    <row r="8436" spans="18:18" x14ac:dyDescent="0.3">
      <c r="R8436" s="69"/>
    </row>
    <row r="8437" spans="18:18" x14ac:dyDescent="0.3">
      <c r="R8437" s="69"/>
    </row>
    <row r="8438" spans="18:18" x14ac:dyDescent="0.3">
      <c r="R8438" s="69"/>
    </row>
    <row r="8439" spans="18:18" x14ac:dyDescent="0.3">
      <c r="R8439" s="69"/>
    </row>
    <row r="8440" spans="18:18" x14ac:dyDescent="0.3">
      <c r="R8440" s="69"/>
    </row>
    <row r="8441" spans="18:18" x14ac:dyDescent="0.3">
      <c r="R8441" s="69"/>
    </row>
    <row r="8442" spans="18:18" x14ac:dyDescent="0.3">
      <c r="R8442" s="69"/>
    </row>
    <row r="8443" spans="18:18" x14ac:dyDescent="0.3">
      <c r="R8443" s="69"/>
    </row>
    <row r="8444" spans="18:18" x14ac:dyDescent="0.3">
      <c r="R8444" s="69"/>
    </row>
    <row r="8445" spans="18:18" x14ac:dyDescent="0.3">
      <c r="R8445" s="69"/>
    </row>
    <row r="8446" spans="18:18" x14ac:dyDescent="0.3">
      <c r="R8446" s="69"/>
    </row>
    <row r="8447" spans="18:18" x14ac:dyDescent="0.3">
      <c r="R8447" s="69"/>
    </row>
    <row r="8448" spans="18:18" x14ac:dyDescent="0.3">
      <c r="R8448" s="69"/>
    </row>
    <row r="8449" spans="18:18" x14ac:dyDescent="0.3">
      <c r="R8449" s="69"/>
    </row>
    <row r="8450" spans="18:18" x14ac:dyDescent="0.3">
      <c r="R8450" s="69"/>
    </row>
    <row r="8451" spans="18:18" x14ac:dyDescent="0.3">
      <c r="R8451" s="69"/>
    </row>
    <row r="8452" spans="18:18" x14ac:dyDescent="0.3">
      <c r="R8452" s="69"/>
    </row>
    <row r="8453" spans="18:18" x14ac:dyDescent="0.3">
      <c r="R8453" s="69"/>
    </row>
    <row r="8454" spans="18:18" x14ac:dyDescent="0.3">
      <c r="R8454" s="69"/>
    </row>
    <row r="8455" spans="18:18" x14ac:dyDescent="0.3">
      <c r="R8455" s="69"/>
    </row>
    <row r="8456" spans="18:18" x14ac:dyDescent="0.3">
      <c r="R8456" s="69"/>
    </row>
    <row r="8457" spans="18:18" x14ac:dyDescent="0.3">
      <c r="R8457" s="69"/>
    </row>
    <row r="8458" spans="18:18" x14ac:dyDescent="0.3">
      <c r="R8458" s="69"/>
    </row>
    <row r="8459" spans="18:18" x14ac:dyDescent="0.3">
      <c r="R8459" s="69"/>
    </row>
    <row r="8460" spans="18:18" x14ac:dyDescent="0.3">
      <c r="R8460" s="69"/>
    </row>
    <row r="8461" spans="18:18" x14ac:dyDescent="0.3">
      <c r="R8461" s="69"/>
    </row>
    <row r="8462" spans="18:18" x14ac:dyDescent="0.3">
      <c r="R8462" s="69"/>
    </row>
    <row r="8463" spans="18:18" x14ac:dyDescent="0.3">
      <c r="R8463" s="69"/>
    </row>
    <row r="8464" spans="18:18" x14ac:dyDescent="0.3">
      <c r="R8464" s="69"/>
    </row>
    <row r="8465" spans="18:18" x14ac:dyDescent="0.3">
      <c r="R8465" s="69"/>
    </row>
    <row r="8466" spans="18:18" x14ac:dyDescent="0.3">
      <c r="R8466" s="69"/>
    </row>
    <row r="8467" spans="18:18" x14ac:dyDescent="0.3">
      <c r="R8467" s="69"/>
    </row>
    <row r="8468" spans="18:18" x14ac:dyDescent="0.3">
      <c r="R8468" s="69"/>
    </row>
    <row r="8469" spans="18:18" x14ac:dyDescent="0.3">
      <c r="R8469" s="69"/>
    </row>
    <row r="8470" spans="18:18" x14ac:dyDescent="0.3">
      <c r="R8470" s="69"/>
    </row>
    <row r="8471" spans="18:18" x14ac:dyDescent="0.3">
      <c r="R8471" s="69"/>
    </row>
    <row r="8472" spans="18:18" x14ac:dyDescent="0.3">
      <c r="R8472" s="69"/>
    </row>
    <row r="8473" spans="18:18" x14ac:dyDescent="0.3">
      <c r="R8473" s="69"/>
    </row>
    <row r="8474" spans="18:18" x14ac:dyDescent="0.3">
      <c r="R8474" s="69"/>
    </row>
    <row r="8475" spans="18:18" x14ac:dyDescent="0.3">
      <c r="R8475" s="69"/>
    </row>
    <row r="8476" spans="18:18" x14ac:dyDescent="0.3">
      <c r="R8476" s="69"/>
    </row>
    <row r="8477" spans="18:18" x14ac:dyDescent="0.3">
      <c r="R8477" s="69"/>
    </row>
    <row r="8478" spans="18:18" x14ac:dyDescent="0.3">
      <c r="R8478" s="69"/>
    </row>
    <row r="8479" spans="18:18" x14ac:dyDescent="0.3">
      <c r="R8479" s="69"/>
    </row>
    <row r="8480" spans="18:18" x14ac:dyDescent="0.3">
      <c r="R8480" s="69"/>
    </row>
    <row r="8481" spans="18:18" x14ac:dyDescent="0.3">
      <c r="R8481" s="69"/>
    </row>
    <row r="8482" spans="18:18" x14ac:dyDescent="0.3">
      <c r="R8482" s="69"/>
    </row>
    <row r="8483" spans="18:18" x14ac:dyDescent="0.3">
      <c r="R8483" s="69"/>
    </row>
    <row r="8484" spans="18:18" x14ac:dyDescent="0.3">
      <c r="R8484" s="69"/>
    </row>
    <row r="8485" spans="18:18" x14ac:dyDescent="0.3">
      <c r="R8485" s="69"/>
    </row>
    <row r="8486" spans="18:18" x14ac:dyDescent="0.3">
      <c r="R8486" s="69"/>
    </row>
    <row r="8487" spans="18:18" x14ac:dyDescent="0.3">
      <c r="R8487" s="69"/>
    </row>
    <row r="8488" spans="18:18" x14ac:dyDescent="0.3">
      <c r="R8488" s="69"/>
    </row>
    <row r="8489" spans="18:18" x14ac:dyDescent="0.3">
      <c r="R8489" s="69"/>
    </row>
    <row r="8490" spans="18:18" x14ac:dyDescent="0.3">
      <c r="R8490" s="69"/>
    </row>
    <row r="8491" spans="18:18" x14ac:dyDescent="0.3">
      <c r="R8491" s="69"/>
    </row>
    <row r="8492" spans="18:18" x14ac:dyDescent="0.3">
      <c r="R8492" s="69"/>
    </row>
    <row r="8493" spans="18:18" x14ac:dyDescent="0.3">
      <c r="R8493" s="69"/>
    </row>
    <row r="8494" spans="18:18" x14ac:dyDescent="0.3">
      <c r="R8494" s="69"/>
    </row>
    <row r="8495" spans="18:18" x14ac:dyDescent="0.3">
      <c r="R8495" s="69"/>
    </row>
    <row r="8496" spans="18:18" x14ac:dyDescent="0.3">
      <c r="R8496" s="69"/>
    </row>
    <row r="8497" spans="18:18" x14ac:dyDescent="0.3">
      <c r="R8497" s="69"/>
    </row>
    <row r="8498" spans="18:18" x14ac:dyDescent="0.3">
      <c r="R8498" s="69"/>
    </row>
    <row r="8499" spans="18:18" x14ac:dyDescent="0.3">
      <c r="R8499" s="69"/>
    </row>
    <row r="8500" spans="18:18" x14ac:dyDescent="0.3">
      <c r="R8500" s="69"/>
    </row>
    <row r="8501" spans="18:18" x14ac:dyDescent="0.3">
      <c r="R8501" s="69"/>
    </row>
    <row r="8502" spans="18:18" x14ac:dyDescent="0.3">
      <c r="R8502" s="69"/>
    </row>
    <row r="8503" spans="18:18" x14ac:dyDescent="0.3">
      <c r="R8503" s="69"/>
    </row>
    <row r="8504" spans="18:18" x14ac:dyDescent="0.3">
      <c r="R8504" s="69"/>
    </row>
    <row r="8505" spans="18:18" x14ac:dyDescent="0.3">
      <c r="R8505" s="69"/>
    </row>
    <row r="8506" spans="18:18" x14ac:dyDescent="0.3">
      <c r="R8506" s="69"/>
    </row>
    <row r="8507" spans="18:18" x14ac:dyDescent="0.3">
      <c r="R8507" s="69"/>
    </row>
    <row r="8508" spans="18:18" x14ac:dyDescent="0.3">
      <c r="R8508" s="69"/>
    </row>
    <row r="8509" spans="18:18" x14ac:dyDescent="0.3">
      <c r="R8509" s="69"/>
    </row>
    <row r="8510" spans="18:18" x14ac:dyDescent="0.3">
      <c r="R8510" s="69"/>
    </row>
    <row r="8511" spans="18:18" x14ac:dyDescent="0.3">
      <c r="R8511" s="69"/>
    </row>
    <row r="8512" spans="18:18" x14ac:dyDescent="0.3">
      <c r="R8512" s="69"/>
    </row>
    <row r="8513" spans="18:18" x14ac:dyDescent="0.3">
      <c r="R8513" s="69"/>
    </row>
    <row r="8514" spans="18:18" x14ac:dyDescent="0.3">
      <c r="R8514" s="69"/>
    </row>
    <row r="8515" spans="18:18" x14ac:dyDescent="0.3">
      <c r="R8515" s="69"/>
    </row>
    <row r="8516" spans="18:18" x14ac:dyDescent="0.3">
      <c r="R8516" s="69"/>
    </row>
    <row r="8517" spans="18:18" x14ac:dyDescent="0.3">
      <c r="R8517" s="69"/>
    </row>
    <row r="8518" spans="18:18" x14ac:dyDescent="0.3">
      <c r="R8518" s="69"/>
    </row>
    <row r="8519" spans="18:18" x14ac:dyDescent="0.3">
      <c r="R8519" s="69"/>
    </row>
    <row r="8520" spans="18:18" x14ac:dyDescent="0.3">
      <c r="R8520" s="69"/>
    </row>
    <row r="8521" spans="18:18" x14ac:dyDescent="0.3">
      <c r="R8521" s="69"/>
    </row>
    <row r="8522" spans="18:18" x14ac:dyDescent="0.3">
      <c r="R8522" s="69"/>
    </row>
    <row r="8523" spans="18:18" x14ac:dyDescent="0.3">
      <c r="R8523" s="69"/>
    </row>
    <row r="8524" spans="18:18" x14ac:dyDescent="0.3">
      <c r="R8524" s="69"/>
    </row>
    <row r="8525" spans="18:18" x14ac:dyDescent="0.3">
      <c r="R8525" s="69"/>
    </row>
    <row r="8526" spans="18:18" x14ac:dyDescent="0.3">
      <c r="R8526" s="69"/>
    </row>
    <row r="8527" spans="18:18" x14ac:dyDescent="0.3">
      <c r="R8527" s="69"/>
    </row>
    <row r="8528" spans="18:18" x14ac:dyDescent="0.3">
      <c r="R8528" s="69"/>
    </row>
    <row r="8529" spans="18:18" x14ac:dyDescent="0.3">
      <c r="R8529" s="69"/>
    </row>
    <row r="8530" spans="18:18" x14ac:dyDescent="0.3">
      <c r="R8530" s="69"/>
    </row>
    <row r="8531" spans="18:18" x14ac:dyDescent="0.3">
      <c r="R8531" s="69"/>
    </row>
    <row r="8532" spans="18:18" x14ac:dyDescent="0.3">
      <c r="R8532" s="69"/>
    </row>
    <row r="8533" spans="18:18" x14ac:dyDescent="0.3">
      <c r="R8533" s="69"/>
    </row>
    <row r="8534" spans="18:18" x14ac:dyDescent="0.3">
      <c r="R8534" s="69"/>
    </row>
    <row r="8535" spans="18:18" x14ac:dyDescent="0.3">
      <c r="R8535" s="69"/>
    </row>
    <row r="8536" spans="18:18" x14ac:dyDescent="0.3">
      <c r="R8536" s="69"/>
    </row>
    <row r="8537" spans="18:18" x14ac:dyDescent="0.3">
      <c r="R8537" s="69"/>
    </row>
    <row r="8538" spans="18:18" x14ac:dyDescent="0.3">
      <c r="R8538" s="69"/>
    </row>
    <row r="8539" spans="18:18" x14ac:dyDescent="0.3">
      <c r="R8539" s="69"/>
    </row>
    <row r="8540" spans="18:18" x14ac:dyDescent="0.3">
      <c r="R8540" s="69"/>
    </row>
    <row r="8541" spans="18:18" x14ac:dyDescent="0.3">
      <c r="R8541" s="69"/>
    </row>
    <row r="8542" spans="18:18" x14ac:dyDescent="0.3">
      <c r="R8542" s="69"/>
    </row>
    <row r="8543" spans="18:18" x14ac:dyDescent="0.3">
      <c r="R8543" s="69"/>
    </row>
    <row r="8544" spans="18:18" x14ac:dyDescent="0.3">
      <c r="R8544" s="69"/>
    </row>
    <row r="8545" spans="18:18" x14ac:dyDescent="0.3">
      <c r="R8545" s="69"/>
    </row>
    <row r="8546" spans="18:18" x14ac:dyDescent="0.3">
      <c r="R8546" s="69"/>
    </row>
    <row r="8547" spans="18:18" x14ac:dyDescent="0.3">
      <c r="R8547" s="69"/>
    </row>
    <row r="8548" spans="18:18" x14ac:dyDescent="0.3">
      <c r="R8548" s="69"/>
    </row>
    <row r="8549" spans="18:18" x14ac:dyDescent="0.3">
      <c r="R8549" s="69"/>
    </row>
    <row r="8550" spans="18:18" x14ac:dyDescent="0.3">
      <c r="R8550" s="69"/>
    </row>
    <row r="8551" spans="18:18" x14ac:dyDescent="0.3">
      <c r="R8551" s="69"/>
    </row>
    <row r="8552" spans="18:18" x14ac:dyDescent="0.3">
      <c r="R8552" s="69"/>
    </row>
    <row r="8553" spans="18:18" x14ac:dyDescent="0.3">
      <c r="R8553" s="69"/>
    </row>
    <row r="8554" spans="18:18" x14ac:dyDescent="0.3">
      <c r="R8554" s="69"/>
    </row>
    <row r="8555" spans="18:18" x14ac:dyDescent="0.3">
      <c r="R8555" s="69"/>
    </row>
    <row r="8556" spans="18:18" x14ac:dyDescent="0.3">
      <c r="R8556" s="69"/>
    </row>
    <row r="8557" spans="18:18" x14ac:dyDescent="0.3">
      <c r="R8557" s="69"/>
    </row>
    <row r="8558" spans="18:18" x14ac:dyDescent="0.3">
      <c r="R8558" s="69"/>
    </row>
    <row r="8559" spans="18:18" x14ac:dyDescent="0.3">
      <c r="R8559" s="69"/>
    </row>
    <row r="8560" spans="18:18" x14ac:dyDescent="0.3">
      <c r="R8560" s="69"/>
    </row>
    <row r="8561" spans="18:18" x14ac:dyDescent="0.3">
      <c r="R8561" s="69"/>
    </row>
    <row r="8562" spans="18:18" x14ac:dyDescent="0.3">
      <c r="R8562" s="69"/>
    </row>
    <row r="8563" spans="18:18" x14ac:dyDescent="0.3">
      <c r="R8563" s="69"/>
    </row>
    <row r="8564" spans="18:18" x14ac:dyDescent="0.3">
      <c r="R8564" s="69"/>
    </row>
    <row r="8565" spans="18:18" x14ac:dyDescent="0.3">
      <c r="R8565" s="69"/>
    </row>
    <row r="8566" spans="18:18" x14ac:dyDescent="0.3">
      <c r="R8566" s="69"/>
    </row>
    <row r="8567" spans="18:18" x14ac:dyDescent="0.3">
      <c r="R8567" s="69"/>
    </row>
    <row r="8568" spans="18:18" x14ac:dyDescent="0.3">
      <c r="R8568" s="69"/>
    </row>
    <row r="8569" spans="18:18" x14ac:dyDescent="0.3">
      <c r="R8569" s="69"/>
    </row>
    <row r="8570" spans="18:18" x14ac:dyDescent="0.3">
      <c r="R8570" s="69"/>
    </row>
    <row r="8571" spans="18:18" x14ac:dyDescent="0.3">
      <c r="R8571" s="69"/>
    </row>
    <row r="8572" spans="18:18" x14ac:dyDescent="0.3">
      <c r="R8572" s="69"/>
    </row>
    <row r="8573" spans="18:18" x14ac:dyDescent="0.3">
      <c r="R8573" s="69"/>
    </row>
    <row r="8574" spans="18:18" x14ac:dyDescent="0.3">
      <c r="R8574" s="69"/>
    </row>
    <row r="8575" spans="18:18" x14ac:dyDescent="0.3">
      <c r="R8575" s="69"/>
    </row>
    <row r="8576" spans="18:18" x14ac:dyDescent="0.3">
      <c r="R8576" s="69"/>
    </row>
    <row r="8577" spans="18:18" x14ac:dyDescent="0.3">
      <c r="R8577" s="69"/>
    </row>
    <row r="8578" spans="18:18" x14ac:dyDescent="0.3">
      <c r="R8578" s="69"/>
    </row>
    <row r="8579" spans="18:18" x14ac:dyDescent="0.3">
      <c r="R8579" s="69"/>
    </row>
    <row r="8580" spans="18:18" x14ac:dyDescent="0.3">
      <c r="R8580" s="69"/>
    </row>
    <row r="8581" spans="18:18" x14ac:dyDescent="0.3">
      <c r="R8581" s="69"/>
    </row>
    <row r="8582" spans="18:18" x14ac:dyDescent="0.3">
      <c r="R8582" s="69"/>
    </row>
    <row r="8583" spans="18:18" x14ac:dyDescent="0.3">
      <c r="R8583" s="69"/>
    </row>
    <row r="8584" spans="18:18" x14ac:dyDescent="0.3">
      <c r="R8584" s="69"/>
    </row>
    <row r="8585" spans="18:18" x14ac:dyDescent="0.3">
      <c r="R8585" s="69"/>
    </row>
    <row r="8586" spans="18:18" x14ac:dyDescent="0.3">
      <c r="R8586" s="69"/>
    </row>
    <row r="8587" spans="18:18" x14ac:dyDescent="0.3">
      <c r="R8587" s="69"/>
    </row>
    <row r="8588" spans="18:18" x14ac:dyDescent="0.3">
      <c r="R8588" s="69"/>
    </row>
    <row r="8589" spans="18:18" x14ac:dyDescent="0.3">
      <c r="R8589" s="69"/>
    </row>
    <row r="8590" spans="18:18" x14ac:dyDescent="0.3">
      <c r="R8590" s="69"/>
    </row>
    <row r="8591" spans="18:18" x14ac:dyDescent="0.3">
      <c r="R8591" s="69"/>
    </row>
    <row r="8592" spans="18:18" x14ac:dyDescent="0.3">
      <c r="R8592" s="69"/>
    </row>
    <row r="8593" spans="18:18" x14ac:dyDescent="0.3">
      <c r="R8593" s="69"/>
    </row>
    <row r="8594" spans="18:18" x14ac:dyDescent="0.3">
      <c r="R8594" s="69"/>
    </row>
    <row r="8595" spans="18:18" x14ac:dyDescent="0.3">
      <c r="R8595" s="69"/>
    </row>
    <row r="8596" spans="18:18" x14ac:dyDescent="0.3">
      <c r="R8596" s="69"/>
    </row>
    <row r="8597" spans="18:18" x14ac:dyDescent="0.3">
      <c r="R8597" s="69"/>
    </row>
    <row r="8598" spans="18:18" x14ac:dyDescent="0.3">
      <c r="R8598" s="69"/>
    </row>
    <row r="8599" spans="18:18" x14ac:dyDescent="0.3">
      <c r="R8599" s="69"/>
    </row>
    <row r="8600" spans="18:18" x14ac:dyDescent="0.3">
      <c r="R8600" s="69"/>
    </row>
    <row r="8601" spans="18:18" x14ac:dyDescent="0.3">
      <c r="R8601" s="69"/>
    </row>
    <row r="8602" spans="18:18" x14ac:dyDescent="0.3">
      <c r="R8602" s="69"/>
    </row>
    <row r="8603" spans="18:18" x14ac:dyDescent="0.3">
      <c r="R8603" s="69"/>
    </row>
    <row r="8604" spans="18:18" x14ac:dyDescent="0.3">
      <c r="R8604" s="69"/>
    </row>
    <row r="8605" spans="18:18" x14ac:dyDescent="0.3">
      <c r="R8605" s="69"/>
    </row>
    <row r="8606" spans="18:18" x14ac:dyDescent="0.3">
      <c r="R8606" s="69"/>
    </row>
    <row r="8607" spans="18:18" x14ac:dyDescent="0.3">
      <c r="R8607" s="69"/>
    </row>
    <row r="8608" spans="18:18" x14ac:dyDescent="0.3">
      <c r="R8608" s="69"/>
    </row>
    <row r="8609" spans="18:18" x14ac:dyDescent="0.3">
      <c r="R8609" s="69"/>
    </row>
    <row r="8610" spans="18:18" x14ac:dyDescent="0.3">
      <c r="R8610" s="69"/>
    </row>
    <row r="8611" spans="18:18" x14ac:dyDescent="0.3">
      <c r="R8611" s="69"/>
    </row>
    <row r="8612" spans="18:18" x14ac:dyDescent="0.3">
      <c r="R8612" s="69"/>
    </row>
    <row r="8613" spans="18:18" x14ac:dyDescent="0.3">
      <c r="R8613" s="69"/>
    </row>
    <row r="8614" spans="18:18" x14ac:dyDescent="0.3">
      <c r="R8614" s="69"/>
    </row>
    <row r="8615" spans="18:18" x14ac:dyDescent="0.3">
      <c r="R8615" s="69"/>
    </row>
    <row r="8616" spans="18:18" x14ac:dyDescent="0.3">
      <c r="R8616" s="69"/>
    </row>
    <row r="8617" spans="18:18" x14ac:dyDescent="0.3">
      <c r="R8617" s="69"/>
    </row>
    <row r="8618" spans="18:18" x14ac:dyDescent="0.3">
      <c r="R8618" s="69"/>
    </row>
    <row r="8619" spans="18:18" x14ac:dyDescent="0.3">
      <c r="R8619" s="69"/>
    </row>
    <row r="8620" spans="18:18" x14ac:dyDescent="0.3">
      <c r="R8620" s="69"/>
    </row>
    <row r="8621" spans="18:18" x14ac:dyDescent="0.3">
      <c r="R8621" s="69"/>
    </row>
    <row r="8622" spans="18:18" x14ac:dyDescent="0.3">
      <c r="R8622" s="69"/>
    </row>
    <row r="8623" spans="18:18" x14ac:dyDescent="0.3">
      <c r="R8623" s="69"/>
    </row>
    <row r="8624" spans="18:18" x14ac:dyDescent="0.3">
      <c r="R8624" s="69"/>
    </row>
    <row r="8625" spans="18:18" x14ac:dyDescent="0.3">
      <c r="R8625" s="69"/>
    </row>
    <row r="8626" spans="18:18" x14ac:dyDescent="0.3">
      <c r="R8626" s="69"/>
    </row>
    <row r="8627" spans="18:18" x14ac:dyDescent="0.3">
      <c r="R8627" s="69"/>
    </row>
    <row r="8628" spans="18:18" x14ac:dyDescent="0.3">
      <c r="R8628" s="69"/>
    </row>
    <row r="8629" spans="18:18" x14ac:dyDescent="0.3">
      <c r="R8629" s="69"/>
    </row>
    <row r="8630" spans="18:18" x14ac:dyDescent="0.3">
      <c r="R8630" s="69"/>
    </row>
    <row r="8631" spans="18:18" x14ac:dyDescent="0.3">
      <c r="R8631" s="69"/>
    </row>
    <row r="8632" spans="18:18" x14ac:dyDescent="0.3">
      <c r="R8632" s="69"/>
    </row>
    <row r="8633" spans="18:18" x14ac:dyDescent="0.3">
      <c r="R8633" s="69"/>
    </row>
    <row r="8634" spans="18:18" x14ac:dyDescent="0.3">
      <c r="R8634" s="69"/>
    </row>
    <row r="8635" spans="18:18" x14ac:dyDescent="0.3">
      <c r="R8635" s="69"/>
    </row>
    <row r="8636" spans="18:18" x14ac:dyDescent="0.3">
      <c r="R8636" s="69"/>
    </row>
    <row r="8637" spans="18:18" x14ac:dyDescent="0.3">
      <c r="R8637" s="69"/>
    </row>
    <row r="8638" spans="18:18" x14ac:dyDescent="0.3">
      <c r="R8638" s="69"/>
    </row>
    <row r="8639" spans="18:18" x14ac:dyDescent="0.3">
      <c r="R8639" s="69"/>
    </row>
    <row r="8640" spans="18:18" x14ac:dyDescent="0.3">
      <c r="R8640" s="69"/>
    </row>
    <row r="8641" spans="18:18" x14ac:dyDescent="0.3">
      <c r="R8641" s="69"/>
    </row>
    <row r="8642" spans="18:18" x14ac:dyDescent="0.3">
      <c r="R8642" s="69"/>
    </row>
    <row r="8643" spans="18:18" x14ac:dyDescent="0.3">
      <c r="R8643" s="69"/>
    </row>
    <row r="8644" spans="18:18" x14ac:dyDescent="0.3">
      <c r="R8644" s="69"/>
    </row>
    <row r="8645" spans="18:18" x14ac:dyDescent="0.3">
      <c r="R8645" s="69"/>
    </row>
    <row r="8646" spans="18:18" x14ac:dyDescent="0.3">
      <c r="R8646" s="69"/>
    </row>
    <row r="8647" spans="18:18" x14ac:dyDescent="0.3">
      <c r="R8647" s="69"/>
    </row>
    <row r="8648" spans="18:18" x14ac:dyDescent="0.3">
      <c r="R8648" s="69"/>
    </row>
    <row r="8649" spans="18:18" x14ac:dyDescent="0.3">
      <c r="R8649" s="69"/>
    </row>
    <row r="8650" spans="18:18" x14ac:dyDescent="0.3">
      <c r="R8650" s="69"/>
    </row>
    <row r="8651" spans="18:18" x14ac:dyDescent="0.3">
      <c r="R8651" s="69"/>
    </row>
    <row r="8652" spans="18:18" x14ac:dyDescent="0.3">
      <c r="R8652" s="69"/>
    </row>
    <row r="8653" spans="18:18" x14ac:dyDescent="0.3">
      <c r="R8653" s="69"/>
    </row>
    <row r="8654" spans="18:18" x14ac:dyDescent="0.3">
      <c r="R8654" s="69"/>
    </row>
    <row r="8655" spans="18:18" x14ac:dyDescent="0.3">
      <c r="R8655" s="69"/>
    </row>
    <row r="8656" spans="18:18" x14ac:dyDescent="0.3">
      <c r="R8656" s="69"/>
    </row>
    <row r="8657" spans="18:18" x14ac:dyDescent="0.3">
      <c r="R8657" s="69"/>
    </row>
    <row r="8658" spans="18:18" x14ac:dyDescent="0.3">
      <c r="R8658" s="69"/>
    </row>
    <row r="8659" spans="18:18" x14ac:dyDescent="0.3">
      <c r="R8659" s="69"/>
    </row>
    <row r="8660" spans="18:18" x14ac:dyDescent="0.3">
      <c r="R8660" s="69"/>
    </row>
    <row r="8661" spans="18:18" x14ac:dyDescent="0.3">
      <c r="R8661" s="69"/>
    </row>
    <row r="8662" spans="18:18" x14ac:dyDescent="0.3">
      <c r="R8662" s="69"/>
    </row>
    <row r="8663" spans="18:18" x14ac:dyDescent="0.3">
      <c r="R8663" s="69"/>
    </row>
    <row r="8664" spans="18:18" x14ac:dyDescent="0.3">
      <c r="R8664" s="69"/>
    </row>
    <row r="8665" spans="18:18" x14ac:dyDescent="0.3">
      <c r="R8665" s="69"/>
    </row>
    <row r="8666" spans="18:18" x14ac:dyDescent="0.3">
      <c r="R8666" s="69"/>
    </row>
    <row r="8667" spans="18:18" x14ac:dyDescent="0.3">
      <c r="R8667" s="69"/>
    </row>
    <row r="8668" spans="18:18" x14ac:dyDescent="0.3">
      <c r="R8668" s="69"/>
    </row>
    <row r="8669" spans="18:18" x14ac:dyDescent="0.3">
      <c r="R8669" s="69"/>
    </row>
    <row r="8670" spans="18:18" x14ac:dyDescent="0.3">
      <c r="R8670" s="69"/>
    </row>
    <row r="8671" spans="18:18" x14ac:dyDescent="0.3">
      <c r="R8671" s="69"/>
    </row>
    <row r="8672" spans="18:18" x14ac:dyDescent="0.3">
      <c r="R8672" s="69"/>
    </row>
    <row r="8673" spans="18:18" x14ac:dyDescent="0.3">
      <c r="R8673" s="69"/>
    </row>
    <row r="8674" spans="18:18" x14ac:dyDescent="0.3">
      <c r="R8674" s="69"/>
    </row>
    <row r="8675" spans="18:18" x14ac:dyDescent="0.3">
      <c r="R8675" s="69"/>
    </row>
    <row r="8676" spans="18:18" x14ac:dyDescent="0.3">
      <c r="R8676" s="69"/>
    </row>
    <row r="8677" spans="18:18" x14ac:dyDescent="0.3">
      <c r="R8677" s="69"/>
    </row>
    <row r="8678" spans="18:18" x14ac:dyDescent="0.3">
      <c r="R8678" s="69"/>
    </row>
    <row r="8679" spans="18:18" x14ac:dyDescent="0.3">
      <c r="R8679" s="69"/>
    </row>
    <row r="8680" spans="18:18" x14ac:dyDescent="0.3">
      <c r="R8680" s="69"/>
    </row>
    <row r="8681" spans="18:18" x14ac:dyDescent="0.3">
      <c r="R8681" s="69"/>
    </row>
    <row r="8682" spans="18:18" x14ac:dyDescent="0.3">
      <c r="R8682" s="69"/>
    </row>
    <row r="8683" spans="18:18" x14ac:dyDescent="0.3">
      <c r="R8683" s="69"/>
    </row>
    <row r="8684" spans="18:18" x14ac:dyDescent="0.3">
      <c r="R8684" s="69"/>
    </row>
    <row r="8685" spans="18:18" x14ac:dyDescent="0.3">
      <c r="R8685" s="69"/>
    </row>
    <row r="8686" spans="18:18" x14ac:dyDescent="0.3">
      <c r="R8686" s="69"/>
    </row>
    <row r="8687" spans="18:18" x14ac:dyDescent="0.3">
      <c r="R8687" s="69"/>
    </row>
    <row r="8688" spans="18:18" x14ac:dyDescent="0.3">
      <c r="R8688" s="69"/>
    </row>
    <row r="8689" spans="18:18" x14ac:dyDescent="0.3">
      <c r="R8689" s="69"/>
    </row>
    <row r="8690" spans="18:18" x14ac:dyDescent="0.3">
      <c r="R8690" s="69"/>
    </row>
    <row r="8691" spans="18:18" x14ac:dyDescent="0.3">
      <c r="R8691" s="69"/>
    </row>
    <row r="8692" spans="18:18" x14ac:dyDescent="0.3">
      <c r="R8692" s="69"/>
    </row>
    <row r="8693" spans="18:18" x14ac:dyDescent="0.3">
      <c r="R8693" s="69"/>
    </row>
    <row r="8694" spans="18:18" x14ac:dyDescent="0.3">
      <c r="R8694" s="69"/>
    </row>
    <row r="8695" spans="18:18" x14ac:dyDescent="0.3">
      <c r="R8695" s="69"/>
    </row>
    <row r="8696" spans="18:18" x14ac:dyDescent="0.3">
      <c r="R8696" s="69"/>
    </row>
    <row r="8697" spans="18:18" x14ac:dyDescent="0.3">
      <c r="R8697" s="69"/>
    </row>
    <row r="8698" spans="18:18" x14ac:dyDescent="0.3">
      <c r="R8698" s="69"/>
    </row>
    <row r="8699" spans="18:18" x14ac:dyDescent="0.3">
      <c r="R8699" s="69"/>
    </row>
    <row r="8700" spans="18:18" x14ac:dyDescent="0.3">
      <c r="R8700" s="69"/>
    </row>
    <row r="8701" spans="18:18" x14ac:dyDescent="0.3">
      <c r="R8701" s="69"/>
    </row>
    <row r="8702" spans="18:18" x14ac:dyDescent="0.3">
      <c r="R8702" s="69"/>
    </row>
    <row r="8703" spans="18:18" x14ac:dyDescent="0.3">
      <c r="R8703" s="69"/>
    </row>
    <row r="8704" spans="18:18" x14ac:dyDescent="0.3">
      <c r="R8704" s="69"/>
    </row>
    <row r="8705" spans="18:18" x14ac:dyDescent="0.3">
      <c r="R8705" s="69"/>
    </row>
    <row r="8706" spans="18:18" x14ac:dyDescent="0.3">
      <c r="R8706" s="69"/>
    </row>
    <row r="8707" spans="18:18" x14ac:dyDescent="0.3">
      <c r="R8707" s="69"/>
    </row>
    <row r="8708" spans="18:18" x14ac:dyDescent="0.3">
      <c r="R8708" s="69"/>
    </row>
    <row r="8709" spans="18:18" x14ac:dyDescent="0.3">
      <c r="R8709" s="69"/>
    </row>
    <row r="8710" spans="18:18" x14ac:dyDescent="0.3">
      <c r="R8710" s="69"/>
    </row>
    <row r="8711" spans="18:18" x14ac:dyDescent="0.3">
      <c r="R8711" s="69"/>
    </row>
    <row r="8712" spans="18:18" x14ac:dyDescent="0.3">
      <c r="R8712" s="69"/>
    </row>
    <row r="8713" spans="18:18" x14ac:dyDescent="0.3">
      <c r="R8713" s="69"/>
    </row>
    <row r="8714" spans="18:18" x14ac:dyDescent="0.3">
      <c r="R8714" s="69"/>
    </row>
    <row r="8715" spans="18:18" x14ac:dyDescent="0.3">
      <c r="R8715" s="69"/>
    </row>
    <row r="8716" spans="18:18" x14ac:dyDescent="0.3">
      <c r="R8716" s="69"/>
    </row>
    <row r="8717" spans="18:18" x14ac:dyDescent="0.3">
      <c r="R8717" s="69"/>
    </row>
    <row r="8718" spans="18:18" x14ac:dyDescent="0.3">
      <c r="R8718" s="69"/>
    </row>
    <row r="8719" spans="18:18" x14ac:dyDescent="0.3">
      <c r="R8719" s="69"/>
    </row>
    <row r="8720" spans="18:18" x14ac:dyDescent="0.3">
      <c r="R8720" s="69"/>
    </row>
    <row r="8721" spans="18:18" x14ac:dyDescent="0.3">
      <c r="R8721" s="69"/>
    </row>
    <row r="8722" spans="18:18" x14ac:dyDescent="0.3">
      <c r="R8722" s="69"/>
    </row>
    <row r="8723" spans="18:18" x14ac:dyDescent="0.3">
      <c r="R8723" s="69"/>
    </row>
    <row r="8724" spans="18:18" x14ac:dyDescent="0.3">
      <c r="R8724" s="69"/>
    </row>
    <row r="8725" spans="18:18" x14ac:dyDescent="0.3">
      <c r="R8725" s="69"/>
    </row>
    <row r="8726" spans="18:18" x14ac:dyDescent="0.3">
      <c r="R8726" s="69"/>
    </row>
    <row r="8727" spans="18:18" x14ac:dyDescent="0.3">
      <c r="R8727" s="69"/>
    </row>
    <row r="8728" spans="18:18" x14ac:dyDescent="0.3">
      <c r="R8728" s="69"/>
    </row>
    <row r="8729" spans="18:18" x14ac:dyDescent="0.3">
      <c r="R8729" s="69"/>
    </row>
    <row r="8730" spans="18:18" x14ac:dyDescent="0.3">
      <c r="R8730" s="69"/>
    </row>
    <row r="8731" spans="18:18" x14ac:dyDescent="0.3">
      <c r="R8731" s="69"/>
    </row>
    <row r="8732" spans="18:18" x14ac:dyDescent="0.3">
      <c r="R8732" s="69"/>
    </row>
    <row r="8733" spans="18:18" x14ac:dyDescent="0.3">
      <c r="R8733" s="69"/>
    </row>
    <row r="8734" spans="18:18" x14ac:dyDescent="0.3">
      <c r="R8734" s="69"/>
    </row>
    <row r="8735" spans="18:18" x14ac:dyDescent="0.3">
      <c r="R8735" s="69"/>
    </row>
    <row r="8736" spans="18:18" x14ac:dyDescent="0.3">
      <c r="R8736" s="69"/>
    </row>
    <row r="8737" spans="18:18" x14ac:dyDescent="0.3">
      <c r="R8737" s="69"/>
    </row>
    <row r="8738" spans="18:18" x14ac:dyDescent="0.3">
      <c r="R8738" s="69"/>
    </row>
    <row r="8739" spans="18:18" x14ac:dyDescent="0.3">
      <c r="R8739" s="69"/>
    </row>
    <row r="8740" spans="18:18" x14ac:dyDescent="0.3">
      <c r="R8740" s="69"/>
    </row>
    <row r="8741" spans="18:18" x14ac:dyDescent="0.3">
      <c r="R8741" s="69"/>
    </row>
    <row r="8742" spans="18:18" x14ac:dyDescent="0.3">
      <c r="R8742" s="69"/>
    </row>
    <row r="8743" spans="18:18" x14ac:dyDescent="0.3">
      <c r="R8743" s="69"/>
    </row>
    <row r="8744" spans="18:18" x14ac:dyDescent="0.3">
      <c r="R8744" s="69"/>
    </row>
    <row r="8745" spans="18:18" x14ac:dyDescent="0.3">
      <c r="R8745" s="69"/>
    </row>
    <row r="8746" spans="18:18" x14ac:dyDescent="0.3">
      <c r="R8746" s="69"/>
    </row>
    <row r="8747" spans="18:18" x14ac:dyDescent="0.3">
      <c r="R8747" s="69"/>
    </row>
    <row r="8748" spans="18:18" x14ac:dyDescent="0.3">
      <c r="R8748" s="69"/>
    </row>
    <row r="8749" spans="18:18" x14ac:dyDescent="0.3">
      <c r="R8749" s="69"/>
    </row>
    <row r="8750" spans="18:18" x14ac:dyDescent="0.3">
      <c r="R8750" s="69"/>
    </row>
    <row r="8751" spans="18:18" x14ac:dyDescent="0.3">
      <c r="R8751" s="69"/>
    </row>
    <row r="8752" spans="18:18" x14ac:dyDescent="0.3">
      <c r="R8752" s="69"/>
    </row>
    <row r="8753" spans="18:18" x14ac:dyDescent="0.3">
      <c r="R8753" s="69"/>
    </row>
    <row r="8754" spans="18:18" x14ac:dyDescent="0.3">
      <c r="R8754" s="69"/>
    </row>
    <row r="8755" spans="18:18" x14ac:dyDescent="0.3">
      <c r="R8755" s="69"/>
    </row>
    <row r="8756" spans="18:18" x14ac:dyDescent="0.3">
      <c r="R8756" s="69"/>
    </row>
    <row r="8757" spans="18:18" x14ac:dyDescent="0.3">
      <c r="R8757" s="69"/>
    </row>
    <row r="8758" spans="18:18" x14ac:dyDescent="0.3">
      <c r="R8758" s="69"/>
    </row>
    <row r="8759" spans="18:18" x14ac:dyDescent="0.3">
      <c r="R8759" s="69"/>
    </row>
    <row r="8760" spans="18:18" x14ac:dyDescent="0.3">
      <c r="R8760" s="69"/>
    </row>
    <row r="8761" spans="18:18" x14ac:dyDescent="0.3">
      <c r="R8761" s="69"/>
    </row>
    <row r="8762" spans="18:18" x14ac:dyDescent="0.3">
      <c r="R8762" s="69"/>
    </row>
    <row r="8763" spans="18:18" x14ac:dyDescent="0.3">
      <c r="R8763" s="69"/>
    </row>
    <row r="8764" spans="18:18" x14ac:dyDescent="0.3">
      <c r="R8764" s="69"/>
    </row>
    <row r="8765" spans="18:18" x14ac:dyDescent="0.3">
      <c r="R8765" s="69"/>
    </row>
    <row r="8766" spans="18:18" x14ac:dyDescent="0.3">
      <c r="R8766" s="69"/>
    </row>
    <row r="8767" spans="18:18" x14ac:dyDescent="0.3">
      <c r="R8767" s="69"/>
    </row>
    <row r="8768" spans="18:18" x14ac:dyDescent="0.3">
      <c r="R8768" s="69"/>
    </row>
    <row r="8769" spans="18:18" x14ac:dyDescent="0.3">
      <c r="R8769" s="69"/>
    </row>
    <row r="8770" spans="18:18" x14ac:dyDescent="0.3">
      <c r="R8770" s="69"/>
    </row>
    <row r="8771" spans="18:18" x14ac:dyDescent="0.3">
      <c r="R8771" s="69"/>
    </row>
    <row r="8772" spans="18:18" x14ac:dyDescent="0.3">
      <c r="R8772" s="69"/>
    </row>
    <row r="8773" spans="18:18" x14ac:dyDescent="0.3">
      <c r="R8773" s="69"/>
    </row>
    <row r="8774" spans="18:18" x14ac:dyDescent="0.3">
      <c r="R8774" s="69"/>
    </row>
    <row r="8775" spans="18:18" x14ac:dyDescent="0.3">
      <c r="R8775" s="69"/>
    </row>
    <row r="8776" spans="18:18" x14ac:dyDescent="0.3">
      <c r="R8776" s="69"/>
    </row>
    <row r="8777" spans="18:18" x14ac:dyDescent="0.3">
      <c r="R8777" s="69"/>
    </row>
    <row r="8778" spans="18:18" x14ac:dyDescent="0.3">
      <c r="R8778" s="69"/>
    </row>
    <row r="8779" spans="18:18" x14ac:dyDescent="0.3">
      <c r="R8779" s="69"/>
    </row>
    <row r="8780" spans="18:18" x14ac:dyDescent="0.3">
      <c r="R8780" s="69"/>
    </row>
    <row r="8781" spans="18:18" x14ac:dyDescent="0.3">
      <c r="R8781" s="69"/>
    </row>
    <row r="8782" spans="18:18" x14ac:dyDescent="0.3">
      <c r="R8782" s="69"/>
    </row>
    <row r="8783" spans="18:18" x14ac:dyDescent="0.3">
      <c r="R8783" s="69"/>
    </row>
    <row r="8784" spans="18:18" x14ac:dyDescent="0.3">
      <c r="R8784" s="69"/>
    </row>
    <row r="8785" spans="18:18" x14ac:dyDescent="0.3">
      <c r="R8785" s="69"/>
    </row>
    <row r="8786" spans="18:18" x14ac:dyDescent="0.3">
      <c r="R8786" s="69"/>
    </row>
    <row r="8787" spans="18:18" x14ac:dyDescent="0.3">
      <c r="R8787" s="69"/>
    </row>
    <row r="8788" spans="18:18" x14ac:dyDescent="0.3">
      <c r="R8788" s="69"/>
    </row>
    <row r="8789" spans="18:18" x14ac:dyDescent="0.3">
      <c r="R8789" s="69"/>
    </row>
    <row r="8790" spans="18:18" x14ac:dyDescent="0.3">
      <c r="R8790" s="69"/>
    </row>
    <row r="8791" spans="18:18" x14ac:dyDescent="0.3">
      <c r="R8791" s="69"/>
    </row>
    <row r="8792" spans="18:18" x14ac:dyDescent="0.3">
      <c r="R8792" s="69"/>
    </row>
    <row r="8793" spans="18:18" x14ac:dyDescent="0.3">
      <c r="R8793" s="69"/>
    </row>
    <row r="8794" spans="18:18" x14ac:dyDescent="0.3">
      <c r="R8794" s="69"/>
    </row>
    <row r="8795" spans="18:18" x14ac:dyDescent="0.3">
      <c r="R8795" s="69"/>
    </row>
    <row r="8796" spans="18:18" x14ac:dyDescent="0.3">
      <c r="R8796" s="69"/>
    </row>
    <row r="8797" spans="18:18" x14ac:dyDescent="0.3">
      <c r="R8797" s="69"/>
    </row>
    <row r="8798" spans="18:18" x14ac:dyDescent="0.3">
      <c r="R8798" s="69"/>
    </row>
    <row r="8799" spans="18:18" x14ac:dyDescent="0.3">
      <c r="R8799" s="69"/>
    </row>
    <row r="8800" spans="18:18" x14ac:dyDescent="0.3">
      <c r="R8800" s="69"/>
    </row>
    <row r="8801" spans="18:18" x14ac:dyDescent="0.3">
      <c r="R8801" s="69"/>
    </row>
    <row r="8802" spans="18:18" x14ac:dyDescent="0.3">
      <c r="R8802" s="69"/>
    </row>
    <row r="8803" spans="18:18" x14ac:dyDescent="0.3">
      <c r="R8803" s="69"/>
    </row>
    <row r="8804" spans="18:18" x14ac:dyDescent="0.3">
      <c r="R8804" s="69"/>
    </row>
    <row r="8805" spans="18:18" x14ac:dyDescent="0.3">
      <c r="R8805" s="69"/>
    </row>
    <row r="8806" spans="18:18" x14ac:dyDescent="0.3">
      <c r="R8806" s="69"/>
    </row>
    <row r="8807" spans="18:18" x14ac:dyDescent="0.3">
      <c r="R8807" s="69"/>
    </row>
    <row r="8808" spans="18:18" x14ac:dyDescent="0.3">
      <c r="R8808" s="69"/>
    </row>
    <row r="8809" spans="18:18" x14ac:dyDescent="0.3">
      <c r="R8809" s="69"/>
    </row>
    <row r="8810" spans="18:18" x14ac:dyDescent="0.3">
      <c r="R8810" s="69"/>
    </row>
    <row r="8811" spans="18:18" x14ac:dyDescent="0.3">
      <c r="R8811" s="69"/>
    </row>
    <row r="8812" spans="18:18" x14ac:dyDescent="0.3">
      <c r="R8812" s="69"/>
    </row>
    <row r="8813" spans="18:18" x14ac:dyDescent="0.3">
      <c r="R8813" s="69"/>
    </row>
    <row r="8814" spans="18:18" x14ac:dyDescent="0.3">
      <c r="R8814" s="69"/>
    </row>
    <row r="8815" spans="18:18" x14ac:dyDescent="0.3">
      <c r="R8815" s="69"/>
    </row>
    <row r="8816" spans="18:18" x14ac:dyDescent="0.3">
      <c r="R8816" s="69"/>
    </row>
    <row r="8817" spans="18:18" x14ac:dyDescent="0.3">
      <c r="R8817" s="69"/>
    </row>
    <row r="8818" spans="18:18" x14ac:dyDescent="0.3">
      <c r="R8818" s="69"/>
    </row>
    <row r="8819" spans="18:18" x14ac:dyDescent="0.3">
      <c r="R8819" s="69"/>
    </row>
    <row r="8820" spans="18:18" x14ac:dyDescent="0.3">
      <c r="R8820" s="69"/>
    </row>
    <row r="8821" spans="18:18" x14ac:dyDescent="0.3">
      <c r="R8821" s="69"/>
    </row>
    <row r="8822" spans="18:18" x14ac:dyDescent="0.3">
      <c r="R8822" s="69"/>
    </row>
    <row r="8823" spans="18:18" x14ac:dyDescent="0.3">
      <c r="R8823" s="69"/>
    </row>
    <row r="8824" spans="18:18" x14ac:dyDescent="0.3">
      <c r="R8824" s="69"/>
    </row>
    <row r="8825" spans="18:18" x14ac:dyDescent="0.3">
      <c r="R8825" s="69"/>
    </row>
    <row r="8826" spans="18:18" x14ac:dyDescent="0.3">
      <c r="R8826" s="69"/>
    </row>
    <row r="8827" spans="18:18" x14ac:dyDescent="0.3">
      <c r="R8827" s="69"/>
    </row>
    <row r="8828" spans="18:18" x14ac:dyDescent="0.3">
      <c r="R8828" s="69"/>
    </row>
    <row r="8829" spans="18:18" x14ac:dyDescent="0.3">
      <c r="R8829" s="69"/>
    </row>
    <row r="8830" spans="18:18" x14ac:dyDescent="0.3">
      <c r="R8830" s="69"/>
    </row>
    <row r="8831" spans="18:18" x14ac:dyDescent="0.3">
      <c r="R8831" s="69"/>
    </row>
    <row r="8832" spans="18:18" x14ac:dyDescent="0.3">
      <c r="R8832" s="69"/>
    </row>
    <row r="8833" spans="18:18" x14ac:dyDescent="0.3">
      <c r="R8833" s="69"/>
    </row>
    <row r="8834" spans="18:18" x14ac:dyDescent="0.3">
      <c r="R8834" s="69"/>
    </row>
    <row r="8835" spans="18:18" x14ac:dyDescent="0.3">
      <c r="R8835" s="69"/>
    </row>
    <row r="8836" spans="18:18" x14ac:dyDescent="0.3">
      <c r="R8836" s="69"/>
    </row>
    <row r="8837" spans="18:18" x14ac:dyDescent="0.3">
      <c r="R8837" s="69"/>
    </row>
    <row r="8838" spans="18:18" x14ac:dyDescent="0.3">
      <c r="R8838" s="69"/>
    </row>
    <row r="8839" spans="18:18" x14ac:dyDescent="0.3">
      <c r="R8839" s="69"/>
    </row>
    <row r="8840" spans="18:18" x14ac:dyDescent="0.3">
      <c r="R8840" s="69"/>
    </row>
    <row r="8841" spans="18:18" x14ac:dyDescent="0.3">
      <c r="R8841" s="69"/>
    </row>
    <row r="8842" spans="18:18" x14ac:dyDescent="0.3">
      <c r="R8842" s="69"/>
    </row>
    <row r="8843" spans="18:18" x14ac:dyDescent="0.3">
      <c r="R8843" s="69"/>
    </row>
    <row r="8844" spans="18:18" x14ac:dyDescent="0.3">
      <c r="R8844" s="69"/>
    </row>
    <row r="8845" spans="18:18" x14ac:dyDescent="0.3">
      <c r="R8845" s="69"/>
    </row>
    <row r="8846" spans="18:18" x14ac:dyDescent="0.3">
      <c r="R8846" s="69"/>
    </row>
    <row r="8847" spans="18:18" x14ac:dyDescent="0.3">
      <c r="R8847" s="69"/>
    </row>
    <row r="8848" spans="18:18" x14ac:dyDescent="0.3">
      <c r="R8848" s="69"/>
    </row>
    <row r="8849" spans="18:18" x14ac:dyDescent="0.3">
      <c r="R8849" s="69"/>
    </row>
    <row r="8850" spans="18:18" x14ac:dyDescent="0.3">
      <c r="R8850" s="69"/>
    </row>
    <row r="8851" spans="18:18" x14ac:dyDescent="0.3">
      <c r="R8851" s="69"/>
    </row>
    <row r="8852" spans="18:18" x14ac:dyDescent="0.3">
      <c r="R8852" s="69"/>
    </row>
    <row r="8853" spans="18:18" x14ac:dyDescent="0.3">
      <c r="R8853" s="69"/>
    </row>
    <row r="8854" spans="18:18" x14ac:dyDescent="0.3">
      <c r="R8854" s="69"/>
    </row>
    <row r="8855" spans="18:18" x14ac:dyDescent="0.3">
      <c r="R8855" s="69"/>
    </row>
    <row r="8856" spans="18:18" x14ac:dyDescent="0.3">
      <c r="R8856" s="69"/>
    </row>
    <row r="8857" spans="18:18" x14ac:dyDescent="0.3">
      <c r="R8857" s="69"/>
    </row>
    <row r="8858" spans="18:18" x14ac:dyDescent="0.3">
      <c r="R8858" s="69"/>
    </row>
    <row r="8859" spans="18:18" x14ac:dyDescent="0.3">
      <c r="R8859" s="69"/>
    </row>
    <row r="8860" spans="18:18" x14ac:dyDescent="0.3">
      <c r="R8860" s="69"/>
    </row>
    <row r="8861" spans="18:18" x14ac:dyDescent="0.3">
      <c r="R8861" s="69"/>
    </row>
    <row r="8862" spans="18:18" x14ac:dyDescent="0.3">
      <c r="R8862" s="69"/>
    </row>
    <row r="8863" spans="18:18" x14ac:dyDescent="0.3">
      <c r="R8863" s="69"/>
    </row>
    <row r="8864" spans="18:18" x14ac:dyDescent="0.3">
      <c r="R8864" s="69"/>
    </row>
    <row r="8865" spans="18:18" x14ac:dyDescent="0.3">
      <c r="R8865" s="69"/>
    </row>
    <row r="8866" spans="18:18" x14ac:dyDescent="0.3">
      <c r="R8866" s="69"/>
    </row>
    <row r="8867" spans="18:18" x14ac:dyDescent="0.3">
      <c r="R8867" s="69"/>
    </row>
    <row r="8868" spans="18:18" x14ac:dyDescent="0.3">
      <c r="R8868" s="69"/>
    </row>
    <row r="8869" spans="18:18" x14ac:dyDescent="0.3">
      <c r="R8869" s="69"/>
    </row>
    <row r="8870" spans="18:18" x14ac:dyDescent="0.3">
      <c r="R8870" s="69"/>
    </row>
    <row r="8871" spans="18:18" x14ac:dyDescent="0.3">
      <c r="R8871" s="69"/>
    </row>
    <row r="8872" spans="18:18" x14ac:dyDescent="0.3">
      <c r="R8872" s="69"/>
    </row>
    <row r="8873" spans="18:18" x14ac:dyDescent="0.3">
      <c r="R8873" s="69"/>
    </row>
    <row r="8874" spans="18:18" x14ac:dyDescent="0.3">
      <c r="R8874" s="69"/>
    </row>
    <row r="8875" spans="18:18" x14ac:dyDescent="0.3">
      <c r="R8875" s="69"/>
    </row>
    <row r="8876" spans="18:18" x14ac:dyDescent="0.3">
      <c r="R8876" s="69"/>
    </row>
    <row r="8877" spans="18:18" x14ac:dyDescent="0.3">
      <c r="R8877" s="69"/>
    </row>
    <row r="8878" spans="18:18" x14ac:dyDescent="0.3">
      <c r="R8878" s="69"/>
    </row>
    <row r="8879" spans="18:18" x14ac:dyDescent="0.3">
      <c r="R8879" s="69"/>
    </row>
    <row r="8880" spans="18:18" x14ac:dyDescent="0.3">
      <c r="R8880" s="69"/>
    </row>
    <row r="8881" spans="18:18" x14ac:dyDescent="0.3">
      <c r="R8881" s="69"/>
    </row>
    <row r="8882" spans="18:18" x14ac:dyDescent="0.3">
      <c r="R8882" s="69"/>
    </row>
    <row r="8883" spans="18:18" x14ac:dyDescent="0.3">
      <c r="R8883" s="69"/>
    </row>
    <row r="8884" spans="18:18" x14ac:dyDescent="0.3">
      <c r="R8884" s="69"/>
    </row>
    <row r="8885" spans="18:18" x14ac:dyDescent="0.3">
      <c r="R8885" s="69"/>
    </row>
    <row r="8886" spans="18:18" x14ac:dyDescent="0.3">
      <c r="R8886" s="69"/>
    </row>
    <row r="8887" spans="18:18" x14ac:dyDescent="0.3">
      <c r="R8887" s="69"/>
    </row>
    <row r="8888" spans="18:18" x14ac:dyDescent="0.3">
      <c r="R8888" s="69"/>
    </row>
    <row r="8889" spans="18:18" x14ac:dyDescent="0.3">
      <c r="R8889" s="69"/>
    </row>
    <row r="8890" spans="18:18" x14ac:dyDescent="0.3">
      <c r="R8890" s="69"/>
    </row>
    <row r="8891" spans="18:18" x14ac:dyDescent="0.3">
      <c r="R8891" s="69"/>
    </row>
    <row r="8892" spans="18:18" x14ac:dyDescent="0.3">
      <c r="R8892" s="69"/>
    </row>
    <row r="8893" spans="18:18" x14ac:dyDescent="0.3">
      <c r="R8893" s="69"/>
    </row>
    <row r="8894" spans="18:18" x14ac:dyDescent="0.3">
      <c r="R8894" s="69"/>
    </row>
    <row r="8895" spans="18:18" x14ac:dyDescent="0.3">
      <c r="R8895" s="69"/>
    </row>
    <row r="8896" spans="18:18" x14ac:dyDescent="0.3">
      <c r="R8896" s="69"/>
    </row>
    <row r="8897" spans="18:18" x14ac:dyDescent="0.3">
      <c r="R8897" s="69"/>
    </row>
    <row r="8898" spans="18:18" x14ac:dyDescent="0.3">
      <c r="R8898" s="69"/>
    </row>
    <row r="8899" spans="18:18" x14ac:dyDescent="0.3">
      <c r="R8899" s="69"/>
    </row>
    <row r="8900" spans="18:18" x14ac:dyDescent="0.3">
      <c r="R8900" s="69"/>
    </row>
    <row r="8901" spans="18:18" x14ac:dyDescent="0.3">
      <c r="R8901" s="69"/>
    </row>
    <row r="8902" spans="18:18" x14ac:dyDescent="0.3">
      <c r="R8902" s="69"/>
    </row>
    <row r="8903" spans="18:18" x14ac:dyDescent="0.3">
      <c r="R8903" s="69"/>
    </row>
    <row r="8904" spans="18:18" x14ac:dyDescent="0.3">
      <c r="R8904" s="69"/>
    </row>
    <row r="8905" spans="18:18" x14ac:dyDescent="0.3">
      <c r="R8905" s="69"/>
    </row>
    <row r="8906" spans="18:18" x14ac:dyDescent="0.3">
      <c r="R8906" s="69"/>
    </row>
    <row r="8907" spans="18:18" x14ac:dyDescent="0.3">
      <c r="R8907" s="69"/>
    </row>
    <row r="8908" spans="18:18" x14ac:dyDescent="0.3">
      <c r="R8908" s="69"/>
    </row>
    <row r="8909" spans="18:18" x14ac:dyDescent="0.3">
      <c r="R8909" s="69"/>
    </row>
    <row r="8910" spans="18:18" x14ac:dyDescent="0.3">
      <c r="R8910" s="69"/>
    </row>
    <row r="8911" spans="18:18" x14ac:dyDescent="0.3">
      <c r="R8911" s="69"/>
    </row>
    <row r="8912" spans="18:18" x14ac:dyDescent="0.3">
      <c r="R8912" s="69"/>
    </row>
    <row r="8913" spans="18:18" x14ac:dyDescent="0.3">
      <c r="R8913" s="69"/>
    </row>
    <row r="8914" spans="18:18" x14ac:dyDescent="0.3">
      <c r="R8914" s="69"/>
    </row>
    <row r="8915" spans="18:18" x14ac:dyDescent="0.3">
      <c r="R8915" s="69"/>
    </row>
    <row r="8916" spans="18:18" x14ac:dyDescent="0.3">
      <c r="R8916" s="69"/>
    </row>
    <row r="8917" spans="18:18" x14ac:dyDescent="0.3">
      <c r="R8917" s="69"/>
    </row>
    <row r="8918" spans="18:18" x14ac:dyDescent="0.3">
      <c r="R8918" s="69"/>
    </row>
    <row r="8919" spans="18:18" x14ac:dyDescent="0.3">
      <c r="R8919" s="69"/>
    </row>
    <row r="8920" spans="18:18" x14ac:dyDescent="0.3">
      <c r="R8920" s="69"/>
    </row>
    <row r="8921" spans="18:18" x14ac:dyDescent="0.3">
      <c r="R8921" s="69"/>
    </row>
    <row r="8922" spans="18:18" x14ac:dyDescent="0.3">
      <c r="R8922" s="69"/>
    </row>
    <row r="8923" spans="18:18" x14ac:dyDescent="0.3">
      <c r="R8923" s="69"/>
    </row>
    <row r="8924" spans="18:18" x14ac:dyDescent="0.3">
      <c r="R8924" s="69"/>
    </row>
    <row r="8925" spans="18:18" x14ac:dyDescent="0.3">
      <c r="R8925" s="69"/>
    </row>
    <row r="8926" spans="18:18" x14ac:dyDescent="0.3">
      <c r="R8926" s="69"/>
    </row>
    <row r="8927" spans="18:18" x14ac:dyDescent="0.3">
      <c r="R8927" s="69"/>
    </row>
    <row r="8928" spans="18:18" x14ac:dyDescent="0.3">
      <c r="R8928" s="69"/>
    </row>
    <row r="8929" spans="18:18" x14ac:dyDescent="0.3">
      <c r="R8929" s="69"/>
    </row>
    <row r="8930" spans="18:18" x14ac:dyDescent="0.3">
      <c r="R8930" s="69"/>
    </row>
    <row r="8931" spans="18:18" x14ac:dyDescent="0.3">
      <c r="R8931" s="69"/>
    </row>
    <row r="8932" spans="18:18" x14ac:dyDescent="0.3">
      <c r="R8932" s="69"/>
    </row>
    <row r="8933" spans="18:18" x14ac:dyDescent="0.3">
      <c r="R8933" s="69"/>
    </row>
    <row r="8934" spans="18:18" x14ac:dyDescent="0.3">
      <c r="R8934" s="69"/>
    </row>
    <row r="8935" spans="18:18" x14ac:dyDescent="0.3">
      <c r="R8935" s="69"/>
    </row>
    <row r="8936" spans="18:18" x14ac:dyDescent="0.3">
      <c r="R8936" s="69"/>
    </row>
    <row r="8937" spans="18:18" x14ac:dyDescent="0.3">
      <c r="R8937" s="69"/>
    </row>
    <row r="8938" spans="18:18" x14ac:dyDescent="0.3">
      <c r="R8938" s="69"/>
    </row>
    <row r="8939" spans="18:18" x14ac:dyDescent="0.3">
      <c r="R8939" s="69"/>
    </row>
    <row r="8940" spans="18:18" x14ac:dyDescent="0.3">
      <c r="R8940" s="69"/>
    </row>
    <row r="8941" spans="18:18" x14ac:dyDescent="0.3">
      <c r="R8941" s="69"/>
    </row>
    <row r="8942" spans="18:18" x14ac:dyDescent="0.3">
      <c r="R8942" s="69"/>
    </row>
    <row r="8943" spans="18:18" x14ac:dyDescent="0.3">
      <c r="R8943" s="69"/>
    </row>
    <row r="8944" spans="18:18" x14ac:dyDescent="0.3">
      <c r="R8944" s="69"/>
    </row>
    <row r="8945" spans="18:18" x14ac:dyDescent="0.3">
      <c r="R8945" s="69"/>
    </row>
    <row r="8946" spans="18:18" x14ac:dyDescent="0.3">
      <c r="R8946" s="69"/>
    </row>
    <row r="8947" spans="18:18" x14ac:dyDescent="0.3">
      <c r="R8947" s="69"/>
    </row>
    <row r="8948" spans="18:18" x14ac:dyDescent="0.3">
      <c r="R8948" s="69"/>
    </row>
    <row r="8949" spans="18:18" x14ac:dyDescent="0.3">
      <c r="R8949" s="69"/>
    </row>
    <row r="8950" spans="18:18" x14ac:dyDescent="0.3">
      <c r="R8950" s="69"/>
    </row>
    <row r="8951" spans="18:18" x14ac:dyDescent="0.3">
      <c r="R8951" s="69"/>
    </row>
    <row r="8952" spans="18:18" x14ac:dyDescent="0.3">
      <c r="R8952" s="69"/>
    </row>
    <row r="8953" spans="18:18" x14ac:dyDescent="0.3">
      <c r="R8953" s="69"/>
    </row>
    <row r="8954" spans="18:18" x14ac:dyDescent="0.3">
      <c r="R8954" s="69"/>
    </row>
    <row r="8955" spans="18:18" x14ac:dyDescent="0.3">
      <c r="R8955" s="69"/>
    </row>
    <row r="8956" spans="18:18" x14ac:dyDescent="0.3">
      <c r="R8956" s="69"/>
    </row>
    <row r="8957" spans="18:18" x14ac:dyDescent="0.3">
      <c r="R8957" s="69"/>
    </row>
    <row r="8958" spans="18:18" x14ac:dyDescent="0.3">
      <c r="R8958" s="69"/>
    </row>
    <row r="8959" spans="18:18" x14ac:dyDescent="0.3">
      <c r="R8959" s="69"/>
    </row>
    <row r="8960" spans="18:18" x14ac:dyDescent="0.3">
      <c r="R8960" s="69"/>
    </row>
    <row r="8961" spans="18:18" x14ac:dyDescent="0.3">
      <c r="R8961" s="69"/>
    </row>
    <row r="8962" spans="18:18" x14ac:dyDescent="0.3">
      <c r="R8962" s="69"/>
    </row>
    <row r="8963" spans="18:18" x14ac:dyDescent="0.3">
      <c r="R8963" s="69"/>
    </row>
    <row r="8964" spans="18:18" x14ac:dyDescent="0.3">
      <c r="R8964" s="69"/>
    </row>
    <row r="8965" spans="18:18" x14ac:dyDescent="0.3">
      <c r="R8965" s="69"/>
    </row>
    <row r="8966" spans="18:18" x14ac:dyDescent="0.3">
      <c r="R8966" s="69"/>
    </row>
    <row r="8967" spans="18:18" x14ac:dyDescent="0.3">
      <c r="R8967" s="69"/>
    </row>
    <row r="8968" spans="18:18" x14ac:dyDescent="0.3">
      <c r="R8968" s="69"/>
    </row>
    <row r="8969" spans="18:18" x14ac:dyDescent="0.3">
      <c r="R8969" s="69"/>
    </row>
    <row r="8970" spans="18:18" x14ac:dyDescent="0.3">
      <c r="R8970" s="69"/>
    </row>
    <row r="8971" spans="18:18" x14ac:dyDescent="0.3">
      <c r="R8971" s="69"/>
    </row>
    <row r="8972" spans="18:18" x14ac:dyDescent="0.3">
      <c r="R8972" s="69"/>
    </row>
    <row r="8973" spans="18:18" x14ac:dyDescent="0.3">
      <c r="R8973" s="69"/>
    </row>
    <row r="8974" spans="18:18" x14ac:dyDescent="0.3">
      <c r="R8974" s="69"/>
    </row>
    <row r="8975" spans="18:18" x14ac:dyDescent="0.3">
      <c r="R8975" s="69"/>
    </row>
    <row r="8976" spans="18:18" x14ac:dyDescent="0.3">
      <c r="R8976" s="69"/>
    </row>
    <row r="8977" spans="18:18" x14ac:dyDescent="0.3">
      <c r="R8977" s="69"/>
    </row>
    <row r="8978" spans="18:18" x14ac:dyDescent="0.3">
      <c r="R8978" s="69"/>
    </row>
    <row r="8979" spans="18:18" x14ac:dyDescent="0.3">
      <c r="R8979" s="69"/>
    </row>
    <row r="8980" spans="18:18" x14ac:dyDescent="0.3">
      <c r="R8980" s="69"/>
    </row>
    <row r="8981" spans="18:18" x14ac:dyDescent="0.3">
      <c r="R8981" s="69"/>
    </row>
    <row r="8982" spans="18:18" x14ac:dyDescent="0.3">
      <c r="R8982" s="69"/>
    </row>
    <row r="8983" spans="18:18" x14ac:dyDescent="0.3">
      <c r="R8983" s="69"/>
    </row>
    <row r="8984" spans="18:18" x14ac:dyDescent="0.3">
      <c r="R8984" s="69"/>
    </row>
    <row r="8985" spans="18:18" x14ac:dyDescent="0.3">
      <c r="R8985" s="69"/>
    </row>
    <row r="8986" spans="18:18" x14ac:dyDescent="0.3">
      <c r="R8986" s="69"/>
    </row>
    <row r="8987" spans="18:18" x14ac:dyDescent="0.3">
      <c r="R8987" s="69"/>
    </row>
    <row r="8988" spans="18:18" x14ac:dyDescent="0.3">
      <c r="R8988" s="69"/>
    </row>
    <row r="8989" spans="18:18" x14ac:dyDescent="0.3">
      <c r="R8989" s="69"/>
    </row>
    <row r="8990" spans="18:18" x14ac:dyDescent="0.3">
      <c r="R8990" s="69"/>
    </row>
    <row r="8991" spans="18:18" x14ac:dyDescent="0.3">
      <c r="R8991" s="69"/>
    </row>
    <row r="8992" spans="18:18" x14ac:dyDescent="0.3">
      <c r="R8992" s="69"/>
    </row>
    <row r="8993" spans="18:18" x14ac:dyDescent="0.3">
      <c r="R8993" s="69"/>
    </row>
    <row r="8994" spans="18:18" x14ac:dyDescent="0.3">
      <c r="R8994" s="69"/>
    </row>
    <row r="8995" spans="18:18" x14ac:dyDescent="0.3">
      <c r="R8995" s="69"/>
    </row>
    <row r="8996" spans="18:18" x14ac:dyDescent="0.3">
      <c r="R8996" s="69"/>
    </row>
    <row r="8997" spans="18:18" x14ac:dyDescent="0.3">
      <c r="R8997" s="69"/>
    </row>
    <row r="8998" spans="18:18" x14ac:dyDescent="0.3">
      <c r="R8998" s="69"/>
    </row>
    <row r="8999" spans="18:18" x14ac:dyDescent="0.3">
      <c r="R8999" s="69"/>
    </row>
    <row r="9000" spans="18:18" x14ac:dyDescent="0.3">
      <c r="R9000" s="69"/>
    </row>
    <row r="9001" spans="18:18" x14ac:dyDescent="0.3">
      <c r="R9001" s="69"/>
    </row>
    <row r="9002" spans="18:18" x14ac:dyDescent="0.3">
      <c r="R9002" s="69"/>
    </row>
    <row r="9003" spans="18:18" x14ac:dyDescent="0.3">
      <c r="R9003" s="69"/>
    </row>
    <row r="9004" spans="18:18" x14ac:dyDescent="0.3">
      <c r="R9004" s="69"/>
    </row>
    <row r="9005" spans="18:18" x14ac:dyDescent="0.3">
      <c r="R9005" s="69"/>
    </row>
    <row r="9006" spans="18:18" x14ac:dyDescent="0.3">
      <c r="R9006" s="69"/>
    </row>
    <row r="9007" spans="18:18" x14ac:dyDescent="0.3">
      <c r="R9007" s="69"/>
    </row>
    <row r="9008" spans="18:18" x14ac:dyDescent="0.3">
      <c r="R9008" s="69"/>
    </row>
    <row r="9009" spans="18:18" x14ac:dyDescent="0.3">
      <c r="R9009" s="69"/>
    </row>
    <row r="9010" spans="18:18" x14ac:dyDescent="0.3">
      <c r="R9010" s="69"/>
    </row>
    <row r="9011" spans="18:18" x14ac:dyDescent="0.3">
      <c r="R9011" s="69"/>
    </row>
    <row r="9012" spans="18:18" x14ac:dyDescent="0.3">
      <c r="R9012" s="69"/>
    </row>
    <row r="9013" spans="18:18" x14ac:dyDescent="0.3">
      <c r="R9013" s="69"/>
    </row>
    <row r="9014" spans="18:18" x14ac:dyDescent="0.3">
      <c r="R9014" s="69"/>
    </row>
    <row r="9015" spans="18:18" x14ac:dyDescent="0.3">
      <c r="R9015" s="69"/>
    </row>
    <row r="9016" spans="18:18" x14ac:dyDescent="0.3">
      <c r="R9016" s="69"/>
    </row>
    <row r="9017" spans="18:18" x14ac:dyDescent="0.3">
      <c r="R9017" s="69"/>
    </row>
    <row r="9018" spans="18:18" x14ac:dyDescent="0.3">
      <c r="R9018" s="69"/>
    </row>
    <row r="9019" spans="18:18" x14ac:dyDescent="0.3">
      <c r="R9019" s="69"/>
    </row>
    <row r="9020" spans="18:18" x14ac:dyDescent="0.3">
      <c r="R9020" s="69"/>
    </row>
    <row r="9021" spans="18:18" x14ac:dyDescent="0.3">
      <c r="R9021" s="69"/>
    </row>
    <row r="9022" spans="18:18" x14ac:dyDescent="0.3">
      <c r="R9022" s="69"/>
    </row>
    <row r="9023" spans="18:18" x14ac:dyDescent="0.3">
      <c r="R9023" s="69"/>
    </row>
    <row r="9024" spans="18:18" x14ac:dyDescent="0.3">
      <c r="R9024" s="69"/>
    </row>
    <row r="9025" spans="18:18" x14ac:dyDescent="0.3">
      <c r="R9025" s="69"/>
    </row>
    <row r="9026" spans="18:18" x14ac:dyDescent="0.3">
      <c r="R9026" s="69"/>
    </row>
    <row r="9027" spans="18:18" x14ac:dyDescent="0.3">
      <c r="R9027" s="69"/>
    </row>
    <row r="9028" spans="18:18" x14ac:dyDescent="0.3">
      <c r="R9028" s="69"/>
    </row>
    <row r="9029" spans="18:18" x14ac:dyDescent="0.3">
      <c r="R9029" s="69"/>
    </row>
    <row r="9030" spans="18:18" x14ac:dyDescent="0.3">
      <c r="R9030" s="69"/>
    </row>
    <row r="9031" spans="18:18" x14ac:dyDescent="0.3">
      <c r="R9031" s="69"/>
    </row>
    <row r="9032" spans="18:18" x14ac:dyDescent="0.3">
      <c r="R9032" s="69"/>
    </row>
    <row r="9033" spans="18:18" x14ac:dyDescent="0.3">
      <c r="R9033" s="69"/>
    </row>
    <row r="9034" spans="18:18" x14ac:dyDescent="0.3">
      <c r="R9034" s="69"/>
    </row>
    <row r="9035" spans="18:18" x14ac:dyDescent="0.3">
      <c r="R9035" s="69"/>
    </row>
    <row r="9036" spans="18:18" x14ac:dyDescent="0.3">
      <c r="R9036" s="69"/>
    </row>
    <row r="9037" spans="18:18" x14ac:dyDescent="0.3">
      <c r="R9037" s="69"/>
    </row>
    <row r="9038" spans="18:18" x14ac:dyDescent="0.3">
      <c r="R9038" s="69"/>
    </row>
    <row r="9039" spans="18:18" x14ac:dyDescent="0.3">
      <c r="R9039" s="69"/>
    </row>
    <row r="9040" spans="18:18" x14ac:dyDescent="0.3">
      <c r="R9040" s="69"/>
    </row>
    <row r="9041" spans="18:18" x14ac:dyDescent="0.3">
      <c r="R9041" s="69"/>
    </row>
    <row r="9042" spans="18:18" x14ac:dyDescent="0.3">
      <c r="R9042" s="69"/>
    </row>
    <row r="9043" spans="18:18" x14ac:dyDescent="0.3">
      <c r="R9043" s="69"/>
    </row>
    <row r="9044" spans="18:18" x14ac:dyDescent="0.3">
      <c r="R9044" s="69"/>
    </row>
    <row r="9045" spans="18:18" x14ac:dyDescent="0.3">
      <c r="R9045" s="69"/>
    </row>
    <row r="9046" spans="18:18" x14ac:dyDescent="0.3">
      <c r="R9046" s="69"/>
    </row>
    <row r="9047" spans="18:18" x14ac:dyDescent="0.3">
      <c r="R9047" s="69"/>
    </row>
    <row r="9048" spans="18:18" x14ac:dyDescent="0.3">
      <c r="R9048" s="69"/>
    </row>
    <row r="9049" spans="18:18" x14ac:dyDescent="0.3">
      <c r="R9049" s="69"/>
    </row>
    <row r="9050" spans="18:18" x14ac:dyDescent="0.3">
      <c r="R9050" s="69"/>
    </row>
    <row r="9051" spans="18:18" x14ac:dyDescent="0.3">
      <c r="R9051" s="69"/>
    </row>
    <row r="9052" spans="18:18" x14ac:dyDescent="0.3">
      <c r="R9052" s="69"/>
    </row>
    <row r="9053" spans="18:18" x14ac:dyDescent="0.3">
      <c r="R9053" s="69"/>
    </row>
    <row r="9054" spans="18:18" x14ac:dyDescent="0.3">
      <c r="R9054" s="69"/>
    </row>
    <row r="9055" spans="18:18" x14ac:dyDescent="0.3">
      <c r="R9055" s="69"/>
    </row>
    <row r="9056" spans="18:18" x14ac:dyDescent="0.3">
      <c r="R9056" s="69"/>
    </row>
    <row r="9057" spans="18:18" x14ac:dyDescent="0.3">
      <c r="R9057" s="69"/>
    </row>
    <row r="9058" spans="18:18" x14ac:dyDescent="0.3">
      <c r="R9058" s="69"/>
    </row>
    <row r="9059" spans="18:18" x14ac:dyDescent="0.3">
      <c r="R9059" s="69"/>
    </row>
    <row r="9060" spans="18:18" x14ac:dyDescent="0.3">
      <c r="R9060" s="69"/>
    </row>
    <row r="9061" spans="18:18" x14ac:dyDescent="0.3">
      <c r="R9061" s="69"/>
    </row>
    <row r="9062" spans="18:18" x14ac:dyDescent="0.3">
      <c r="R9062" s="69"/>
    </row>
    <row r="9063" spans="18:18" x14ac:dyDescent="0.3">
      <c r="R9063" s="69"/>
    </row>
    <row r="9064" spans="18:18" x14ac:dyDescent="0.3">
      <c r="R9064" s="69"/>
    </row>
    <row r="9065" spans="18:18" x14ac:dyDescent="0.3">
      <c r="R9065" s="69"/>
    </row>
    <row r="9066" spans="18:18" x14ac:dyDescent="0.3">
      <c r="R9066" s="69"/>
    </row>
    <row r="9067" spans="18:18" x14ac:dyDescent="0.3">
      <c r="R9067" s="69"/>
    </row>
    <row r="9068" spans="18:18" x14ac:dyDescent="0.3">
      <c r="R9068" s="69"/>
    </row>
    <row r="9069" spans="18:18" x14ac:dyDescent="0.3">
      <c r="R9069" s="69"/>
    </row>
    <row r="9070" spans="18:18" x14ac:dyDescent="0.3">
      <c r="R9070" s="69"/>
    </row>
    <row r="9071" spans="18:18" x14ac:dyDescent="0.3">
      <c r="R9071" s="69"/>
    </row>
    <row r="9072" spans="18:18" x14ac:dyDescent="0.3">
      <c r="R9072" s="69"/>
    </row>
    <row r="9073" spans="18:18" x14ac:dyDescent="0.3">
      <c r="R9073" s="69"/>
    </row>
    <row r="9074" spans="18:18" x14ac:dyDescent="0.3">
      <c r="R9074" s="69"/>
    </row>
    <row r="9075" spans="18:18" x14ac:dyDescent="0.3">
      <c r="R9075" s="69"/>
    </row>
    <row r="9076" spans="18:18" x14ac:dyDescent="0.3">
      <c r="R9076" s="69"/>
    </row>
    <row r="9077" spans="18:18" x14ac:dyDescent="0.3">
      <c r="R9077" s="69"/>
    </row>
    <row r="9078" spans="18:18" x14ac:dyDescent="0.3">
      <c r="R9078" s="69"/>
    </row>
    <row r="9079" spans="18:18" x14ac:dyDescent="0.3">
      <c r="R9079" s="69"/>
    </row>
    <row r="9080" spans="18:18" x14ac:dyDescent="0.3">
      <c r="R9080" s="69"/>
    </row>
    <row r="9081" spans="18:18" x14ac:dyDescent="0.3">
      <c r="R9081" s="69"/>
    </row>
    <row r="9082" spans="18:18" x14ac:dyDescent="0.3">
      <c r="R9082" s="69"/>
    </row>
    <row r="9083" spans="18:18" x14ac:dyDescent="0.3">
      <c r="R9083" s="69"/>
    </row>
    <row r="9084" spans="18:18" x14ac:dyDescent="0.3">
      <c r="R9084" s="69"/>
    </row>
    <row r="9085" spans="18:18" x14ac:dyDescent="0.3">
      <c r="R9085" s="69"/>
    </row>
    <row r="9086" spans="18:18" x14ac:dyDescent="0.3">
      <c r="R9086" s="69"/>
    </row>
    <row r="9087" spans="18:18" x14ac:dyDescent="0.3">
      <c r="R9087" s="69"/>
    </row>
    <row r="9088" spans="18:18" x14ac:dyDescent="0.3">
      <c r="R9088" s="69"/>
    </row>
    <row r="9089" spans="18:18" x14ac:dyDescent="0.3">
      <c r="R9089" s="69"/>
    </row>
    <row r="9090" spans="18:18" x14ac:dyDescent="0.3">
      <c r="R9090" s="69"/>
    </row>
    <row r="9091" spans="18:18" x14ac:dyDescent="0.3">
      <c r="R9091" s="69"/>
    </row>
    <row r="9092" spans="18:18" x14ac:dyDescent="0.3">
      <c r="R9092" s="69"/>
    </row>
    <row r="9093" spans="18:18" x14ac:dyDescent="0.3">
      <c r="R9093" s="69"/>
    </row>
    <row r="9094" spans="18:18" x14ac:dyDescent="0.3">
      <c r="R9094" s="69"/>
    </row>
    <row r="9095" spans="18:18" x14ac:dyDescent="0.3">
      <c r="R9095" s="69"/>
    </row>
    <row r="9096" spans="18:18" x14ac:dyDescent="0.3">
      <c r="R9096" s="69"/>
    </row>
    <row r="9097" spans="18:18" x14ac:dyDescent="0.3">
      <c r="R9097" s="69"/>
    </row>
    <row r="9098" spans="18:18" x14ac:dyDescent="0.3">
      <c r="R9098" s="69"/>
    </row>
    <row r="9099" spans="18:18" x14ac:dyDescent="0.3">
      <c r="R9099" s="69"/>
    </row>
    <row r="9100" spans="18:18" x14ac:dyDescent="0.3">
      <c r="R9100" s="69"/>
    </row>
    <row r="9101" spans="18:18" x14ac:dyDescent="0.3">
      <c r="R9101" s="69"/>
    </row>
    <row r="9102" spans="18:18" x14ac:dyDescent="0.3">
      <c r="R9102" s="69"/>
    </row>
    <row r="9103" spans="18:18" x14ac:dyDescent="0.3">
      <c r="R9103" s="69"/>
    </row>
    <row r="9104" spans="18:18" x14ac:dyDescent="0.3">
      <c r="R9104" s="69"/>
    </row>
    <row r="9105" spans="18:18" x14ac:dyDescent="0.3">
      <c r="R9105" s="69"/>
    </row>
    <row r="9106" spans="18:18" x14ac:dyDescent="0.3">
      <c r="R9106" s="69"/>
    </row>
    <row r="9107" spans="18:18" x14ac:dyDescent="0.3">
      <c r="R9107" s="69"/>
    </row>
    <row r="9108" spans="18:18" x14ac:dyDescent="0.3">
      <c r="R9108" s="69"/>
    </row>
    <row r="9109" spans="18:18" x14ac:dyDescent="0.3">
      <c r="R9109" s="69"/>
    </row>
    <row r="9110" spans="18:18" x14ac:dyDescent="0.3">
      <c r="R9110" s="69"/>
    </row>
    <row r="9111" spans="18:18" x14ac:dyDescent="0.3">
      <c r="R9111" s="69"/>
    </row>
    <row r="9112" spans="18:18" x14ac:dyDescent="0.3">
      <c r="R9112" s="69"/>
    </row>
    <row r="9113" spans="18:18" x14ac:dyDescent="0.3">
      <c r="R9113" s="69"/>
    </row>
    <row r="9114" spans="18:18" x14ac:dyDescent="0.3">
      <c r="R9114" s="69"/>
    </row>
    <row r="9115" spans="18:18" x14ac:dyDescent="0.3">
      <c r="R9115" s="69"/>
    </row>
    <row r="9116" spans="18:18" x14ac:dyDescent="0.3">
      <c r="R9116" s="69"/>
    </row>
    <row r="9117" spans="18:18" x14ac:dyDescent="0.3">
      <c r="R9117" s="69"/>
    </row>
    <row r="9118" spans="18:18" x14ac:dyDescent="0.3">
      <c r="R9118" s="69"/>
    </row>
    <row r="9119" spans="18:18" x14ac:dyDescent="0.3">
      <c r="R9119" s="69"/>
    </row>
    <row r="9120" spans="18:18" x14ac:dyDescent="0.3">
      <c r="R9120" s="69"/>
    </row>
    <row r="9121" spans="18:18" x14ac:dyDescent="0.3">
      <c r="R9121" s="69"/>
    </row>
    <row r="9122" spans="18:18" x14ac:dyDescent="0.3">
      <c r="R9122" s="69"/>
    </row>
    <row r="9123" spans="18:18" x14ac:dyDescent="0.3">
      <c r="R9123" s="69"/>
    </row>
    <row r="9124" spans="18:18" x14ac:dyDescent="0.3">
      <c r="R9124" s="69"/>
    </row>
    <row r="9125" spans="18:18" x14ac:dyDescent="0.3">
      <c r="R9125" s="69"/>
    </row>
    <row r="9126" spans="18:18" x14ac:dyDescent="0.3">
      <c r="R9126" s="69"/>
    </row>
    <row r="9127" spans="18:18" x14ac:dyDescent="0.3">
      <c r="R9127" s="69"/>
    </row>
    <row r="9128" spans="18:18" x14ac:dyDescent="0.3">
      <c r="R9128" s="69"/>
    </row>
    <row r="9129" spans="18:18" x14ac:dyDescent="0.3">
      <c r="R9129" s="69"/>
    </row>
    <row r="9130" spans="18:18" x14ac:dyDescent="0.3">
      <c r="R9130" s="69"/>
    </row>
    <row r="9131" spans="18:18" x14ac:dyDescent="0.3">
      <c r="R9131" s="69"/>
    </row>
    <row r="9132" spans="18:18" x14ac:dyDescent="0.3">
      <c r="R9132" s="69"/>
    </row>
    <row r="9133" spans="18:18" x14ac:dyDescent="0.3">
      <c r="R9133" s="69"/>
    </row>
    <row r="9134" spans="18:18" x14ac:dyDescent="0.3">
      <c r="R9134" s="69"/>
    </row>
    <row r="9135" spans="18:18" x14ac:dyDescent="0.3">
      <c r="R9135" s="69"/>
    </row>
    <row r="9136" spans="18:18" x14ac:dyDescent="0.3">
      <c r="R9136" s="69"/>
    </row>
    <row r="9137" spans="18:18" x14ac:dyDescent="0.3">
      <c r="R9137" s="69"/>
    </row>
    <row r="9138" spans="18:18" x14ac:dyDescent="0.3">
      <c r="R9138" s="69"/>
    </row>
    <row r="9139" spans="18:18" x14ac:dyDescent="0.3">
      <c r="R9139" s="69"/>
    </row>
    <row r="9140" spans="18:18" x14ac:dyDescent="0.3">
      <c r="R9140" s="69"/>
    </row>
    <row r="9141" spans="18:18" x14ac:dyDescent="0.3">
      <c r="R9141" s="69"/>
    </row>
    <row r="9142" spans="18:18" x14ac:dyDescent="0.3">
      <c r="R9142" s="69"/>
    </row>
    <row r="9143" spans="18:18" x14ac:dyDescent="0.3">
      <c r="R9143" s="69"/>
    </row>
    <row r="9144" spans="18:18" x14ac:dyDescent="0.3">
      <c r="R9144" s="69"/>
    </row>
    <row r="9145" spans="18:18" x14ac:dyDescent="0.3">
      <c r="R9145" s="69"/>
    </row>
    <row r="9146" spans="18:18" x14ac:dyDescent="0.3">
      <c r="R9146" s="69"/>
    </row>
    <row r="9147" spans="18:18" x14ac:dyDescent="0.3">
      <c r="R9147" s="69"/>
    </row>
    <row r="9148" spans="18:18" x14ac:dyDescent="0.3">
      <c r="R9148" s="69"/>
    </row>
    <row r="9149" spans="18:18" x14ac:dyDescent="0.3">
      <c r="R9149" s="69"/>
    </row>
    <row r="9150" spans="18:18" x14ac:dyDescent="0.3">
      <c r="R9150" s="69"/>
    </row>
    <row r="9151" spans="18:18" x14ac:dyDescent="0.3">
      <c r="R9151" s="69"/>
    </row>
    <row r="9152" spans="18:18" x14ac:dyDescent="0.3">
      <c r="R9152" s="69"/>
    </row>
    <row r="9153" spans="18:18" x14ac:dyDescent="0.3">
      <c r="R9153" s="69"/>
    </row>
    <row r="9154" spans="18:18" x14ac:dyDescent="0.3">
      <c r="R9154" s="69"/>
    </row>
    <row r="9155" spans="18:18" x14ac:dyDescent="0.3">
      <c r="R9155" s="69"/>
    </row>
    <row r="9156" spans="18:18" x14ac:dyDescent="0.3">
      <c r="R9156" s="69"/>
    </row>
    <row r="9157" spans="18:18" x14ac:dyDescent="0.3">
      <c r="R9157" s="69"/>
    </row>
    <row r="9158" spans="18:18" x14ac:dyDescent="0.3">
      <c r="R9158" s="69"/>
    </row>
    <row r="9159" spans="18:18" x14ac:dyDescent="0.3">
      <c r="R9159" s="69"/>
    </row>
    <row r="9160" spans="18:18" x14ac:dyDescent="0.3">
      <c r="R9160" s="69"/>
    </row>
    <row r="9161" spans="18:18" x14ac:dyDescent="0.3">
      <c r="R9161" s="69"/>
    </row>
    <row r="9162" spans="18:18" x14ac:dyDescent="0.3">
      <c r="R9162" s="69"/>
    </row>
    <row r="9163" spans="18:18" x14ac:dyDescent="0.3">
      <c r="R9163" s="69"/>
    </row>
    <row r="9164" spans="18:18" x14ac:dyDescent="0.3">
      <c r="R9164" s="69"/>
    </row>
    <row r="9165" spans="18:18" x14ac:dyDescent="0.3">
      <c r="R9165" s="69"/>
    </row>
    <row r="9166" spans="18:18" x14ac:dyDescent="0.3">
      <c r="R9166" s="69"/>
    </row>
    <row r="9167" spans="18:18" x14ac:dyDescent="0.3">
      <c r="R9167" s="69"/>
    </row>
    <row r="9168" spans="18:18" x14ac:dyDescent="0.3">
      <c r="R9168" s="69"/>
    </row>
    <row r="9169" spans="18:18" x14ac:dyDescent="0.3">
      <c r="R9169" s="69"/>
    </row>
    <row r="9170" spans="18:18" x14ac:dyDescent="0.3">
      <c r="R9170" s="69"/>
    </row>
    <row r="9171" spans="18:18" x14ac:dyDescent="0.3">
      <c r="R9171" s="69"/>
    </row>
    <row r="9172" spans="18:18" x14ac:dyDescent="0.3">
      <c r="R9172" s="69"/>
    </row>
    <row r="9173" spans="18:18" x14ac:dyDescent="0.3">
      <c r="R9173" s="69"/>
    </row>
    <row r="9174" spans="18:18" x14ac:dyDescent="0.3">
      <c r="R9174" s="69"/>
    </row>
    <row r="9175" spans="18:18" x14ac:dyDescent="0.3">
      <c r="R9175" s="69"/>
    </row>
    <row r="9176" spans="18:18" x14ac:dyDescent="0.3">
      <c r="R9176" s="69"/>
    </row>
    <row r="9177" spans="18:18" x14ac:dyDescent="0.3">
      <c r="R9177" s="69"/>
    </row>
    <row r="9178" spans="18:18" x14ac:dyDescent="0.3">
      <c r="R9178" s="69"/>
    </row>
    <row r="9179" spans="18:18" x14ac:dyDescent="0.3">
      <c r="R9179" s="69"/>
    </row>
    <row r="9180" spans="18:18" x14ac:dyDescent="0.3">
      <c r="R9180" s="69"/>
    </row>
    <row r="9181" spans="18:18" x14ac:dyDescent="0.3">
      <c r="R9181" s="69"/>
    </row>
    <row r="9182" spans="18:18" x14ac:dyDescent="0.3">
      <c r="R9182" s="69"/>
    </row>
    <row r="9183" spans="18:18" x14ac:dyDescent="0.3">
      <c r="R9183" s="69"/>
    </row>
    <row r="9184" spans="18:18" x14ac:dyDescent="0.3">
      <c r="R9184" s="69"/>
    </row>
    <row r="9185" spans="18:18" x14ac:dyDescent="0.3">
      <c r="R9185" s="69"/>
    </row>
    <row r="9186" spans="18:18" x14ac:dyDescent="0.3">
      <c r="R9186" s="69"/>
    </row>
    <row r="9187" spans="18:18" x14ac:dyDescent="0.3">
      <c r="R9187" s="69"/>
    </row>
    <row r="9188" spans="18:18" x14ac:dyDescent="0.3">
      <c r="R9188" s="69"/>
    </row>
    <row r="9189" spans="18:18" x14ac:dyDescent="0.3">
      <c r="R9189" s="69"/>
    </row>
    <row r="9190" spans="18:18" x14ac:dyDescent="0.3">
      <c r="R9190" s="69"/>
    </row>
    <row r="9191" spans="18:18" x14ac:dyDescent="0.3">
      <c r="R9191" s="69"/>
    </row>
    <row r="9192" spans="18:18" x14ac:dyDescent="0.3">
      <c r="R9192" s="69"/>
    </row>
    <row r="9193" spans="18:18" x14ac:dyDescent="0.3">
      <c r="R9193" s="69"/>
    </row>
    <row r="9194" spans="18:18" x14ac:dyDescent="0.3">
      <c r="R9194" s="69"/>
    </row>
    <row r="9195" spans="18:18" x14ac:dyDescent="0.3">
      <c r="R9195" s="69"/>
    </row>
    <row r="9196" spans="18:18" x14ac:dyDescent="0.3">
      <c r="R9196" s="69"/>
    </row>
    <row r="9197" spans="18:18" x14ac:dyDescent="0.3">
      <c r="R9197" s="69"/>
    </row>
    <row r="9198" spans="18:18" x14ac:dyDescent="0.3">
      <c r="R9198" s="69"/>
    </row>
    <row r="9199" spans="18:18" x14ac:dyDescent="0.3">
      <c r="R9199" s="69"/>
    </row>
    <row r="9200" spans="18:18" x14ac:dyDescent="0.3">
      <c r="R9200" s="69"/>
    </row>
    <row r="9201" spans="18:18" x14ac:dyDescent="0.3">
      <c r="R9201" s="69"/>
    </row>
    <row r="9202" spans="18:18" x14ac:dyDescent="0.3">
      <c r="R9202" s="69"/>
    </row>
    <row r="9203" spans="18:18" x14ac:dyDescent="0.3">
      <c r="R9203" s="69"/>
    </row>
    <row r="9204" spans="18:18" x14ac:dyDescent="0.3">
      <c r="R9204" s="69"/>
    </row>
    <row r="9205" spans="18:18" x14ac:dyDescent="0.3">
      <c r="R9205" s="69"/>
    </row>
    <row r="9206" spans="18:18" x14ac:dyDescent="0.3">
      <c r="R9206" s="69"/>
    </row>
    <row r="9207" spans="18:18" x14ac:dyDescent="0.3">
      <c r="R9207" s="69"/>
    </row>
    <row r="9208" spans="18:18" x14ac:dyDescent="0.3">
      <c r="R9208" s="69"/>
    </row>
    <row r="9209" spans="18:18" x14ac:dyDescent="0.3">
      <c r="R9209" s="69"/>
    </row>
    <row r="9210" spans="18:18" x14ac:dyDescent="0.3">
      <c r="R9210" s="69"/>
    </row>
    <row r="9211" spans="18:18" x14ac:dyDescent="0.3">
      <c r="R9211" s="69"/>
    </row>
    <row r="9212" spans="18:18" x14ac:dyDescent="0.3">
      <c r="R9212" s="69"/>
    </row>
    <row r="9213" spans="18:18" x14ac:dyDescent="0.3">
      <c r="R9213" s="69"/>
    </row>
    <row r="9214" spans="18:18" x14ac:dyDescent="0.3">
      <c r="R9214" s="69"/>
    </row>
    <row r="9215" spans="18:18" x14ac:dyDescent="0.3">
      <c r="R9215" s="69"/>
    </row>
    <row r="9216" spans="18:18" x14ac:dyDescent="0.3">
      <c r="R9216" s="69"/>
    </row>
    <row r="9217" spans="18:18" x14ac:dyDescent="0.3">
      <c r="R9217" s="69"/>
    </row>
    <row r="9218" spans="18:18" x14ac:dyDescent="0.3">
      <c r="R9218" s="69"/>
    </row>
    <row r="9219" spans="18:18" x14ac:dyDescent="0.3">
      <c r="R9219" s="69"/>
    </row>
    <row r="9220" spans="18:18" x14ac:dyDescent="0.3">
      <c r="R9220" s="69"/>
    </row>
    <row r="9221" spans="18:18" x14ac:dyDescent="0.3">
      <c r="R9221" s="69"/>
    </row>
    <row r="9222" spans="18:18" x14ac:dyDescent="0.3">
      <c r="R9222" s="69"/>
    </row>
    <row r="9223" spans="18:18" x14ac:dyDescent="0.3">
      <c r="R9223" s="69"/>
    </row>
    <row r="9224" spans="18:18" x14ac:dyDescent="0.3">
      <c r="R9224" s="69"/>
    </row>
    <row r="9225" spans="18:18" x14ac:dyDescent="0.3">
      <c r="R9225" s="69"/>
    </row>
    <row r="9226" spans="18:18" x14ac:dyDescent="0.3">
      <c r="R9226" s="69"/>
    </row>
    <row r="9227" spans="18:18" x14ac:dyDescent="0.3">
      <c r="R9227" s="69"/>
    </row>
    <row r="9228" spans="18:18" x14ac:dyDescent="0.3">
      <c r="R9228" s="69"/>
    </row>
    <row r="9229" spans="18:18" x14ac:dyDescent="0.3">
      <c r="R9229" s="69"/>
    </row>
    <row r="9230" spans="18:18" x14ac:dyDescent="0.3">
      <c r="R9230" s="69"/>
    </row>
    <row r="9231" spans="18:18" x14ac:dyDescent="0.3">
      <c r="R9231" s="69"/>
    </row>
    <row r="9232" spans="18:18" x14ac:dyDescent="0.3">
      <c r="R9232" s="69"/>
    </row>
    <row r="9233" spans="18:18" x14ac:dyDescent="0.3">
      <c r="R9233" s="69"/>
    </row>
    <row r="9234" spans="18:18" x14ac:dyDescent="0.3">
      <c r="R9234" s="69"/>
    </row>
    <row r="9235" spans="18:18" x14ac:dyDescent="0.3">
      <c r="R9235" s="69"/>
    </row>
    <row r="9236" spans="18:18" x14ac:dyDescent="0.3">
      <c r="R9236" s="69"/>
    </row>
    <row r="9237" spans="18:18" x14ac:dyDescent="0.3">
      <c r="R9237" s="69"/>
    </row>
    <row r="9238" spans="18:18" x14ac:dyDescent="0.3">
      <c r="R9238" s="69"/>
    </row>
    <row r="9239" spans="18:18" x14ac:dyDescent="0.3">
      <c r="R9239" s="69"/>
    </row>
    <row r="9240" spans="18:18" x14ac:dyDescent="0.3">
      <c r="R9240" s="69"/>
    </row>
    <row r="9241" spans="18:18" x14ac:dyDescent="0.3">
      <c r="R9241" s="69"/>
    </row>
    <row r="9242" spans="18:18" x14ac:dyDescent="0.3">
      <c r="R9242" s="69"/>
    </row>
    <row r="9243" spans="18:18" x14ac:dyDescent="0.3">
      <c r="R9243" s="69"/>
    </row>
    <row r="9244" spans="18:18" x14ac:dyDescent="0.3">
      <c r="R9244" s="69"/>
    </row>
    <row r="9245" spans="18:18" x14ac:dyDescent="0.3">
      <c r="R9245" s="69"/>
    </row>
    <row r="9246" spans="18:18" x14ac:dyDescent="0.3">
      <c r="R9246" s="69"/>
    </row>
    <row r="9247" spans="18:18" x14ac:dyDescent="0.3">
      <c r="R9247" s="69"/>
    </row>
    <row r="9248" spans="18:18" x14ac:dyDescent="0.3">
      <c r="R9248" s="69"/>
    </row>
    <row r="9249" spans="18:18" x14ac:dyDescent="0.3">
      <c r="R9249" s="69"/>
    </row>
    <row r="9250" spans="18:18" x14ac:dyDescent="0.3">
      <c r="R9250" s="69"/>
    </row>
    <row r="9251" spans="18:18" x14ac:dyDescent="0.3">
      <c r="R9251" s="69"/>
    </row>
    <row r="9252" spans="18:18" x14ac:dyDescent="0.3">
      <c r="R9252" s="69"/>
    </row>
    <row r="9253" spans="18:18" x14ac:dyDescent="0.3">
      <c r="R9253" s="69"/>
    </row>
    <row r="9254" spans="18:18" x14ac:dyDescent="0.3">
      <c r="R9254" s="69"/>
    </row>
    <row r="9255" spans="18:18" x14ac:dyDescent="0.3">
      <c r="R9255" s="69"/>
    </row>
    <row r="9256" spans="18:18" x14ac:dyDescent="0.3">
      <c r="R9256" s="69"/>
    </row>
    <row r="9257" spans="18:18" x14ac:dyDescent="0.3">
      <c r="R9257" s="69"/>
    </row>
    <row r="9258" spans="18:18" x14ac:dyDescent="0.3">
      <c r="R9258" s="69"/>
    </row>
    <row r="9259" spans="18:18" x14ac:dyDescent="0.3">
      <c r="R9259" s="69"/>
    </row>
    <row r="9260" spans="18:18" x14ac:dyDescent="0.3">
      <c r="R9260" s="69"/>
    </row>
    <row r="9261" spans="18:18" x14ac:dyDescent="0.3">
      <c r="R9261" s="69"/>
    </row>
    <row r="9262" spans="18:18" x14ac:dyDescent="0.3">
      <c r="R9262" s="69"/>
    </row>
    <row r="9263" spans="18:18" x14ac:dyDescent="0.3">
      <c r="R9263" s="69"/>
    </row>
    <row r="9264" spans="18:18" x14ac:dyDescent="0.3">
      <c r="R9264" s="69"/>
    </row>
    <row r="9265" spans="18:18" x14ac:dyDescent="0.3">
      <c r="R9265" s="69"/>
    </row>
    <row r="9266" spans="18:18" x14ac:dyDescent="0.3">
      <c r="R9266" s="69"/>
    </row>
    <row r="9267" spans="18:18" x14ac:dyDescent="0.3">
      <c r="R9267" s="69"/>
    </row>
    <row r="9268" spans="18:18" x14ac:dyDescent="0.3">
      <c r="R9268" s="69"/>
    </row>
    <row r="9269" spans="18:18" x14ac:dyDescent="0.3">
      <c r="R9269" s="69"/>
    </row>
    <row r="9270" spans="18:18" x14ac:dyDescent="0.3">
      <c r="R9270" s="69"/>
    </row>
    <row r="9271" spans="18:18" x14ac:dyDescent="0.3">
      <c r="R9271" s="69"/>
    </row>
    <row r="9272" spans="18:18" x14ac:dyDescent="0.3">
      <c r="R9272" s="69"/>
    </row>
    <row r="9273" spans="18:18" x14ac:dyDescent="0.3">
      <c r="R9273" s="69"/>
    </row>
    <row r="9274" spans="18:18" x14ac:dyDescent="0.3">
      <c r="R9274" s="69"/>
    </row>
    <row r="9275" spans="18:18" x14ac:dyDescent="0.3">
      <c r="R9275" s="69"/>
    </row>
    <row r="9276" spans="18:18" x14ac:dyDescent="0.3">
      <c r="R9276" s="69"/>
    </row>
    <row r="9277" spans="18:18" x14ac:dyDescent="0.3">
      <c r="R9277" s="69"/>
    </row>
    <row r="9278" spans="18:18" x14ac:dyDescent="0.3">
      <c r="R9278" s="69"/>
    </row>
    <row r="9279" spans="18:18" x14ac:dyDescent="0.3">
      <c r="R9279" s="69"/>
    </row>
    <row r="9280" spans="18:18" x14ac:dyDescent="0.3">
      <c r="R9280" s="69"/>
    </row>
    <row r="9281" spans="18:18" x14ac:dyDescent="0.3">
      <c r="R9281" s="69"/>
    </row>
    <row r="9282" spans="18:18" x14ac:dyDescent="0.3">
      <c r="R9282" s="69"/>
    </row>
    <row r="9283" spans="18:18" x14ac:dyDescent="0.3">
      <c r="R9283" s="69"/>
    </row>
    <row r="9284" spans="18:18" x14ac:dyDescent="0.3">
      <c r="R9284" s="69"/>
    </row>
    <row r="9285" spans="18:18" x14ac:dyDescent="0.3">
      <c r="R9285" s="69"/>
    </row>
    <row r="9286" spans="18:18" x14ac:dyDescent="0.3">
      <c r="R9286" s="69"/>
    </row>
    <row r="9287" spans="18:18" x14ac:dyDescent="0.3">
      <c r="R9287" s="69"/>
    </row>
    <row r="9288" spans="18:18" x14ac:dyDescent="0.3">
      <c r="R9288" s="69"/>
    </row>
    <row r="9289" spans="18:18" x14ac:dyDescent="0.3">
      <c r="R9289" s="69"/>
    </row>
    <row r="9290" spans="18:18" x14ac:dyDescent="0.3">
      <c r="R9290" s="69"/>
    </row>
    <row r="9291" spans="18:18" x14ac:dyDescent="0.3">
      <c r="R9291" s="69"/>
    </row>
    <row r="9292" spans="18:18" x14ac:dyDescent="0.3">
      <c r="R9292" s="69"/>
    </row>
    <row r="9293" spans="18:18" x14ac:dyDescent="0.3">
      <c r="R9293" s="69"/>
    </row>
    <row r="9294" spans="18:18" x14ac:dyDescent="0.3">
      <c r="R9294" s="69"/>
    </row>
    <row r="9295" spans="18:18" x14ac:dyDescent="0.3">
      <c r="R9295" s="69"/>
    </row>
    <row r="9296" spans="18:18" x14ac:dyDescent="0.3">
      <c r="R9296" s="69"/>
    </row>
    <row r="9297" spans="18:18" x14ac:dyDescent="0.3">
      <c r="R9297" s="69"/>
    </row>
    <row r="9298" spans="18:18" x14ac:dyDescent="0.3">
      <c r="R9298" s="69"/>
    </row>
    <row r="9299" spans="18:18" x14ac:dyDescent="0.3">
      <c r="R9299" s="69"/>
    </row>
    <row r="9300" spans="18:18" x14ac:dyDescent="0.3">
      <c r="R9300" s="69"/>
    </row>
    <row r="9301" spans="18:18" x14ac:dyDescent="0.3">
      <c r="R9301" s="69"/>
    </row>
    <row r="9302" spans="18:18" x14ac:dyDescent="0.3">
      <c r="R9302" s="69"/>
    </row>
    <row r="9303" spans="18:18" x14ac:dyDescent="0.3">
      <c r="R9303" s="69"/>
    </row>
    <row r="9304" spans="18:18" x14ac:dyDescent="0.3">
      <c r="R9304" s="69"/>
    </row>
    <row r="9305" spans="18:18" x14ac:dyDescent="0.3">
      <c r="R9305" s="69"/>
    </row>
    <row r="9306" spans="18:18" x14ac:dyDescent="0.3">
      <c r="R9306" s="69"/>
    </row>
    <row r="9307" spans="18:18" x14ac:dyDescent="0.3">
      <c r="R9307" s="69"/>
    </row>
    <row r="9308" spans="18:18" x14ac:dyDescent="0.3">
      <c r="R9308" s="69"/>
    </row>
    <row r="9309" spans="18:18" x14ac:dyDescent="0.3">
      <c r="R9309" s="69"/>
    </row>
    <row r="9310" spans="18:18" x14ac:dyDescent="0.3">
      <c r="R9310" s="69"/>
    </row>
    <row r="9311" spans="18:18" x14ac:dyDescent="0.3">
      <c r="R9311" s="69"/>
    </row>
    <row r="9312" spans="18:18" x14ac:dyDescent="0.3">
      <c r="R9312" s="69"/>
    </row>
    <row r="9313" spans="18:18" x14ac:dyDescent="0.3">
      <c r="R9313" s="69"/>
    </row>
    <row r="9314" spans="18:18" x14ac:dyDescent="0.3">
      <c r="R9314" s="69"/>
    </row>
    <row r="9315" spans="18:18" x14ac:dyDescent="0.3">
      <c r="R9315" s="69"/>
    </row>
    <row r="9316" spans="18:18" x14ac:dyDescent="0.3">
      <c r="R9316" s="69"/>
    </row>
    <row r="9317" spans="18:18" x14ac:dyDescent="0.3">
      <c r="R9317" s="69"/>
    </row>
    <row r="9318" spans="18:18" x14ac:dyDescent="0.3">
      <c r="R9318" s="69"/>
    </row>
    <row r="9319" spans="18:18" x14ac:dyDescent="0.3">
      <c r="R9319" s="69"/>
    </row>
    <row r="9320" spans="18:18" x14ac:dyDescent="0.3">
      <c r="R9320" s="69"/>
    </row>
    <row r="9321" spans="18:18" x14ac:dyDescent="0.3">
      <c r="R9321" s="69"/>
    </row>
    <row r="9322" spans="18:18" x14ac:dyDescent="0.3">
      <c r="R9322" s="69"/>
    </row>
    <row r="9323" spans="18:18" x14ac:dyDescent="0.3">
      <c r="R9323" s="69"/>
    </row>
    <row r="9324" spans="18:18" x14ac:dyDescent="0.3">
      <c r="R9324" s="69"/>
    </row>
    <row r="9325" spans="18:18" x14ac:dyDescent="0.3">
      <c r="R9325" s="69"/>
    </row>
    <row r="9326" spans="18:18" x14ac:dyDescent="0.3">
      <c r="R9326" s="69"/>
    </row>
    <row r="9327" spans="18:18" x14ac:dyDescent="0.3">
      <c r="R9327" s="69"/>
    </row>
    <row r="9328" spans="18:18" x14ac:dyDescent="0.3">
      <c r="R9328" s="69"/>
    </row>
    <row r="9329" spans="18:18" x14ac:dyDescent="0.3">
      <c r="R9329" s="69"/>
    </row>
    <row r="9330" spans="18:18" x14ac:dyDescent="0.3">
      <c r="R9330" s="69"/>
    </row>
    <row r="9331" spans="18:18" x14ac:dyDescent="0.3">
      <c r="R9331" s="69"/>
    </row>
    <row r="9332" spans="18:18" x14ac:dyDescent="0.3">
      <c r="R9332" s="69"/>
    </row>
    <row r="9333" spans="18:18" x14ac:dyDescent="0.3">
      <c r="R9333" s="69"/>
    </row>
    <row r="9334" spans="18:18" x14ac:dyDescent="0.3">
      <c r="R9334" s="69"/>
    </row>
    <row r="9335" spans="18:18" x14ac:dyDescent="0.3">
      <c r="R9335" s="69"/>
    </row>
    <row r="9336" spans="18:18" x14ac:dyDescent="0.3">
      <c r="R9336" s="69"/>
    </row>
    <row r="9337" spans="18:18" x14ac:dyDescent="0.3">
      <c r="R9337" s="69"/>
    </row>
    <row r="9338" spans="18:18" x14ac:dyDescent="0.3">
      <c r="R9338" s="69"/>
    </row>
    <row r="9339" spans="18:18" x14ac:dyDescent="0.3">
      <c r="R9339" s="69"/>
    </row>
    <row r="9340" spans="18:18" x14ac:dyDescent="0.3">
      <c r="R9340" s="69"/>
    </row>
    <row r="9341" spans="18:18" x14ac:dyDescent="0.3">
      <c r="R9341" s="69"/>
    </row>
    <row r="9342" spans="18:18" x14ac:dyDescent="0.3">
      <c r="R9342" s="69"/>
    </row>
    <row r="9343" spans="18:18" x14ac:dyDescent="0.3">
      <c r="R9343" s="69"/>
    </row>
    <row r="9344" spans="18:18" x14ac:dyDescent="0.3">
      <c r="R9344" s="69"/>
    </row>
    <row r="9345" spans="18:18" x14ac:dyDescent="0.3">
      <c r="R9345" s="69"/>
    </row>
    <row r="9346" spans="18:18" x14ac:dyDescent="0.3">
      <c r="R9346" s="69"/>
    </row>
    <row r="9347" spans="18:18" x14ac:dyDescent="0.3">
      <c r="R9347" s="69"/>
    </row>
    <row r="9348" spans="18:18" x14ac:dyDescent="0.3">
      <c r="R9348" s="69"/>
    </row>
    <row r="9349" spans="18:18" x14ac:dyDescent="0.3">
      <c r="R9349" s="69"/>
    </row>
    <row r="9350" spans="18:18" x14ac:dyDescent="0.3">
      <c r="R9350" s="69"/>
    </row>
    <row r="9351" spans="18:18" x14ac:dyDescent="0.3">
      <c r="R9351" s="69"/>
    </row>
    <row r="9352" spans="18:18" x14ac:dyDescent="0.3">
      <c r="R9352" s="69"/>
    </row>
    <row r="9353" spans="18:18" x14ac:dyDescent="0.3">
      <c r="R9353" s="69"/>
    </row>
    <row r="9354" spans="18:18" x14ac:dyDescent="0.3">
      <c r="R9354" s="69"/>
    </row>
    <row r="9355" spans="18:18" x14ac:dyDescent="0.3">
      <c r="R9355" s="69"/>
    </row>
    <row r="9356" spans="18:18" x14ac:dyDescent="0.3">
      <c r="R9356" s="69"/>
    </row>
    <row r="9357" spans="18:18" x14ac:dyDescent="0.3">
      <c r="R9357" s="69"/>
    </row>
    <row r="9358" spans="18:18" x14ac:dyDescent="0.3">
      <c r="R9358" s="69"/>
    </row>
    <row r="9359" spans="18:18" x14ac:dyDescent="0.3">
      <c r="R9359" s="69"/>
    </row>
    <row r="9360" spans="18:18" x14ac:dyDescent="0.3">
      <c r="R9360" s="69"/>
    </row>
    <row r="9361" spans="18:18" x14ac:dyDescent="0.3">
      <c r="R9361" s="69"/>
    </row>
    <row r="9362" spans="18:18" x14ac:dyDescent="0.3">
      <c r="R9362" s="69"/>
    </row>
    <row r="9363" spans="18:18" x14ac:dyDescent="0.3">
      <c r="R9363" s="69"/>
    </row>
    <row r="9364" spans="18:18" x14ac:dyDescent="0.3">
      <c r="R9364" s="69"/>
    </row>
    <row r="9365" spans="18:18" x14ac:dyDescent="0.3">
      <c r="R9365" s="69"/>
    </row>
    <row r="9366" spans="18:18" x14ac:dyDescent="0.3">
      <c r="R9366" s="69"/>
    </row>
    <row r="9367" spans="18:18" x14ac:dyDescent="0.3">
      <c r="R9367" s="69"/>
    </row>
    <row r="9368" spans="18:18" x14ac:dyDescent="0.3">
      <c r="R9368" s="69"/>
    </row>
    <row r="9369" spans="18:18" x14ac:dyDescent="0.3">
      <c r="R9369" s="69"/>
    </row>
    <row r="9370" spans="18:18" x14ac:dyDescent="0.3">
      <c r="R9370" s="69"/>
    </row>
    <row r="9371" spans="18:18" x14ac:dyDescent="0.3">
      <c r="R9371" s="69"/>
    </row>
    <row r="9372" spans="18:18" x14ac:dyDescent="0.3">
      <c r="R9372" s="69"/>
    </row>
    <row r="9373" spans="18:18" x14ac:dyDescent="0.3">
      <c r="R9373" s="69"/>
    </row>
    <row r="9374" spans="18:18" x14ac:dyDescent="0.3">
      <c r="R9374" s="69"/>
    </row>
    <row r="9375" spans="18:18" x14ac:dyDescent="0.3">
      <c r="R9375" s="69"/>
    </row>
    <row r="9376" spans="18:18" x14ac:dyDescent="0.3">
      <c r="R9376" s="69"/>
    </row>
    <row r="9377" spans="18:18" x14ac:dyDescent="0.3">
      <c r="R9377" s="69"/>
    </row>
    <row r="9378" spans="18:18" x14ac:dyDescent="0.3">
      <c r="R9378" s="69"/>
    </row>
    <row r="9379" spans="18:18" x14ac:dyDescent="0.3">
      <c r="R9379" s="69"/>
    </row>
    <row r="9380" spans="18:18" x14ac:dyDescent="0.3">
      <c r="R9380" s="69"/>
    </row>
    <row r="9381" spans="18:18" x14ac:dyDescent="0.3">
      <c r="R9381" s="69"/>
    </row>
    <row r="9382" spans="18:18" x14ac:dyDescent="0.3">
      <c r="R9382" s="69"/>
    </row>
    <row r="9383" spans="18:18" x14ac:dyDescent="0.3">
      <c r="R9383" s="69"/>
    </row>
    <row r="9384" spans="18:18" x14ac:dyDescent="0.3">
      <c r="R9384" s="69"/>
    </row>
    <row r="9385" spans="18:18" x14ac:dyDescent="0.3">
      <c r="R9385" s="69"/>
    </row>
    <row r="9386" spans="18:18" x14ac:dyDescent="0.3">
      <c r="R9386" s="69"/>
    </row>
    <row r="9387" spans="18:18" x14ac:dyDescent="0.3">
      <c r="R9387" s="69"/>
    </row>
    <row r="9388" spans="18:18" x14ac:dyDescent="0.3">
      <c r="R9388" s="69"/>
    </row>
    <row r="9389" spans="18:18" x14ac:dyDescent="0.3">
      <c r="R9389" s="69"/>
    </row>
    <row r="9390" spans="18:18" x14ac:dyDescent="0.3">
      <c r="R9390" s="69"/>
    </row>
    <row r="9391" spans="18:18" x14ac:dyDescent="0.3">
      <c r="R9391" s="69"/>
    </row>
    <row r="9392" spans="18:18" x14ac:dyDescent="0.3">
      <c r="R9392" s="69"/>
    </row>
    <row r="9393" spans="18:18" x14ac:dyDescent="0.3">
      <c r="R9393" s="69"/>
    </row>
    <row r="9394" spans="18:18" x14ac:dyDescent="0.3">
      <c r="R9394" s="69"/>
    </row>
    <row r="9395" spans="18:18" x14ac:dyDescent="0.3">
      <c r="R9395" s="69"/>
    </row>
    <row r="9396" spans="18:18" x14ac:dyDescent="0.3">
      <c r="R9396" s="69"/>
    </row>
    <row r="9397" spans="18:18" x14ac:dyDescent="0.3">
      <c r="R9397" s="69"/>
    </row>
    <row r="9398" spans="18:18" x14ac:dyDescent="0.3">
      <c r="R9398" s="69"/>
    </row>
    <row r="9399" spans="18:18" x14ac:dyDescent="0.3">
      <c r="R9399" s="69"/>
    </row>
    <row r="9400" spans="18:18" x14ac:dyDescent="0.3">
      <c r="R9400" s="69"/>
    </row>
    <row r="9401" spans="18:18" x14ac:dyDescent="0.3">
      <c r="R9401" s="69"/>
    </row>
    <row r="9402" spans="18:18" x14ac:dyDescent="0.3">
      <c r="R9402" s="69"/>
    </row>
    <row r="9403" spans="18:18" x14ac:dyDescent="0.3">
      <c r="R9403" s="69"/>
    </row>
    <row r="9404" spans="18:18" x14ac:dyDescent="0.3">
      <c r="R9404" s="69"/>
    </row>
    <row r="9405" spans="18:18" x14ac:dyDescent="0.3">
      <c r="R9405" s="69"/>
    </row>
    <row r="9406" spans="18:18" x14ac:dyDescent="0.3">
      <c r="R9406" s="69"/>
    </row>
    <row r="9407" spans="18:18" x14ac:dyDescent="0.3">
      <c r="R9407" s="69"/>
    </row>
    <row r="9408" spans="18:18" x14ac:dyDescent="0.3">
      <c r="R9408" s="69"/>
    </row>
    <row r="9409" spans="18:18" x14ac:dyDescent="0.3">
      <c r="R9409" s="69"/>
    </row>
    <row r="9410" spans="18:18" x14ac:dyDescent="0.3">
      <c r="R9410" s="69"/>
    </row>
    <row r="9411" spans="18:18" x14ac:dyDescent="0.3">
      <c r="R9411" s="69"/>
    </row>
    <row r="9412" spans="18:18" x14ac:dyDescent="0.3">
      <c r="R9412" s="69"/>
    </row>
    <row r="9413" spans="18:18" x14ac:dyDescent="0.3">
      <c r="R9413" s="69"/>
    </row>
    <row r="9414" spans="18:18" x14ac:dyDescent="0.3">
      <c r="R9414" s="69"/>
    </row>
    <row r="9415" spans="18:18" x14ac:dyDescent="0.3">
      <c r="R9415" s="69"/>
    </row>
    <row r="9416" spans="18:18" x14ac:dyDescent="0.3">
      <c r="R9416" s="69"/>
    </row>
    <row r="9417" spans="18:18" x14ac:dyDescent="0.3">
      <c r="R9417" s="69"/>
    </row>
    <row r="9418" spans="18:18" x14ac:dyDescent="0.3">
      <c r="R9418" s="69"/>
    </row>
    <row r="9419" spans="18:18" x14ac:dyDescent="0.3">
      <c r="R9419" s="69"/>
    </row>
    <row r="9420" spans="18:18" x14ac:dyDescent="0.3">
      <c r="R9420" s="69"/>
    </row>
    <row r="9421" spans="18:18" x14ac:dyDescent="0.3">
      <c r="R9421" s="69"/>
    </row>
    <row r="9422" spans="18:18" x14ac:dyDescent="0.3">
      <c r="R9422" s="69"/>
    </row>
    <row r="9423" spans="18:18" x14ac:dyDescent="0.3">
      <c r="R9423" s="69"/>
    </row>
    <row r="9424" spans="18:18" x14ac:dyDescent="0.3">
      <c r="R9424" s="69"/>
    </row>
    <row r="9425" spans="18:18" x14ac:dyDescent="0.3">
      <c r="R9425" s="69"/>
    </row>
    <row r="9426" spans="18:18" x14ac:dyDescent="0.3">
      <c r="R9426" s="69"/>
    </row>
    <row r="9427" spans="18:18" x14ac:dyDescent="0.3">
      <c r="R9427" s="69"/>
    </row>
    <row r="9428" spans="18:18" x14ac:dyDescent="0.3">
      <c r="R9428" s="69"/>
    </row>
    <row r="9429" spans="18:18" x14ac:dyDescent="0.3">
      <c r="R9429" s="69"/>
    </row>
    <row r="9430" spans="18:18" x14ac:dyDescent="0.3">
      <c r="R9430" s="69"/>
    </row>
    <row r="9431" spans="18:18" x14ac:dyDescent="0.3">
      <c r="R9431" s="69"/>
    </row>
    <row r="9432" spans="18:18" x14ac:dyDescent="0.3">
      <c r="R9432" s="69"/>
    </row>
    <row r="9433" spans="18:18" x14ac:dyDescent="0.3">
      <c r="R9433" s="69"/>
    </row>
    <row r="9434" spans="18:18" x14ac:dyDescent="0.3">
      <c r="R9434" s="69"/>
    </row>
    <row r="9435" spans="18:18" x14ac:dyDescent="0.3">
      <c r="R9435" s="69"/>
    </row>
    <row r="9436" spans="18:18" x14ac:dyDescent="0.3">
      <c r="R9436" s="69"/>
    </row>
    <row r="9437" spans="18:18" x14ac:dyDescent="0.3">
      <c r="R9437" s="69"/>
    </row>
    <row r="9438" spans="18:18" x14ac:dyDescent="0.3">
      <c r="R9438" s="69"/>
    </row>
    <row r="9439" spans="18:18" x14ac:dyDescent="0.3">
      <c r="R9439" s="69"/>
    </row>
    <row r="9440" spans="18:18" x14ac:dyDescent="0.3">
      <c r="R9440" s="69"/>
    </row>
    <row r="9441" spans="18:18" x14ac:dyDescent="0.3">
      <c r="R9441" s="69"/>
    </row>
    <row r="9442" spans="18:18" x14ac:dyDescent="0.3">
      <c r="R9442" s="69"/>
    </row>
    <row r="9443" spans="18:18" x14ac:dyDescent="0.3">
      <c r="R9443" s="69"/>
    </row>
    <row r="9444" spans="18:18" x14ac:dyDescent="0.3">
      <c r="R9444" s="69"/>
    </row>
    <row r="9445" spans="18:18" x14ac:dyDescent="0.3">
      <c r="R9445" s="69"/>
    </row>
    <row r="9446" spans="18:18" x14ac:dyDescent="0.3">
      <c r="R9446" s="69"/>
    </row>
    <row r="9447" spans="18:18" x14ac:dyDescent="0.3">
      <c r="R9447" s="69"/>
    </row>
    <row r="9448" spans="18:18" x14ac:dyDescent="0.3">
      <c r="R9448" s="69"/>
    </row>
    <row r="9449" spans="18:18" x14ac:dyDescent="0.3">
      <c r="R9449" s="69"/>
    </row>
    <row r="9450" spans="18:18" x14ac:dyDescent="0.3">
      <c r="R9450" s="69"/>
    </row>
    <row r="9451" spans="18:18" x14ac:dyDescent="0.3">
      <c r="R9451" s="69"/>
    </row>
    <row r="9452" spans="18:18" x14ac:dyDescent="0.3">
      <c r="R9452" s="69"/>
    </row>
    <row r="9453" spans="18:18" x14ac:dyDescent="0.3">
      <c r="R9453" s="69"/>
    </row>
    <row r="9454" spans="18:18" x14ac:dyDescent="0.3">
      <c r="R9454" s="69"/>
    </row>
    <row r="9455" spans="18:18" x14ac:dyDescent="0.3">
      <c r="R9455" s="69"/>
    </row>
    <row r="9456" spans="18:18" x14ac:dyDescent="0.3">
      <c r="R9456" s="69"/>
    </row>
    <row r="9457" spans="18:18" x14ac:dyDescent="0.3">
      <c r="R9457" s="69"/>
    </row>
    <row r="9458" spans="18:18" x14ac:dyDescent="0.3">
      <c r="R9458" s="69"/>
    </row>
    <row r="9459" spans="18:18" x14ac:dyDescent="0.3">
      <c r="R9459" s="69"/>
    </row>
    <row r="9460" spans="18:18" x14ac:dyDescent="0.3">
      <c r="R9460" s="69"/>
    </row>
    <row r="9461" spans="18:18" x14ac:dyDescent="0.3">
      <c r="R9461" s="69"/>
    </row>
    <row r="9462" spans="18:18" x14ac:dyDescent="0.3">
      <c r="R9462" s="69"/>
    </row>
    <row r="9463" spans="18:18" x14ac:dyDescent="0.3">
      <c r="R9463" s="69"/>
    </row>
    <row r="9464" spans="18:18" x14ac:dyDescent="0.3">
      <c r="R9464" s="69"/>
    </row>
    <row r="9465" spans="18:18" x14ac:dyDescent="0.3">
      <c r="R9465" s="69"/>
    </row>
    <row r="9466" spans="18:18" x14ac:dyDescent="0.3">
      <c r="R9466" s="69"/>
    </row>
    <row r="9467" spans="18:18" x14ac:dyDescent="0.3">
      <c r="R9467" s="69"/>
    </row>
    <row r="9468" spans="18:18" x14ac:dyDescent="0.3">
      <c r="R9468" s="69"/>
    </row>
    <row r="9469" spans="18:18" x14ac:dyDescent="0.3">
      <c r="R9469" s="69"/>
    </row>
    <row r="9470" spans="18:18" x14ac:dyDescent="0.3">
      <c r="R9470" s="69"/>
    </row>
    <row r="9471" spans="18:18" x14ac:dyDescent="0.3">
      <c r="R9471" s="69"/>
    </row>
    <row r="9472" spans="18:18" x14ac:dyDescent="0.3">
      <c r="R9472" s="69"/>
    </row>
    <row r="9473" spans="18:18" x14ac:dyDescent="0.3">
      <c r="R9473" s="69"/>
    </row>
    <row r="9474" spans="18:18" x14ac:dyDescent="0.3">
      <c r="R9474" s="69"/>
    </row>
    <row r="9475" spans="18:18" x14ac:dyDescent="0.3">
      <c r="R9475" s="69"/>
    </row>
    <row r="9476" spans="18:18" x14ac:dyDescent="0.3">
      <c r="R9476" s="69"/>
    </row>
    <row r="9477" spans="18:18" x14ac:dyDescent="0.3">
      <c r="R9477" s="69"/>
    </row>
    <row r="9478" spans="18:18" x14ac:dyDescent="0.3">
      <c r="R9478" s="69"/>
    </row>
    <row r="9479" spans="18:18" x14ac:dyDescent="0.3">
      <c r="R9479" s="69"/>
    </row>
    <row r="9480" spans="18:18" x14ac:dyDescent="0.3">
      <c r="R9480" s="69"/>
    </row>
    <row r="9481" spans="18:18" x14ac:dyDescent="0.3">
      <c r="R9481" s="69"/>
    </row>
    <row r="9482" spans="18:18" x14ac:dyDescent="0.3">
      <c r="R9482" s="69"/>
    </row>
    <row r="9483" spans="18:18" x14ac:dyDescent="0.3">
      <c r="R9483" s="69"/>
    </row>
    <row r="9484" spans="18:18" x14ac:dyDescent="0.3">
      <c r="R9484" s="69"/>
    </row>
    <row r="9485" spans="18:18" x14ac:dyDescent="0.3">
      <c r="R9485" s="69"/>
    </row>
    <row r="9486" spans="18:18" x14ac:dyDescent="0.3">
      <c r="R9486" s="69"/>
    </row>
    <row r="9487" spans="18:18" x14ac:dyDescent="0.3">
      <c r="R9487" s="69"/>
    </row>
    <row r="9488" spans="18:18" x14ac:dyDescent="0.3">
      <c r="R9488" s="69"/>
    </row>
    <row r="9489" spans="18:18" x14ac:dyDescent="0.3">
      <c r="R9489" s="69"/>
    </row>
    <row r="9490" spans="18:18" x14ac:dyDescent="0.3">
      <c r="R9490" s="69"/>
    </row>
    <row r="9491" spans="18:18" x14ac:dyDescent="0.3">
      <c r="R9491" s="69"/>
    </row>
    <row r="9492" spans="18:18" x14ac:dyDescent="0.3">
      <c r="R9492" s="69"/>
    </row>
    <row r="9493" spans="18:18" x14ac:dyDescent="0.3">
      <c r="R9493" s="69"/>
    </row>
    <row r="9494" spans="18:18" x14ac:dyDescent="0.3">
      <c r="R9494" s="69"/>
    </row>
    <row r="9495" spans="18:18" x14ac:dyDescent="0.3">
      <c r="R9495" s="69"/>
    </row>
    <row r="9496" spans="18:18" x14ac:dyDescent="0.3">
      <c r="R9496" s="69"/>
    </row>
    <row r="9497" spans="18:18" x14ac:dyDescent="0.3">
      <c r="R9497" s="69"/>
    </row>
    <row r="9498" spans="18:18" x14ac:dyDescent="0.3">
      <c r="R9498" s="69"/>
    </row>
    <row r="9499" spans="18:18" x14ac:dyDescent="0.3">
      <c r="R9499" s="69"/>
    </row>
    <row r="9500" spans="18:18" x14ac:dyDescent="0.3">
      <c r="R9500" s="69"/>
    </row>
    <row r="9501" spans="18:18" x14ac:dyDescent="0.3">
      <c r="R9501" s="69"/>
    </row>
    <row r="9502" spans="18:18" x14ac:dyDescent="0.3">
      <c r="R9502" s="69"/>
    </row>
    <row r="9503" spans="18:18" x14ac:dyDescent="0.3">
      <c r="R9503" s="69"/>
    </row>
    <row r="9504" spans="18:18" x14ac:dyDescent="0.3">
      <c r="R9504" s="69"/>
    </row>
    <row r="9505" spans="18:18" x14ac:dyDescent="0.3">
      <c r="R9505" s="69"/>
    </row>
    <row r="9506" spans="18:18" x14ac:dyDescent="0.3">
      <c r="R9506" s="69"/>
    </row>
    <row r="9507" spans="18:18" x14ac:dyDescent="0.3">
      <c r="R9507" s="69"/>
    </row>
    <row r="9508" spans="18:18" x14ac:dyDescent="0.3">
      <c r="R9508" s="69"/>
    </row>
    <row r="9509" spans="18:18" x14ac:dyDescent="0.3">
      <c r="R9509" s="69"/>
    </row>
    <row r="9510" spans="18:18" x14ac:dyDescent="0.3">
      <c r="R9510" s="69"/>
    </row>
    <row r="9511" spans="18:18" x14ac:dyDescent="0.3">
      <c r="R9511" s="69"/>
    </row>
    <row r="9512" spans="18:18" x14ac:dyDescent="0.3">
      <c r="R9512" s="69"/>
    </row>
    <row r="9513" spans="18:18" x14ac:dyDescent="0.3">
      <c r="R9513" s="69"/>
    </row>
    <row r="9514" spans="18:18" x14ac:dyDescent="0.3">
      <c r="R9514" s="69"/>
    </row>
    <row r="9515" spans="18:18" x14ac:dyDescent="0.3">
      <c r="R9515" s="69"/>
    </row>
    <row r="9516" spans="18:18" x14ac:dyDescent="0.3">
      <c r="R9516" s="69"/>
    </row>
    <row r="9517" spans="18:18" x14ac:dyDescent="0.3">
      <c r="R9517" s="69"/>
    </row>
    <row r="9518" spans="18:18" x14ac:dyDescent="0.3">
      <c r="R9518" s="69"/>
    </row>
    <row r="9519" spans="18:18" x14ac:dyDescent="0.3">
      <c r="R9519" s="69"/>
    </row>
    <row r="9520" spans="18:18" x14ac:dyDescent="0.3">
      <c r="R9520" s="69"/>
    </row>
    <row r="9521" spans="18:18" x14ac:dyDescent="0.3">
      <c r="R9521" s="69"/>
    </row>
    <row r="9522" spans="18:18" x14ac:dyDescent="0.3">
      <c r="R9522" s="69"/>
    </row>
    <row r="9523" spans="18:18" x14ac:dyDescent="0.3">
      <c r="R9523" s="69"/>
    </row>
    <row r="9524" spans="18:18" x14ac:dyDescent="0.3">
      <c r="R9524" s="69"/>
    </row>
    <row r="9525" spans="18:18" x14ac:dyDescent="0.3">
      <c r="R9525" s="69"/>
    </row>
    <row r="9526" spans="18:18" x14ac:dyDescent="0.3">
      <c r="R9526" s="69"/>
    </row>
    <row r="9527" spans="18:18" x14ac:dyDescent="0.3">
      <c r="R9527" s="69"/>
    </row>
    <row r="9528" spans="18:18" x14ac:dyDescent="0.3">
      <c r="R9528" s="69"/>
    </row>
    <row r="9529" spans="18:18" x14ac:dyDescent="0.3">
      <c r="R9529" s="69"/>
    </row>
    <row r="9530" spans="18:18" x14ac:dyDescent="0.3">
      <c r="R9530" s="69"/>
    </row>
    <row r="9531" spans="18:18" x14ac:dyDescent="0.3">
      <c r="R9531" s="69"/>
    </row>
    <row r="9532" spans="18:18" x14ac:dyDescent="0.3">
      <c r="R9532" s="69"/>
    </row>
    <row r="9533" spans="18:18" x14ac:dyDescent="0.3">
      <c r="R9533" s="69"/>
    </row>
    <row r="9534" spans="18:18" x14ac:dyDescent="0.3">
      <c r="R9534" s="69"/>
    </row>
    <row r="9535" spans="18:18" x14ac:dyDescent="0.3">
      <c r="R9535" s="69"/>
    </row>
    <row r="9536" spans="18:18" x14ac:dyDescent="0.3">
      <c r="R9536" s="69"/>
    </row>
    <row r="9537" spans="18:18" x14ac:dyDescent="0.3">
      <c r="R9537" s="69"/>
    </row>
    <row r="9538" spans="18:18" x14ac:dyDescent="0.3">
      <c r="R9538" s="69"/>
    </row>
    <row r="9539" spans="18:18" x14ac:dyDescent="0.3">
      <c r="R9539" s="69"/>
    </row>
    <row r="9540" spans="18:18" x14ac:dyDescent="0.3">
      <c r="R9540" s="69"/>
    </row>
    <row r="9541" spans="18:18" x14ac:dyDescent="0.3">
      <c r="R9541" s="69"/>
    </row>
    <row r="9542" spans="18:18" x14ac:dyDescent="0.3">
      <c r="R9542" s="69"/>
    </row>
    <row r="9543" spans="18:18" x14ac:dyDescent="0.3">
      <c r="R9543" s="69"/>
    </row>
    <row r="9544" spans="18:18" x14ac:dyDescent="0.3">
      <c r="R9544" s="69"/>
    </row>
    <row r="9545" spans="18:18" x14ac:dyDescent="0.3">
      <c r="R9545" s="69"/>
    </row>
    <row r="9546" spans="18:18" x14ac:dyDescent="0.3">
      <c r="R9546" s="69"/>
    </row>
    <row r="9547" spans="18:18" x14ac:dyDescent="0.3">
      <c r="R9547" s="69"/>
    </row>
    <row r="9548" spans="18:18" x14ac:dyDescent="0.3">
      <c r="R9548" s="69"/>
    </row>
    <row r="9549" spans="18:18" x14ac:dyDescent="0.3">
      <c r="R9549" s="69"/>
    </row>
    <row r="9550" spans="18:18" x14ac:dyDescent="0.3">
      <c r="R9550" s="69"/>
    </row>
    <row r="9551" spans="18:18" x14ac:dyDescent="0.3">
      <c r="R9551" s="69"/>
    </row>
    <row r="9552" spans="18:18" x14ac:dyDescent="0.3">
      <c r="R9552" s="69"/>
    </row>
    <row r="9553" spans="18:18" x14ac:dyDescent="0.3">
      <c r="R9553" s="69"/>
    </row>
    <row r="9554" spans="18:18" x14ac:dyDescent="0.3">
      <c r="R9554" s="69"/>
    </row>
    <row r="9555" spans="18:18" x14ac:dyDescent="0.3">
      <c r="R9555" s="69"/>
    </row>
    <row r="9556" spans="18:18" x14ac:dyDescent="0.3">
      <c r="R9556" s="69"/>
    </row>
    <row r="9557" spans="18:18" x14ac:dyDescent="0.3">
      <c r="R9557" s="69"/>
    </row>
    <row r="9558" spans="18:18" x14ac:dyDescent="0.3">
      <c r="R9558" s="69"/>
    </row>
    <row r="9559" spans="18:18" x14ac:dyDescent="0.3">
      <c r="R9559" s="69"/>
    </row>
    <row r="9560" spans="18:18" x14ac:dyDescent="0.3">
      <c r="R9560" s="69"/>
    </row>
    <row r="9561" spans="18:18" x14ac:dyDescent="0.3">
      <c r="R9561" s="69"/>
    </row>
    <row r="9562" spans="18:18" x14ac:dyDescent="0.3">
      <c r="R9562" s="69"/>
    </row>
    <row r="9563" spans="18:18" x14ac:dyDescent="0.3">
      <c r="R9563" s="69"/>
    </row>
    <row r="9564" spans="18:18" x14ac:dyDescent="0.3">
      <c r="R9564" s="69"/>
    </row>
    <row r="9565" spans="18:18" x14ac:dyDescent="0.3">
      <c r="R9565" s="69"/>
    </row>
    <row r="9566" spans="18:18" x14ac:dyDescent="0.3">
      <c r="R9566" s="69"/>
    </row>
    <row r="9567" spans="18:18" x14ac:dyDescent="0.3">
      <c r="R9567" s="69"/>
    </row>
    <row r="9568" spans="18:18" x14ac:dyDescent="0.3">
      <c r="R9568" s="69"/>
    </row>
    <row r="9569" spans="18:18" x14ac:dyDescent="0.3">
      <c r="R9569" s="69"/>
    </row>
    <row r="9570" spans="18:18" x14ac:dyDescent="0.3">
      <c r="R9570" s="69"/>
    </row>
    <row r="9571" spans="18:18" x14ac:dyDescent="0.3">
      <c r="R9571" s="69"/>
    </row>
    <row r="9572" spans="18:18" x14ac:dyDescent="0.3">
      <c r="R9572" s="69"/>
    </row>
    <row r="9573" spans="18:18" x14ac:dyDescent="0.3">
      <c r="R9573" s="69"/>
    </row>
    <row r="9574" spans="18:18" x14ac:dyDescent="0.3">
      <c r="R9574" s="69"/>
    </row>
    <row r="9575" spans="18:18" x14ac:dyDescent="0.3">
      <c r="R9575" s="69"/>
    </row>
    <row r="9576" spans="18:18" x14ac:dyDescent="0.3">
      <c r="R9576" s="69"/>
    </row>
    <row r="9577" spans="18:18" x14ac:dyDescent="0.3">
      <c r="R9577" s="69"/>
    </row>
    <row r="9578" spans="18:18" x14ac:dyDescent="0.3">
      <c r="R9578" s="69"/>
    </row>
    <row r="9579" spans="18:18" x14ac:dyDescent="0.3">
      <c r="R9579" s="69"/>
    </row>
    <row r="9580" spans="18:18" x14ac:dyDescent="0.3">
      <c r="R9580" s="69"/>
    </row>
    <row r="9581" spans="18:18" x14ac:dyDescent="0.3">
      <c r="R9581" s="69"/>
    </row>
    <row r="9582" spans="18:18" x14ac:dyDescent="0.3">
      <c r="R9582" s="69"/>
    </row>
    <row r="9583" spans="18:18" x14ac:dyDescent="0.3">
      <c r="R9583" s="69"/>
    </row>
    <row r="9584" spans="18:18" x14ac:dyDescent="0.3">
      <c r="R9584" s="69"/>
    </row>
    <row r="9585" spans="18:18" x14ac:dyDescent="0.3">
      <c r="R9585" s="69"/>
    </row>
    <row r="9586" spans="18:18" x14ac:dyDescent="0.3">
      <c r="R9586" s="69"/>
    </row>
    <row r="9587" spans="18:18" x14ac:dyDescent="0.3">
      <c r="R9587" s="69"/>
    </row>
    <row r="9588" spans="18:18" x14ac:dyDescent="0.3">
      <c r="R9588" s="69"/>
    </row>
    <row r="9589" spans="18:18" x14ac:dyDescent="0.3">
      <c r="R9589" s="69"/>
    </row>
    <row r="9590" spans="18:18" x14ac:dyDescent="0.3">
      <c r="R9590" s="69"/>
    </row>
    <row r="9591" spans="18:18" x14ac:dyDescent="0.3">
      <c r="R9591" s="69"/>
    </row>
    <row r="9592" spans="18:18" x14ac:dyDescent="0.3">
      <c r="R9592" s="69"/>
    </row>
    <row r="9593" spans="18:18" x14ac:dyDescent="0.3">
      <c r="R9593" s="69"/>
    </row>
    <row r="9594" spans="18:18" x14ac:dyDescent="0.3">
      <c r="R9594" s="69"/>
    </row>
    <row r="9595" spans="18:18" x14ac:dyDescent="0.3">
      <c r="R9595" s="69"/>
    </row>
    <row r="9596" spans="18:18" x14ac:dyDescent="0.3">
      <c r="R9596" s="69"/>
    </row>
    <row r="9597" spans="18:18" x14ac:dyDescent="0.3">
      <c r="R9597" s="69"/>
    </row>
    <row r="9598" spans="18:18" x14ac:dyDescent="0.3">
      <c r="R9598" s="69"/>
    </row>
    <row r="9599" spans="18:18" x14ac:dyDescent="0.3">
      <c r="R9599" s="69"/>
    </row>
    <row r="9600" spans="18:18" x14ac:dyDescent="0.3">
      <c r="R9600" s="69"/>
    </row>
    <row r="9601" spans="18:18" x14ac:dyDescent="0.3">
      <c r="R9601" s="69"/>
    </row>
    <row r="9602" spans="18:18" x14ac:dyDescent="0.3">
      <c r="R9602" s="69"/>
    </row>
    <row r="9603" spans="18:18" x14ac:dyDescent="0.3">
      <c r="R9603" s="69"/>
    </row>
    <row r="9604" spans="18:18" x14ac:dyDescent="0.3">
      <c r="R9604" s="69"/>
    </row>
    <row r="9605" spans="18:18" x14ac:dyDescent="0.3">
      <c r="R9605" s="69"/>
    </row>
    <row r="9606" spans="18:18" x14ac:dyDescent="0.3">
      <c r="R9606" s="69"/>
    </row>
    <row r="9607" spans="18:18" x14ac:dyDescent="0.3">
      <c r="R9607" s="69"/>
    </row>
    <row r="9608" spans="18:18" x14ac:dyDescent="0.3">
      <c r="R9608" s="69"/>
    </row>
    <row r="9609" spans="18:18" x14ac:dyDescent="0.3">
      <c r="R9609" s="69"/>
    </row>
    <row r="9610" spans="18:18" x14ac:dyDescent="0.3">
      <c r="R9610" s="69"/>
    </row>
    <row r="9611" spans="18:18" x14ac:dyDescent="0.3">
      <c r="R9611" s="69"/>
    </row>
    <row r="9612" spans="18:18" x14ac:dyDescent="0.3">
      <c r="R9612" s="69"/>
    </row>
    <row r="9613" spans="18:18" x14ac:dyDescent="0.3">
      <c r="R9613" s="69"/>
    </row>
    <row r="9614" spans="18:18" x14ac:dyDescent="0.3">
      <c r="R9614" s="69"/>
    </row>
    <row r="9615" spans="18:18" x14ac:dyDescent="0.3">
      <c r="R9615" s="69"/>
    </row>
    <row r="9616" spans="18:18" x14ac:dyDescent="0.3">
      <c r="R9616" s="69"/>
    </row>
    <row r="9617" spans="18:18" x14ac:dyDescent="0.3">
      <c r="R9617" s="69"/>
    </row>
    <row r="9618" spans="18:18" x14ac:dyDescent="0.3">
      <c r="R9618" s="69"/>
    </row>
    <row r="9619" spans="18:18" x14ac:dyDescent="0.3">
      <c r="R9619" s="69"/>
    </row>
    <row r="9620" spans="18:18" x14ac:dyDescent="0.3">
      <c r="R9620" s="69"/>
    </row>
    <row r="9621" spans="18:18" x14ac:dyDescent="0.3">
      <c r="R9621" s="69"/>
    </row>
    <row r="9622" spans="18:18" x14ac:dyDescent="0.3">
      <c r="R9622" s="69"/>
    </row>
    <row r="9623" spans="18:18" x14ac:dyDescent="0.3">
      <c r="R9623" s="69"/>
    </row>
    <row r="9624" spans="18:18" x14ac:dyDescent="0.3">
      <c r="R9624" s="69"/>
    </row>
    <row r="9625" spans="18:18" x14ac:dyDescent="0.3">
      <c r="R9625" s="69"/>
    </row>
    <row r="9626" spans="18:18" x14ac:dyDescent="0.3">
      <c r="R9626" s="69"/>
    </row>
    <row r="9627" spans="18:18" x14ac:dyDescent="0.3">
      <c r="R9627" s="69"/>
    </row>
    <row r="9628" spans="18:18" x14ac:dyDescent="0.3">
      <c r="R9628" s="69"/>
    </row>
    <row r="9629" spans="18:18" x14ac:dyDescent="0.3">
      <c r="R9629" s="69"/>
    </row>
    <row r="9630" spans="18:18" x14ac:dyDescent="0.3">
      <c r="R9630" s="69"/>
    </row>
    <row r="9631" spans="18:18" x14ac:dyDescent="0.3">
      <c r="R9631" s="69"/>
    </row>
    <row r="9632" spans="18:18" x14ac:dyDescent="0.3">
      <c r="R9632" s="69"/>
    </row>
    <row r="9633" spans="18:18" x14ac:dyDescent="0.3">
      <c r="R9633" s="69"/>
    </row>
    <row r="9634" spans="18:18" x14ac:dyDescent="0.3">
      <c r="R9634" s="69"/>
    </row>
    <row r="9635" spans="18:18" x14ac:dyDescent="0.3">
      <c r="R9635" s="69"/>
    </row>
    <row r="9636" spans="18:18" x14ac:dyDescent="0.3">
      <c r="R9636" s="69"/>
    </row>
    <row r="9637" spans="18:18" x14ac:dyDescent="0.3">
      <c r="R9637" s="69"/>
    </row>
    <row r="9638" spans="18:18" x14ac:dyDescent="0.3">
      <c r="R9638" s="69"/>
    </row>
    <row r="9639" spans="18:18" x14ac:dyDescent="0.3">
      <c r="R9639" s="69"/>
    </row>
    <row r="9640" spans="18:18" x14ac:dyDescent="0.3">
      <c r="R9640" s="69"/>
    </row>
    <row r="9641" spans="18:18" x14ac:dyDescent="0.3">
      <c r="R9641" s="69"/>
    </row>
    <row r="9642" spans="18:18" x14ac:dyDescent="0.3">
      <c r="R9642" s="69"/>
    </row>
    <row r="9643" spans="18:18" x14ac:dyDescent="0.3">
      <c r="R9643" s="69"/>
    </row>
    <row r="9644" spans="18:18" x14ac:dyDescent="0.3">
      <c r="R9644" s="69"/>
    </row>
    <row r="9645" spans="18:18" x14ac:dyDescent="0.3">
      <c r="R9645" s="69"/>
    </row>
    <row r="9646" spans="18:18" x14ac:dyDescent="0.3">
      <c r="R9646" s="69"/>
    </row>
    <row r="9647" spans="18:18" x14ac:dyDescent="0.3">
      <c r="R9647" s="69"/>
    </row>
    <row r="9648" spans="18:18" x14ac:dyDescent="0.3">
      <c r="R9648" s="69"/>
    </row>
    <row r="9649" spans="18:18" x14ac:dyDescent="0.3">
      <c r="R9649" s="69"/>
    </row>
    <row r="9650" spans="18:18" x14ac:dyDescent="0.3">
      <c r="R9650" s="69"/>
    </row>
    <row r="9651" spans="18:18" x14ac:dyDescent="0.3">
      <c r="R9651" s="69"/>
    </row>
    <row r="9652" spans="18:18" x14ac:dyDescent="0.3">
      <c r="R9652" s="69"/>
    </row>
    <row r="9653" spans="18:18" x14ac:dyDescent="0.3">
      <c r="R9653" s="69"/>
    </row>
    <row r="9654" spans="18:18" x14ac:dyDescent="0.3">
      <c r="R9654" s="69"/>
    </row>
    <row r="9655" spans="18:18" x14ac:dyDescent="0.3">
      <c r="R9655" s="69"/>
    </row>
    <row r="9656" spans="18:18" x14ac:dyDescent="0.3">
      <c r="R9656" s="69"/>
    </row>
    <row r="9657" spans="18:18" x14ac:dyDescent="0.3">
      <c r="R9657" s="69"/>
    </row>
    <row r="9658" spans="18:18" x14ac:dyDescent="0.3">
      <c r="R9658" s="69"/>
    </row>
    <row r="9659" spans="18:18" x14ac:dyDescent="0.3">
      <c r="R9659" s="69"/>
    </row>
    <row r="9660" spans="18:18" x14ac:dyDescent="0.3">
      <c r="R9660" s="69"/>
    </row>
    <row r="9661" spans="18:18" x14ac:dyDescent="0.3">
      <c r="R9661" s="69"/>
    </row>
    <row r="9662" spans="18:18" x14ac:dyDescent="0.3">
      <c r="R9662" s="69"/>
    </row>
    <row r="9663" spans="18:18" x14ac:dyDescent="0.3">
      <c r="R9663" s="69"/>
    </row>
    <row r="9664" spans="18:18" x14ac:dyDescent="0.3">
      <c r="R9664" s="69"/>
    </row>
    <row r="9665" spans="18:18" x14ac:dyDescent="0.3">
      <c r="R9665" s="69"/>
    </row>
    <row r="9666" spans="18:18" x14ac:dyDescent="0.3">
      <c r="R9666" s="69"/>
    </row>
    <row r="9667" spans="18:18" x14ac:dyDescent="0.3">
      <c r="R9667" s="69"/>
    </row>
    <row r="9668" spans="18:18" x14ac:dyDescent="0.3">
      <c r="R9668" s="69"/>
    </row>
    <row r="9669" spans="18:18" x14ac:dyDescent="0.3">
      <c r="R9669" s="69"/>
    </row>
    <row r="9670" spans="18:18" x14ac:dyDescent="0.3">
      <c r="R9670" s="69"/>
    </row>
    <row r="9671" spans="18:18" x14ac:dyDescent="0.3">
      <c r="R9671" s="69"/>
    </row>
    <row r="9672" spans="18:18" x14ac:dyDescent="0.3">
      <c r="R9672" s="69"/>
    </row>
    <row r="9673" spans="18:18" x14ac:dyDescent="0.3">
      <c r="R9673" s="69"/>
    </row>
    <row r="9674" spans="18:18" x14ac:dyDescent="0.3">
      <c r="R9674" s="69"/>
    </row>
    <row r="9675" spans="18:18" x14ac:dyDescent="0.3">
      <c r="R9675" s="69"/>
    </row>
    <row r="9676" spans="18:18" x14ac:dyDescent="0.3">
      <c r="R9676" s="69"/>
    </row>
    <row r="9677" spans="18:18" x14ac:dyDescent="0.3">
      <c r="R9677" s="69"/>
    </row>
    <row r="9678" spans="18:18" x14ac:dyDescent="0.3">
      <c r="R9678" s="69"/>
    </row>
    <row r="9679" spans="18:18" x14ac:dyDescent="0.3">
      <c r="R9679" s="69"/>
    </row>
    <row r="9680" spans="18:18" x14ac:dyDescent="0.3">
      <c r="R9680" s="69"/>
    </row>
    <row r="9681" spans="18:18" x14ac:dyDescent="0.3">
      <c r="R9681" s="69"/>
    </row>
    <row r="9682" spans="18:18" x14ac:dyDescent="0.3">
      <c r="R9682" s="69"/>
    </row>
    <row r="9683" spans="18:18" x14ac:dyDescent="0.3">
      <c r="R9683" s="69"/>
    </row>
    <row r="9684" spans="18:18" x14ac:dyDescent="0.3">
      <c r="R9684" s="69"/>
    </row>
    <row r="9685" spans="18:18" x14ac:dyDescent="0.3">
      <c r="R9685" s="69"/>
    </row>
    <row r="9686" spans="18:18" x14ac:dyDescent="0.3">
      <c r="R9686" s="69"/>
    </row>
    <row r="9687" spans="18:18" x14ac:dyDescent="0.3">
      <c r="R9687" s="69"/>
    </row>
    <row r="9688" spans="18:18" x14ac:dyDescent="0.3">
      <c r="R9688" s="69"/>
    </row>
    <row r="9689" spans="18:18" x14ac:dyDescent="0.3">
      <c r="R9689" s="69"/>
    </row>
    <row r="9690" spans="18:18" x14ac:dyDescent="0.3">
      <c r="R9690" s="69"/>
    </row>
    <row r="9691" spans="18:18" x14ac:dyDescent="0.3">
      <c r="R9691" s="69"/>
    </row>
    <row r="9692" spans="18:18" x14ac:dyDescent="0.3">
      <c r="R9692" s="69"/>
    </row>
    <row r="9693" spans="18:18" x14ac:dyDescent="0.3">
      <c r="R9693" s="69"/>
    </row>
    <row r="9694" spans="18:18" x14ac:dyDescent="0.3">
      <c r="R9694" s="69"/>
    </row>
    <row r="9695" spans="18:18" x14ac:dyDescent="0.3">
      <c r="R9695" s="69"/>
    </row>
    <row r="9696" spans="18:18" x14ac:dyDescent="0.3">
      <c r="R9696" s="69"/>
    </row>
    <row r="9697" spans="18:18" x14ac:dyDescent="0.3">
      <c r="R9697" s="69"/>
    </row>
    <row r="9698" spans="18:18" x14ac:dyDescent="0.3">
      <c r="R9698" s="69"/>
    </row>
    <row r="9699" spans="18:18" x14ac:dyDescent="0.3">
      <c r="R9699" s="69"/>
    </row>
    <row r="9700" spans="18:18" x14ac:dyDescent="0.3">
      <c r="R9700" s="69"/>
    </row>
    <row r="9701" spans="18:18" x14ac:dyDescent="0.3">
      <c r="R9701" s="69"/>
    </row>
    <row r="9702" spans="18:18" x14ac:dyDescent="0.3">
      <c r="R9702" s="69"/>
    </row>
    <row r="9703" spans="18:18" x14ac:dyDescent="0.3">
      <c r="R9703" s="69"/>
    </row>
    <row r="9704" spans="18:18" x14ac:dyDescent="0.3">
      <c r="R9704" s="69"/>
    </row>
    <row r="9705" spans="18:18" x14ac:dyDescent="0.3">
      <c r="R9705" s="69"/>
    </row>
    <row r="9706" spans="18:18" x14ac:dyDescent="0.3">
      <c r="R9706" s="69"/>
    </row>
    <row r="9707" spans="18:18" x14ac:dyDescent="0.3">
      <c r="R9707" s="69"/>
    </row>
    <row r="9708" spans="18:18" x14ac:dyDescent="0.3">
      <c r="R9708" s="69"/>
    </row>
    <row r="9709" spans="18:18" x14ac:dyDescent="0.3">
      <c r="R9709" s="69"/>
    </row>
    <row r="9710" spans="18:18" x14ac:dyDescent="0.3">
      <c r="R9710" s="69"/>
    </row>
    <row r="9711" spans="18:18" x14ac:dyDescent="0.3">
      <c r="R9711" s="69"/>
    </row>
    <row r="9712" spans="18:18" x14ac:dyDescent="0.3">
      <c r="R9712" s="69"/>
    </row>
    <row r="9713" spans="18:18" x14ac:dyDescent="0.3">
      <c r="R9713" s="69"/>
    </row>
    <row r="9714" spans="18:18" x14ac:dyDescent="0.3">
      <c r="R9714" s="69"/>
    </row>
    <row r="9715" spans="18:18" x14ac:dyDescent="0.3">
      <c r="R9715" s="69"/>
    </row>
    <row r="9716" spans="18:18" x14ac:dyDescent="0.3">
      <c r="R9716" s="69"/>
    </row>
    <row r="9717" spans="18:18" x14ac:dyDescent="0.3">
      <c r="R9717" s="69"/>
    </row>
    <row r="9718" spans="18:18" x14ac:dyDescent="0.3">
      <c r="R9718" s="69"/>
    </row>
    <row r="9719" spans="18:18" x14ac:dyDescent="0.3">
      <c r="R9719" s="69"/>
    </row>
    <row r="9720" spans="18:18" x14ac:dyDescent="0.3">
      <c r="R9720" s="69"/>
    </row>
    <row r="9721" spans="18:18" x14ac:dyDescent="0.3">
      <c r="R9721" s="69"/>
    </row>
    <row r="9722" spans="18:18" x14ac:dyDescent="0.3">
      <c r="R9722" s="69"/>
    </row>
    <row r="9723" spans="18:18" x14ac:dyDescent="0.3">
      <c r="R9723" s="69"/>
    </row>
    <row r="9724" spans="18:18" x14ac:dyDescent="0.3">
      <c r="R9724" s="69"/>
    </row>
    <row r="9725" spans="18:18" x14ac:dyDescent="0.3">
      <c r="R9725" s="69"/>
    </row>
    <row r="9726" spans="18:18" x14ac:dyDescent="0.3">
      <c r="R9726" s="69"/>
    </row>
    <row r="9727" spans="18:18" x14ac:dyDescent="0.3">
      <c r="R9727" s="69"/>
    </row>
    <row r="9728" spans="18:18" x14ac:dyDescent="0.3">
      <c r="R9728" s="69"/>
    </row>
    <row r="9729" spans="18:18" x14ac:dyDescent="0.3">
      <c r="R9729" s="69"/>
    </row>
    <row r="9730" spans="18:18" x14ac:dyDescent="0.3">
      <c r="R9730" s="69"/>
    </row>
    <row r="9731" spans="18:18" x14ac:dyDescent="0.3">
      <c r="R9731" s="69"/>
    </row>
    <row r="9732" spans="18:18" x14ac:dyDescent="0.3">
      <c r="R9732" s="69"/>
    </row>
    <row r="9733" spans="18:18" x14ac:dyDescent="0.3">
      <c r="R9733" s="69"/>
    </row>
    <row r="9734" spans="18:18" x14ac:dyDescent="0.3">
      <c r="R9734" s="69"/>
    </row>
    <row r="9735" spans="18:18" x14ac:dyDescent="0.3">
      <c r="R9735" s="69"/>
    </row>
    <row r="9736" spans="18:18" x14ac:dyDescent="0.3">
      <c r="R9736" s="69"/>
    </row>
    <row r="9737" spans="18:18" x14ac:dyDescent="0.3">
      <c r="R9737" s="69"/>
    </row>
    <row r="9738" spans="18:18" x14ac:dyDescent="0.3">
      <c r="R9738" s="69"/>
    </row>
    <row r="9739" spans="18:18" x14ac:dyDescent="0.3">
      <c r="R9739" s="69"/>
    </row>
    <row r="9740" spans="18:18" x14ac:dyDescent="0.3">
      <c r="R9740" s="69"/>
    </row>
    <row r="9741" spans="18:18" x14ac:dyDescent="0.3">
      <c r="R9741" s="69"/>
    </row>
    <row r="9742" spans="18:18" x14ac:dyDescent="0.3">
      <c r="R9742" s="69"/>
    </row>
    <row r="9743" spans="18:18" x14ac:dyDescent="0.3">
      <c r="R9743" s="69"/>
    </row>
    <row r="9744" spans="18:18" x14ac:dyDescent="0.3">
      <c r="R9744" s="69"/>
    </row>
    <row r="9745" spans="18:18" x14ac:dyDescent="0.3">
      <c r="R9745" s="69"/>
    </row>
    <row r="9746" spans="18:18" x14ac:dyDescent="0.3">
      <c r="R9746" s="69"/>
    </row>
    <row r="9747" spans="18:18" x14ac:dyDescent="0.3">
      <c r="R9747" s="69"/>
    </row>
    <row r="9748" spans="18:18" x14ac:dyDescent="0.3">
      <c r="R9748" s="69"/>
    </row>
    <row r="9749" spans="18:18" x14ac:dyDescent="0.3">
      <c r="R9749" s="69"/>
    </row>
    <row r="9750" spans="18:18" x14ac:dyDescent="0.3">
      <c r="R9750" s="69"/>
    </row>
    <row r="9751" spans="18:18" x14ac:dyDescent="0.3">
      <c r="R9751" s="69"/>
    </row>
    <row r="9752" spans="18:18" x14ac:dyDescent="0.3">
      <c r="R9752" s="69"/>
    </row>
    <row r="9753" spans="18:18" x14ac:dyDescent="0.3">
      <c r="R9753" s="69"/>
    </row>
    <row r="9754" spans="18:18" x14ac:dyDescent="0.3">
      <c r="R9754" s="69"/>
    </row>
    <row r="9755" spans="18:18" x14ac:dyDescent="0.3">
      <c r="R9755" s="69"/>
    </row>
    <row r="9756" spans="18:18" x14ac:dyDescent="0.3">
      <c r="R9756" s="69"/>
    </row>
    <row r="9757" spans="18:18" x14ac:dyDescent="0.3">
      <c r="R9757" s="69"/>
    </row>
    <row r="9758" spans="18:18" x14ac:dyDescent="0.3">
      <c r="R9758" s="69"/>
    </row>
    <row r="9759" spans="18:18" x14ac:dyDescent="0.3">
      <c r="R9759" s="69"/>
    </row>
    <row r="9760" spans="18:18" x14ac:dyDescent="0.3">
      <c r="R9760" s="69"/>
    </row>
    <row r="9761" spans="18:18" x14ac:dyDescent="0.3">
      <c r="R9761" s="69"/>
    </row>
    <row r="9762" spans="18:18" x14ac:dyDescent="0.3">
      <c r="R9762" s="69"/>
    </row>
    <row r="9763" spans="18:18" x14ac:dyDescent="0.3">
      <c r="R9763" s="69"/>
    </row>
    <row r="9764" spans="18:18" x14ac:dyDescent="0.3">
      <c r="R9764" s="69"/>
    </row>
    <row r="9765" spans="18:18" x14ac:dyDescent="0.3">
      <c r="R9765" s="69"/>
    </row>
    <row r="9766" spans="18:18" x14ac:dyDescent="0.3">
      <c r="R9766" s="69"/>
    </row>
    <row r="9767" spans="18:18" x14ac:dyDescent="0.3">
      <c r="R9767" s="69"/>
    </row>
    <row r="9768" spans="18:18" x14ac:dyDescent="0.3">
      <c r="R9768" s="69"/>
    </row>
    <row r="9769" spans="18:18" x14ac:dyDescent="0.3">
      <c r="R9769" s="69"/>
    </row>
    <row r="9770" spans="18:18" x14ac:dyDescent="0.3">
      <c r="R9770" s="69"/>
    </row>
    <row r="9771" spans="18:18" x14ac:dyDescent="0.3">
      <c r="R9771" s="69"/>
    </row>
    <row r="9772" spans="18:18" x14ac:dyDescent="0.3">
      <c r="R9772" s="69"/>
    </row>
    <row r="9773" spans="18:18" x14ac:dyDescent="0.3">
      <c r="R9773" s="69"/>
    </row>
    <row r="9774" spans="18:18" x14ac:dyDescent="0.3">
      <c r="R9774" s="69"/>
    </row>
    <row r="9775" spans="18:18" x14ac:dyDescent="0.3">
      <c r="R9775" s="69"/>
    </row>
    <row r="9776" spans="18:18" x14ac:dyDescent="0.3">
      <c r="R9776" s="69"/>
    </row>
    <row r="9777" spans="18:18" x14ac:dyDescent="0.3">
      <c r="R9777" s="69"/>
    </row>
    <row r="9778" spans="18:18" x14ac:dyDescent="0.3">
      <c r="R9778" s="69"/>
    </row>
    <row r="9779" spans="18:18" x14ac:dyDescent="0.3">
      <c r="R9779" s="69"/>
    </row>
    <row r="9780" spans="18:18" x14ac:dyDescent="0.3">
      <c r="R9780" s="69"/>
    </row>
    <row r="9781" spans="18:18" x14ac:dyDescent="0.3">
      <c r="R9781" s="69"/>
    </row>
    <row r="9782" spans="18:18" x14ac:dyDescent="0.3">
      <c r="R9782" s="69"/>
    </row>
    <row r="9783" spans="18:18" x14ac:dyDescent="0.3">
      <c r="R9783" s="69"/>
    </row>
    <row r="9784" spans="18:18" x14ac:dyDescent="0.3">
      <c r="R9784" s="69"/>
    </row>
    <row r="9785" spans="18:18" x14ac:dyDescent="0.3">
      <c r="R9785" s="69"/>
    </row>
    <row r="9786" spans="18:18" x14ac:dyDescent="0.3">
      <c r="R9786" s="69"/>
    </row>
    <row r="9787" spans="18:18" x14ac:dyDescent="0.3">
      <c r="R9787" s="69"/>
    </row>
    <row r="9788" spans="18:18" x14ac:dyDescent="0.3">
      <c r="R9788" s="69"/>
    </row>
    <row r="9789" spans="18:18" x14ac:dyDescent="0.3">
      <c r="R9789" s="69"/>
    </row>
    <row r="9790" spans="18:18" x14ac:dyDescent="0.3">
      <c r="R9790" s="69"/>
    </row>
    <row r="9791" spans="18:18" x14ac:dyDescent="0.3">
      <c r="R9791" s="69"/>
    </row>
    <row r="9792" spans="18:18" x14ac:dyDescent="0.3">
      <c r="R9792" s="69"/>
    </row>
    <row r="9793" spans="18:18" x14ac:dyDescent="0.3">
      <c r="R9793" s="69"/>
    </row>
    <row r="9794" spans="18:18" x14ac:dyDescent="0.3">
      <c r="R9794" s="69"/>
    </row>
    <row r="9795" spans="18:18" x14ac:dyDescent="0.3">
      <c r="R9795" s="69"/>
    </row>
    <row r="9796" spans="18:18" x14ac:dyDescent="0.3">
      <c r="R9796" s="69"/>
    </row>
    <row r="9797" spans="18:18" x14ac:dyDescent="0.3">
      <c r="R9797" s="69"/>
    </row>
    <row r="9798" spans="18:18" x14ac:dyDescent="0.3">
      <c r="R9798" s="69"/>
    </row>
    <row r="9799" spans="18:18" x14ac:dyDescent="0.3">
      <c r="R9799" s="69"/>
    </row>
    <row r="9800" spans="18:18" x14ac:dyDescent="0.3">
      <c r="R9800" s="69"/>
    </row>
    <row r="9801" spans="18:18" x14ac:dyDescent="0.3">
      <c r="R9801" s="69"/>
    </row>
    <row r="9802" spans="18:18" x14ac:dyDescent="0.3">
      <c r="R9802" s="69"/>
    </row>
    <row r="9803" spans="18:18" x14ac:dyDescent="0.3">
      <c r="R9803" s="69"/>
    </row>
    <row r="9804" spans="18:18" x14ac:dyDescent="0.3">
      <c r="R9804" s="69"/>
    </row>
    <row r="9805" spans="18:18" x14ac:dyDescent="0.3">
      <c r="R9805" s="69"/>
    </row>
    <row r="9806" spans="18:18" x14ac:dyDescent="0.3">
      <c r="R9806" s="69"/>
    </row>
    <row r="9807" spans="18:18" x14ac:dyDescent="0.3">
      <c r="R9807" s="69"/>
    </row>
    <row r="9808" spans="18:18" x14ac:dyDescent="0.3">
      <c r="R9808" s="69"/>
    </row>
    <row r="9809" spans="18:18" x14ac:dyDescent="0.3">
      <c r="R9809" s="69"/>
    </row>
    <row r="9810" spans="18:18" x14ac:dyDescent="0.3">
      <c r="R9810" s="69"/>
    </row>
    <row r="9811" spans="18:18" x14ac:dyDescent="0.3">
      <c r="R9811" s="69"/>
    </row>
    <row r="9812" spans="18:18" x14ac:dyDescent="0.3">
      <c r="R9812" s="69"/>
    </row>
    <row r="9813" spans="18:18" x14ac:dyDescent="0.3">
      <c r="R9813" s="69"/>
    </row>
    <row r="9814" spans="18:18" x14ac:dyDescent="0.3">
      <c r="R9814" s="69"/>
    </row>
    <row r="9815" spans="18:18" x14ac:dyDescent="0.3">
      <c r="R9815" s="69"/>
    </row>
    <row r="9816" spans="18:18" x14ac:dyDescent="0.3">
      <c r="R9816" s="69"/>
    </row>
    <row r="9817" spans="18:18" x14ac:dyDescent="0.3">
      <c r="R9817" s="69"/>
    </row>
    <row r="9818" spans="18:18" x14ac:dyDescent="0.3">
      <c r="R9818" s="69"/>
    </row>
    <row r="9819" spans="18:18" x14ac:dyDescent="0.3">
      <c r="R9819" s="69"/>
    </row>
    <row r="9820" spans="18:18" x14ac:dyDescent="0.3">
      <c r="R9820" s="69"/>
    </row>
    <row r="9821" spans="18:18" x14ac:dyDescent="0.3">
      <c r="R9821" s="69"/>
    </row>
    <row r="9822" spans="18:18" x14ac:dyDescent="0.3">
      <c r="R9822" s="69"/>
    </row>
    <row r="9823" spans="18:18" x14ac:dyDescent="0.3">
      <c r="R9823" s="69"/>
    </row>
    <row r="9824" spans="18:18" x14ac:dyDescent="0.3">
      <c r="R9824" s="69"/>
    </row>
    <row r="9825" spans="18:18" x14ac:dyDescent="0.3">
      <c r="R9825" s="69"/>
    </row>
    <row r="9826" spans="18:18" x14ac:dyDescent="0.3">
      <c r="R9826" s="69"/>
    </row>
    <row r="9827" spans="18:18" x14ac:dyDescent="0.3">
      <c r="R9827" s="69"/>
    </row>
    <row r="9828" spans="18:18" x14ac:dyDescent="0.3">
      <c r="R9828" s="69"/>
    </row>
    <row r="9829" spans="18:18" x14ac:dyDescent="0.3">
      <c r="R9829" s="69"/>
    </row>
    <row r="9830" spans="18:18" x14ac:dyDescent="0.3">
      <c r="R9830" s="69"/>
    </row>
    <row r="9831" spans="18:18" x14ac:dyDescent="0.3">
      <c r="R9831" s="69"/>
    </row>
    <row r="9832" spans="18:18" x14ac:dyDescent="0.3">
      <c r="R9832" s="69"/>
    </row>
    <row r="9833" spans="18:18" x14ac:dyDescent="0.3">
      <c r="R9833" s="69"/>
    </row>
    <row r="9834" spans="18:18" x14ac:dyDescent="0.3">
      <c r="R9834" s="69"/>
    </row>
    <row r="9835" spans="18:18" x14ac:dyDescent="0.3">
      <c r="R9835" s="69"/>
    </row>
    <row r="9836" spans="18:18" x14ac:dyDescent="0.3">
      <c r="R9836" s="69"/>
    </row>
    <row r="9837" spans="18:18" x14ac:dyDescent="0.3">
      <c r="R9837" s="69"/>
    </row>
    <row r="9838" spans="18:18" x14ac:dyDescent="0.3">
      <c r="R9838" s="69"/>
    </row>
    <row r="9839" spans="18:18" x14ac:dyDescent="0.3">
      <c r="R9839" s="69"/>
    </row>
    <row r="9840" spans="18:18" x14ac:dyDescent="0.3">
      <c r="R9840" s="69"/>
    </row>
    <row r="9841" spans="18:18" x14ac:dyDescent="0.3">
      <c r="R9841" s="69"/>
    </row>
    <row r="9842" spans="18:18" x14ac:dyDescent="0.3">
      <c r="R9842" s="69"/>
    </row>
    <row r="9843" spans="18:18" x14ac:dyDescent="0.3">
      <c r="R9843" s="69"/>
    </row>
    <row r="9844" spans="18:18" x14ac:dyDescent="0.3">
      <c r="R9844" s="69"/>
    </row>
    <row r="9845" spans="18:18" x14ac:dyDescent="0.3">
      <c r="R9845" s="69"/>
    </row>
    <row r="9846" spans="18:18" x14ac:dyDescent="0.3">
      <c r="R9846" s="69"/>
    </row>
    <row r="9847" spans="18:18" x14ac:dyDescent="0.3">
      <c r="R9847" s="69"/>
    </row>
    <row r="9848" spans="18:18" x14ac:dyDescent="0.3">
      <c r="R9848" s="69"/>
    </row>
    <row r="9849" spans="18:18" x14ac:dyDescent="0.3">
      <c r="R9849" s="69"/>
    </row>
    <row r="9850" spans="18:18" x14ac:dyDescent="0.3">
      <c r="R9850" s="69"/>
    </row>
    <row r="9851" spans="18:18" x14ac:dyDescent="0.3">
      <c r="R9851" s="69"/>
    </row>
    <row r="9852" spans="18:18" x14ac:dyDescent="0.3">
      <c r="R9852" s="69"/>
    </row>
    <row r="9853" spans="18:18" x14ac:dyDescent="0.3">
      <c r="R9853" s="69"/>
    </row>
    <row r="9854" spans="18:18" x14ac:dyDescent="0.3">
      <c r="R9854" s="69"/>
    </row>
    <row r="9855" spans="18:18" x14ac:dyDescent="0.3">
      <c r="R9855" s="69"/>
    </row>
    <row r="9856" spans="18:18" x14ac:dyDescent="0.3">
      <c r="R9856" s="69"/>
    </row>
    <row r="9857" spans="18:18" x14ac:dyDescent="0.3">
      <c r="R9857" s="69"/>
    </row>
    <row r="9858" spans="18:18" x14ac:dyDescent="0.3">
      <c r="R9858" s="69"/>
    </row>
    <row r="9859" spans="18:18" x14ac:dyDescent="0.3">
      <c r="R9859" s="69"/>
    </row>
    <row r="9860" spans="18:18" x14ac:dyDescent="0.3">
      <c r="R9860" s="69"/>
    </row>
    <row r="9861" spans="18:18" x14ac:dyDescent="0.3">
      <c r="R9861" s="69"/>
    </row>
    <row r="9862" spans="18:18" x14ac:dyDescent="0.3">
      <c r="R9862" s="69"/>
    </row>
    <row r="9863" spans="18:18" x14ac:dyDescent="0.3">
      <c r="R9863" s="69"/>
    </row>
    <row r="9864" spans="18:18" x14ac:dyDescent="0.3">
      <c r="R9864" s="69"/>
    </row>
    <row r="9865" spans="18:18" x14ac:dyDescent="0.3">
      <c r="R9865" s="69"/>
    </row>
    <row r="9866" spans="18:18" x14ac:dyDescent="0.3">
      <c r="R9866" s="69"/>
    </row>
    <row r="9867" spans="18:18" x14ac:dyDescent="0.3">
      <c r="R9867" s="69"/>
    </row>
    <row r="9868" spans="18:18" x14ac:dyDescent="0.3">
      <c r="R9868" s="69"/>
    </row>
    <row r="9869" spans="18:18" x14ac:dyDescent="0.3">
      <c r="R9869" s="69"/>
    </row>
    <row r="9870" spans="18:18" x14ac:dyDescent="0.3">
      <c r="R9870" s="69"/>
    </row>
    <row r="9871" spans="18:18" x14ac:dyDescent="0.3">
      <c r="R9871" s="69"/>
    </row>
    <row r="9872" spans="18:18" x14ac:dyDescent="0.3">
      <c r="R9872" s="69"/>
    </row>
    <row r="9873" spans="18:18" x14ac:dyDescent="0.3">
      <c r="R9873" s="69"/>
    </row>
    <row r="9874" spans="18:18" x14ac:dyDescent="0.3">
      <c r="R9874" s="69"/>
    </row>
    <row r="9875" spans="18:18" x14ac:dyDescent="0.3">
      <c r="R9875" s="69"/>
    </row>
    <row r="9876" spans="18:18" x14ac:dyDescent="0.3">
      <c r="R9876" s="69"/>
    </row>
    <row r="9877" spans="18:18" x14ac:dyDescent="0.3">
      <c r="R9877" s="69"/>
    </row>
    <row r="9878" spans="18:18" x14ac:dyDescent="0.3">
      <c r="R9878" s="69"/>
    </row>
    <row r="9879" spans="18:18" x14ac:dyDescent="0.3">
      <c r="R9879" s="69"/>
    </row>
    <row r="9880" spans="18:18" x14ac:dyDescent="0.3">
      <c r="R9880" s="69"/>
    </row>
    <row r="9881" spans="18:18" x14ac:dyDescent="0.3">
      <c r="R9881" s="69"/>
    </row>
    <row r="9882" spans="18:18" x14ac:dyDescent="0.3">
      <c r="R9882" s="69"/>
    </row>
    <row r="9883" spans="18:18" x14ac:dyDescent="0.3">
      <c r="R9883" s="69"/>
    </row>
    <row r="9884" spans="18:18" x14ac:dyDescent="0.3">
      <c r="R9884" s="69"/>
    </row>
    <row r="9885" spans="18:18" x14ac:dyDescent="0.3">
      <c r="R9885" s="69"/>
    </row>
    <row r="9886" spans="18:18" x14ac:dyDescent="0.3">
      <c r="R9886" s="69"/>
    </row>
    <row r="9887" spans="18:18" x14ac:dyDescent="0.3">
      <c r="R9887" s="69"/>
    </row>
    <row r="9888" spans="18:18" x14ac:dyDescent="0.3">
      <c r="R9888" s="69"/>
    </row>
    <row r="9889" spans="18:18" x14ac:dyDescent="0.3">
      <c r="R9889" s="69"/>
    </row>
    <row r="9890" spans="18:18" x14ac:dyDescent="0.3">
      <c r="R9890" s="69"/>
    </row>
    <row r="9891" spans="18:18" x14ac:dyDescent="0.3">
      <c r="R9891" s="69"/>
    </row>
    <row r="9892" spans="18:18" x14ac:dyDescent="0.3">
      <c r="R9892" s="69"/>
    </row>
    <row r="9893" spans="18:18" x14ac:dyDescent="0.3">
      <c r="R9893" s="69"/>
    </row>
    <row r="9894" spans="18:18" x14ac:dyDescent="0.3">
      <c r="R9894" s="69"/>
    </row>
    <row r="9895" spans="18:18" x14ac:dyDescent="0.3">
      <c r="R9895" s="69"/>
    </row>
    <row r="9896" spans="18:18" x14ac:dyDescent="0.3">
      <c r="R9896" s="69"/>
    </row>
    <row r="9897" spans="18:18" x14ac:dyDescent="0.3">
      <c r="R9897" s="69"/>
    </row>
    <row r="9898" spans="18:18" x14ac:dyDescent="0.3">
      <c r="R9898" s="69"/>
    </row>
    <row r="9899" spans="18:18" x14ac:dyDescent="0.3">
      <c r="R9899" s="69"/>
    </row>
    <row r="9900" spans="18:18" x14ac:dyDescent="0.3">
      <c r="R9900" s="69"/>
    </row>
    <row r="9901" spans="18:18" x14ac:dyDescent="0.3">
      <c r="R9901" s="69"/>
    </row>
    <row r="9902" spans="18:18" x14ac:dyDescent="0.3">
      <c r="R9902" s="69"/>
    </row>
    <row r="9903" spans="18:18" x14ac:dyDescent="0.3">
      <c r="R9903" s="69"/>
    </row>
    <row r="9904" spans="18:18" x14ac:dyDescent="0.3">
      <c r="R9904" s="69"/>
    </row>
    <row r="9905" spans="18:18" x14ac:dyDescent="0.3">
      <c r="R9905" s="69"/>
    </row>
    <row r="9906" spans="18:18" x14ac:dyDescent="0.3">
      <c r="R9906" s="69"/>
    </row>
    <row r="9907" spans="18:18" x14ac:dyDescent="0.3">
      <c r="R9907" s="69"/>
    </row>
    <row r="9908" spans="18:18" x14ac:dyDescent="0.3">
      <c r="R9908" s="69"/>
    </row>
    <row r="9909" spans="18:18" x14ac:dyDescent="0.3">
      <c r="R9909" s="69"/>
    </row>
    <row r="9910" spans="18:18" x14ac:dyDescent="0.3">
      <c r="R9910" s="69"/>
    </row>
    <row r="9911" spans="18:18" x14ac:dyDescent="0.3">
      <c r="R9911" s="69"/>
    </row>
    <row r="9912" spans="18:18" x14ac:dyDescent="0.3">
      <c r="R9912" s="69"/>
    </row>
    <row r="9913" spans="18:18" x14ac:dyDescent="0.3">
      <c r="R9913" s="69"/>
    </row>
    <row r="9914" spans="18:18" x14ac:dyDescent="0.3">
      <c r="R9914" s="69"/>
    </row>
    <row r="9915" spans="18:18" x14ac:dyDescent="0.3">
      <c r="R9915" s="69"/>
    </row>
    <row r="9916" spans="18:18" x14ac:dyDescent="0.3">
      <c r="R9916" s="69"/>
    </row>
    <row r="9917" spans="18:18" x14ac:dyDescent="0.3">
      <c r="R9917" s="69"/>
    </row>
    <row r="9918" spans="18:18" x14ac:dyDescent="0.3">
      <c r="R9918" s="69"/>
    </row>
    <row r="9919" spans="18:18" x14ac:dyDescent="0.3">
      <c r="R9919" s="69"/>
    </row>
    <row r="9920" spans="18:18" x14ac:dyDescent="0.3">
      <c r="R9920" s="69"/>
    </row>
    <row r="9921" spans="18:18" x14ac:dyDescent="0.3">
      <c r="R9921" s="69"/>
    </row>
    <row r="9922" spans="18:18" x14ac:dyDescent="0.3">
      <c r="R9922" s="69"/>
    </row>
    <row r="9923" spans="18:18" x14ac:dyDescent="0.3">
      <c r="R9923" s="69"/>
    </row>
    <row r="9924" spans="18:18" x14ac:dyDescent="0.3">
      <c r="R9924" s="69"/>
    </row>
    <row r="9925" spans="18:18" x14ac:dyDescent="0.3">
      <c r="R9925" s="69"/>
    </row>
    <row r="9926" spans="18:18" x14ac:dyDescent="0.3">
      <c r="R9926" s="69"/>
    </row>
    <row r="9927" spans="18:18" x14ac:dyDescent="0.3">
      <c r="R9927" s="69"/>
    </row>
    <row r="9928" spans="18:18" x14ac:dyDescent="0.3">
      <c r="R9928" s="69"/>
    </row>
    <row r="9929" spans="18:18" x14ac:dyDescent="0.3">
      <c r="R9929" s="69"/>
    </row>
    <row r="9930" spans="18:18" x14ac:dyDescent="0.3">
      <c r="R9930" s="69"/>
    </row>
    <row r="9931" spans="18:18" x14ac:dyDescent="0.3">
      <c r="R9931" s="69"/>
    </row>
    <row r="9932" spans="18:18" x14ac:dyDescent="0.3">
      <c r="R9932" s="69"/>
    </row>
    <row r="9933" spans="18:18" x14ac:dyDescent="0.3">
      <c r="R9933" s="69"/>
    </row>
    <row r="9934" spans="18:18" x14ac:dyDescent="0.3">
      <c r="R9934" s="69"/>
    </row>
    <row r="9935" spans="18:18" x14ac:dyDescent="0.3">
      <c r="R9935" s="69"/>
    </row>
    <row r="9936" spans="18:18" x14ac:dyDescent="0.3">
      <c r="R9936" s="69"/>
    </row>
    <row r="9937" spans="18:18" x14ac:dyDescent="0.3">
      <c r="R9937" s="69"/>
    </row>
    <row r="9938" spans="18:18" x14ac:dyDescent="0.3">
      <c r="R9938" s="69"/>
    </row>
    <row r="9939" spans="18:18" x14ac:dyDescent="0.3">
      <c r="R9939" s="69"/>
    </row>
    <row r="9940" spans="18:18" x14ac:dyDescent="0.3">
      <c r="R9940" s="69"/>
    </row>
    <row r="9941" spans="18:18" x14ac:dyDescent="0.3">
      <c r="R9941" s="69"/>
    </row>
    <row r="9942" spans="18:18" x14ac:dyDescent="0.3">
      <c r="R9942" s="69"/>
    </row>
    <row r="9943" spans="18:18" x14ac:dyDescent="0.3">
      <c r="R9943" s="69"/>
    </row>
    <row r="9944" spans="18:18" x14ac:dyDescent="0.3">
      <c r="R9944" s="69"/>
    </row>
    <row r="9945" spans="18:18" x14ac:dyDescent="0.3">
      <c r="R9945" s="69"/>
    </row>
    <row r="9946" spans="18:18" x14ac:dyDescent="0.3">
      <c r="R9946" s="69"/>
    </row>
    <row r="9947" spans="18:18" x14ac:dyDescent="0.3">
      <c r="R9947" s="69"/>
    </row>
    <row r="9948" spans="18:18" x14ac:dyDescent="0.3">
      <c r="R9948" s="69"/>
    </row>
    <row r="9949" spans="18:18" x14ac:dyDescent="0.3">
      <c r="R9949" s="69"/>
    </row>
    <row r="9950" spans="18:18" x14ac:dyDescent="0.3">
      <c r="R9950" s="69"/>
    </row>
    <row r="9951" spans="18:18" x14ac:dyDescent="0.3">
      <c r="R9951" s="69"/>
    </row>
    <row r="9952" spans="18:18" x14ac:dyDescent="0.3">
      <c r="R9952" s="69"/>
    </row>
    <row r="9953" spans="18:18" x14ac:dyDescent="0.3">
      <c r="R9953" s="69"/>
    </row>
    <row r="9954" spans="18:18" x14ac:dyDescent="0.3">
      <c r="R9954" s="69"/>
    </row>
    <row r="9955" spans="18:18" x14ac:dyDescent="0.3">
      <c r="R9955" s="69"/>
    </row>
    <row r="9956" spans="18:18" x14ac:dyDescent="0.3">
      <c r="R9956" s="69"/>
    </row>
    <row r="9957" spans="18:18" x14ac:dyDescent="0.3">
      <c r="R9957" s="69"/>
    </row>
    <row r="9958" spans="18:18" x14ac:dyDescent="0.3">
      <c r="R9958" s="69"/>
    </row>
    <row r="9959" spans="18:18" x14ac:dyDescent="0.3">
      <c r="R9959" s="69"/>
    </row>
    <row r="9960" spans="18:18" x14ac:dyDescent="0.3">
      <c r="R9960" s="69"/>
    </row>
    <row r="9961" spans="18:18" x14ac:dyDescent="0.3">
      <c r="R9961" s="69"/>
    </row>
    <row r="9962" spans="18:18" x14ac:dyDescent="0.3">
      <c r="R9962" s="69"/>
    </row>
    <row r="9963" spans="18:18" x14ac:dyDescent="0.3">
      <c r="R9963" s="69"/>
    </row>
    <row r="9964" spans="18:18" x14ac:dyDescent="0.3">
      <c r="R9964" s="69"/>
    </row>
    <row r="9965" spans="18:18" x14ac:dyDescent="0.3">
      <c r="R9965" s="69"/>
    </row>
    <row r="9966" spans="18:18" x14ac:dyDescent="0.3">
      <c r="R9966" s="69"/>
    </row>
    <row r="9967" spans="18:18" x14ac:dyDescent="0.3">
      <c r="R9967" s="69"/>
    </row>
    <row r="9968" spans="18:18" x14ac:dyDescent="0.3">
      <c r="R9968" s="69"/>
    </row>
    <row r="9969" spans="18:18" x14ac:dyDescent="0.3">
      <c r="R9969" s="69"/>
    </row>
    <row r="9970" spans="18:18" x14ac:dyDescent="0.3">
      <c r="R9970" s="69"/>
    </row>
    <row r="9971" spans="18:18" x14ac:dyDescent="0.3">
      <c r="R9971" s="69"/>
    </row>
    <row r="9972" spans="18:18" x14ac:dyDescent="0.3">
      <c r="R9972" s="69"/>
    </row>
    <row r="9973" spans="18:18" x14ac:dyDescent="0.3">
      <c r="R9973" s="69"/>
    </row>
    <row r="9974" spans="18:18" x14ac:dyDescent="0.3">
      <c r="R9974" s="69"/>
    </row>
    <row r="9975" spans="18:18" x14ac:dyDescent="0.3">
      <c r="R9975" s="69"/>
    </row>
    <row r="9976" spans="18:18" x14ac:dyDescent="0.3">
      <c r="R9976" s="69"/>
    </row>
    <row r="9977" spans="18:18" x14ac:dyDescent="0.3">
      <c r="R9977" s="69"/>
    </row>
    <row r="9978" spans="18:18" x14ac:dyDescent="0.3">
      <c r="R9978" s="69"/>
    </row>
    <row r="9979" spans="18:18" x14ac:dyDescent="0.3">
      <c r="R9979" s="69"/>
    </row>
    <row r="9980" spans="18:18" x14ac:dyDescent="0.3">
      <c r="R9980" s="69"/>
    </row>
    <row r="9981" spans="18:18" x14ac:dyDescent="0.3">
      <c r="R9981" s="69"/>
    </row>
    <row r="9982" spans="18:18" x14ac:dyDescent="0.3">
      <c r="R9982" s="69"/>
    </row>
    <row r="9983" spans="18:18" x14ac:dyDescent="0.3">
      <c r="R9983" s="69"/>
    </row>
    <row r="9984" spans="18:18" x14ac:dyDescent="0.3">
      <c r="R9984" s="69"/>
    </row>
    <row r="9985" spans="18:18" x14ac:dyDescent="0.3">
      <c r="R9985" s="69"/>
    </row>
    <row r="9986" spans="18:18" x14ac:dyDescent="0.3">
      <c r="R9986" s="69"/>
    </row>
    <row r="9987" spans="18:18" x14ac:dyDescent="0.3">
      <c r="R9987" s="69"/>
    </row>
    <row r="9988" spans="18:18" x14ac:dyDescent="0.3">
      <c r="R9988" s="69"/>
    </row>
    <row r="9989" spans="18:18" x14ac:dyDescent="0.3">
      <c r="R9989" s="69"/>
    </row>
    <row r="9990" spans="18:18" x14ac:dyDescent="0.3">
      <c r="R9990" s="69"/>
    </row>
    <row r="9991" spans="18:18" x14ac:dyDescent="0.3">
      <c r="R9991" s="69"/>
    </row>
    <row r="9992" spans="18:18" x14ac:dyDescent="0.3">
      <c r="R9992" s="69"/>
    </row>
    <row r="9993" spans="18:18" x14ac:dyDescent="0.3">
      <c r="R9993" s="69"/>
    </row>
    <row r="9994" spans="18:18" x14ac:dyDescent="0.3">
      <c r="R9994" s="69"/>
    </row>
    <row r="9995" spans="18:18" x14ac:dyDescent="0.3">
      <c r="R9995" s="69"/>
    </row>
    <row r="9996" spans="18:18" x14ac:dyDescent="0.3">
      <c r="R9996" s="69"/>
    </row>
    <row r="9997" spans="18:18" x14ac:dyDescent="0.3">
      <c r="R9997" s="69"/>
    </row>
    <row r="9998" spans="18:18" x14ac:dyDescent="0.3">
      <c r="R9998" s="69"/>
    </row>
    <row r="9999" spans="18:18" x14ac:dyDescent="0.3">
      <c r="R9999" s="69"/>
    </row>
    <row r="10000" spans="18:18" x14ac:dyDescent="0.3">
      <c r="R10000" s="69"/>
    </row>
    <row r="10001" spans="18:18" x14ac:dyDescent="0.3">
      <c r="R10001" s="69"/>
    </row>
    <row r="10002" spans="18:18" x14ac:dyDescent="0.3">
      <c r="R10002" s="69"/>
    </row>
    <row r="10003" spans="18:18" x14ac:dyDescent="0.3">
      <c r="R10003" s="69"/>
    </row>
    <row r="10004" spans="18:18" x14ac:dyDescent="0.3">
      <c r="R10004" s="69"/>
    </row>
    <row r="10005" spans="18:18" x14ac:dyDescent="0.3">
      <c r="R10005" s="69"/>
    </row>
    <row r="10006" spans="18:18" x14ac:dyDescent="0.3">
      <c r="R10006" s="69"/>
    </row>
    <row r="10007" spans="18:18" x14ac:dyDescent="0.3">
      <c r="R10007" s="69"/>
    </row>
    <row r="10008" spans="18:18" x14ac:dyDescent="0.3">
      <c r="R10008" s="69"/>
    </row>
    <row r="10009" spans="18:18" x14ac:dyDescent="0.3">
      <c r="R10009" s="69"/>
    </row>
    <row r="10010" spans="18:18" x14ac:dyDescent="0.3">
      <c r="R10010" s="69"/>
    </row>
    <row r="10011" spans="18:18" x14ac:dyDescent="0.3">
      <c r="R10011" s="69"/>
    </row>
    <row r="10012" spans="18:18" x14ac:dyDescent="0.3">
      <c r="R10012" s="69"/>
    </row>
    <row r="10013" spans="18:18" x14ac:dyDescent="0.3">
      <c r="R10013" s="69"/>
    </row>
    <row r="10014" spans="18:18" x14ac:dyDescent="0.3">
      <c r="R10014" s="69"/>
    </row>
    <row r="10015" spans="18:18" x14ac:dyDescent="0.3">
      <c r="R10015" s="69"/>
    </row>
    <row r="10016" spans="18:18" x14ac:dyDescent="0.3">
      <c r="R10016" s="69"/>
    </row>
    <row r="10017" spans="18:18" x14ac:dyDescent="0.3">
      <c r="R10017" s="69"/>
    </row>
    <row r="10018" spans="18:18" x14ac:dyDescent="0.3">
      <c r="R10018" s="69"/>
    </row>
    <row r="10019" spans="18:18" x14ac:dyDescent="0.3">
      <c r="R10019" s="69"/>
    </row>
    <row r="10020" spans="18:18" x14ac:dyDescent="0.3">
      <c r="R10020" s="69"/>
    </row>
    <row r="10021" spans="18:18" x14ac:dyDescent="0.3">
      <c r="R10021" s="69"/>
    </row>
    <row r="10022" spans="18:18" x14ac:dyDescent="0.3">
      <c r="R10022" s="69"/>
    </row>
    <row r="10023" spans="18:18" x14ac:dyDescent="0.3">
      <c r="R10023" s="69"/>
    </row>
    <row r="10024" spans="18:18" x14ac:dyDescent="0.3">
      <c r="R10024" s="69"/>
    </row>
    <row r="10025" spans="18:18" x14ac:dyDescent="0.3">
      <c r="R10025" s="69"/>
    </row>
    <row r="10026" spans="18:18" x14ac:dyDescent="0.3">
      <c r="R10026" s="69"/>
    </row>
    <row r="10027" spans="18:18" x14ac:dyDescent="0.3">
      <c r="R10027" s="69"/>
    </row>
    <row r="10028" spans="18:18" x14ac:dyDescent="0.3">
      <c r="R10028" s="69"/>
    </row>
    <row r="10029" spans="18:18" x14ac:dyDescent="0.3">
      <c r="R10029" s="69"/>
    </row>
    <row r="10030" spans="18:18" x14ac:dyDescent="0.3">
      <c r="R10030" s="69"/>
    </row>
    <row r="10031" spans="18:18" x14ac:dyDescent="0.3">
      <c r="R10031" s="69"/>
    </row>
    <row r="10032" spans="18:18" x14ac:dyDescent="0.3">
      <c r="R10032" s="69"/>
    </row>
    <row r="10033" spans="18:18" x14ac:dyDescent="0.3">
      <c r="R10033" s="69"/>
    </row>
    <row r="10034" spans="18:18" x14ac:dyDescent="0.3">
      <c r="R10034" s="69"/>
    </row>
    <row r="10035" spans="18:18" x14ac:dyDescent="0.3">
      <c r="R10035" s="69"/>
    </row>
    <row r="10036" spans="18:18" x14ac:dyDescent="0.3">
      <c r="R10036" s="69"/>
    </row>
    <row r="10037" spans="18:18" x14ac:dyDescent="0.3">
      <c r="R10037" s="69"/>
    </row>
    <row r="10038" spans="18:18" x14ac:dyDescent="0.3">
      <c r="R10038" s="69"/>
    </row>
    <row r="10039" spans="18:18" x14ac:dyDescent="0.3">
      <c r="R10039" s="69"/>
    </row>
    <row r="10040" spans="18:18" x14ac:dyDescent="0.3">
      <c r="R10040" s="69"/>
    </row>
    <row r="10041" spans="18:18" x14ac:dyDescent="0.3">
      <c r="R10041" s="69"/>
    </row>
    <row r="10042" spans="18:18" x14ac:dyDescent="0.3">
      <c r="R10042" s="69"/>
    </row>
    <row r="10043" spans="18:18" x14ac:dyDescent="0.3">
      <c r="R10043" s="69"/>
    </row>
    <row r="10044" spans="18:18" x14ac:dyDescent="0.3">
      <c r="R10044" s="69"/>
    </row>
    <row r="10045" spans="18:18" x14ac:dyDescent="0.3">
      <c r="R10045" s="69"/>
    </row>
    <row r="10046" spans="18:18" x14ac:dyDescent="0.3">
      <c r="R10046" s="69"/>
    </row>
    <row r="10047" spans="18:18" x14ac:dyDescent="0.3">
      <c r="R10047" s="69"/>
    </row>
    <row r="10048" spans="18:18" x14ac:dyDescent="0.3">
      <c r="R10048" s="69"/>
    </row>
    <row r="10049" spans="18:18" x14ac:dyDescent="0.3">
      <c r="R10049" s="69"/>
    </row>
    <row r="10050" spans="18:18" x14ac:dyDescent="0.3">
      <c r="R10050" s="69"/>
    </row>
    <row r="10051" spans="18:18" x14ac:dyDescent="0.3">
      <c r="R10051" s="69"/>
    </row>
    <row r="10052" spans="18:18" x14ac:dyDescent="0.3">
      <c r="R10052" s="69"/>
    </row>
    <row r="10053" spans="18:18" x14ac:dyDescent="0.3">
      <c r="R10053" s="69"/>
    </row>
    <row r="10054" spans="18:18" x14ac:dyDescent="0.3">
      <c r="R10054" s="69"/>
    </row>
    <row r="10055" spans="18:18" x14ac:dyDescent="0.3">
      <c r="R10055" s="69"/>
    </row>
    <row r="10056" spans="18:18" x14ac:dyDescent="0.3">
      <c r="R10056" s="69"/>
    </row>
    <row r="10057" spans="18:18" x14ac:dyDescent="0.3">
      <c r="R10057" s="69"/>
    </row>
    <row r="10058" spans="18:18" x14ac:dyDescent="0.3">
      <c r="R10058" s="69"/>
    </row>
    <row r="10059" spans="18:18" x14ac:dyDescent="0.3">
      <c r="R10059" s="69"/>
    </row>
    <row r="10060" spans="18:18" x14ac:dyDescent="0.3">
      <c r="R10060" s="69"/>
    </row>
    <row r="10061" spans="18:18" x14ac:dyDescent="0.3">
      <c r="R10061" s="69"/>
    </row>
    <row r="10062" spans="18:18" x14ac:dyDescent="0.3">
      <c r="R10062" s="69"/>
    </row>
    <row r="10063" spans="18:18" x14ac:dyDescent="0.3">
      <c r="R10063" s="69"/>
    </row>
    <row r="10064" spans="18:18" x14ac:dyDescent="0.3">
      <c r="R10064" s="69"/>
    </row>
    <row r="10065" spans="18:18" x14ac:dyDescent="0.3">
      <c r="R10065" s="69"/>
    </row>
    <row r="10066" spans="18:18" x14ac:dyDescent="0.3">
      <c r="R10066" s="69"/>
    </row>
    <row r="10067" spans="18:18" x14ac:dyDescent="0.3">
      <c r="R10067" s="69"/>
    </row>
    <row r="10068" spans="18:18" x14ac:dyDescent="0.3">
      <c r="R10068" s="69"/>
    </row>
    <row r="10069" spans="18:18" x14ac:dyDescent="0.3">
      <c r="R10069" s="69"/>
    </row>
    <row r="10070" spans="18:18" x14ac:dyDescent="0.3">
      <c r="R10070" s="69"/>
    </row>
    <row r="10071" spans="18:18" x14ac:dyDescent="0.3">
      <c r="R10071" s="69"/>
    </row>
    <row r="10072" spans="18:18" x14ac:dyDescent="0.3">
      <c r="R10072" s="69"/>
    </row>
    <row r="10073" spans="18:18" x14ac:dyDescent="0.3">
      <c r="R10073" s="69"/>
    </row>
    <row r="10074" spans="18:18" x14ac:dyDescent="0.3">
      <c r="R10074" s="69"/>
    </row>
    <row r="10075" spans="18:18" x14ac:dyDescent="0.3">
      <c r="R10075" s="69"/>
    </row>
    <row r="10076" spans="18:18" x14ac:dyDescent="0.3">
      <c r="R10076" s="69"/>
    </row>
    <row r="10077" spans="18:18" x14ac:dyDescent="0.3">
      <c r="R10077" s="69"/>
    </row>
    <row r="10078" spans="18:18" x14ac:dyDescent="0.3">
      <c r="R10078" s="69"/>
    </row>
    <row r="10079" spans="18:18" x14ac:dyDescent="0.3">
      <c r="R10079" s="69"/>
    </row>
    <row r="10080" spans="18:18" x14ac:dyDescent="0.3">
      <c r="R10080" s="69"/>
    </row>
    <row r="10081" spans="18:18" x14ac:dyDescent="0.3">
      <c r="R10081" s="69"/>
    </row>
    <row r="10082" spans="18:18" x14ac:dyDescent="0.3">
      <c r="R10082" s="69"/>
    </row>
    <row r="10083" spans="18:18" x14ac:dyDescent="0.3">
      <c r="R10083" s="69"/>
    </row>
    <row r="10084" spans="18:18" x14ac:dyDescent="0.3">
      <c r="R10084" s="69"/>
    </row>
    <row r="10085" spans="18:18" x14ac:dyDescent="0.3">
      <c r="R10085" s="69"/>
    </row>
    <row r="10086" spans="18:18" x14ac:dyDescent="0.3">
      <c r="R10086" s="69"/>
    </row>
    <row r="10087" spans="18:18" x14ac:dyDescent="0.3">
      <c r="R10087" s="69"/>
    </row>
    <row r="10088" spans="18:18" x14ac:dyDescent="0.3">
      <c r="R10088" s="69"/>
    </row>
    <row r="10089" spans="18:18" x14ac:dyDescent="0.3">
      <c r="R10089" s="69"/>
    </row>
    <row r="10090" spans="18:18" x14ac:dyDescent="0.3">
      <c r="R10090" s="69"/>
    </row>
    <row r="10091" spans="18:18" x14ac:dyDescent="0.3">
      <c r="R10091" s="69"/>
    </row>
    <row r="10092" spans="18:18" x14ac:dyDescent="0.3">
      <c r="R10092" s="69"/>
    </row>
    <row r="10093" spans="18:18" x14ac:dyDescent="0.3">
      <c r="R10093" s="69"/>
    </row>
    <row r="10094" spans="18:18" x14ac:dyDescent="0.3">
      <c r="R10094" s="69"/>
    </row>
    <row r="10095" spans="18:18" x14ac:dyDescent="0.3">
      <c r="R10095" s="69"/>
    </row>
    <row r="10096" spans="18:18" x14ac:dyDescent="0.3">
      <c r="R10096" s="69"/>
    </row>
    <row r="10097" spans="18:18" x14ac:dyDescent="0.3">
      <c r="R10097" s="69"/>
    </row>
    <row r="10098" spans="18:18" x14ac:dyDescent="0.3">
      <c r="R10098" s="69"/>
    </row>
    <row r="10099" spans="18:18" x14ac:dyDescent="0.3">
      <c r="R10099" s="69"/>
    </row>
    <row r="10100" spans="18:18" x14ac:dyDescent="0.3">
      <c r="R10100" s="69"/>
    </row>
    <row r="10101" spans="18:18" x14ac:dyDescent="0.3">
      <c r="R10101" s="69"/>
    </row>
    <row r="10102" spans="18:18" x14ac:dyDescent="0.3">
      <c r="R10102" s="69"/>
    </row>
    <row r="10103" spans="18:18" x14ac:dyDescent="0.3">
      <c r="R10103" s="69"/>
    </row>
    <row r="10104" spans="18:18" x14ac:dyDescent="0.3">
      <c r="R10104" s="69"/>
    </row>
    <row r="10105" spans="18:18" x14ac:dyDescent="0.3">
      <c r="R10105" s="69"/>
    </row>
    <row r="10106" spans="18:18" x14ac:dyDescent="0.3">
      <c r="R10106" s="69"/>
    </row>
    <row r="10107" spans="18:18" x14ac:dyDescent="0.3">
      <c r="R10107" s="69"/>
    </row>
    <row r="10108" spans="18:18" x14ac:dyDescent="0.3">
      <c r="R10108" s="69"/>
    </row>
    <row r="10109" spans="18:18" x14ac:dyDescent="0.3">
      <c r="R10109" s="69"/>
    </row>
    <row r="10110" spans="18:18" x14ac:dyDescent="0.3">
      <c r="R10110" s="69"/>
    </row>
    <row r="10111" spans="18:18" x14ac:dyDescent="0.3">
      <c r="R10111" s="69"/>
    </row>
    <row r="10112" spans="18:18" x14ac:dyDescent="0.3">
      <c r="R10112" s="69"/>
    </row>
    <row r="10113" spans="18:18" x14ac:dyDescent="0.3">
      <c r="R10113" s="69"/>
    </row>
    <row r="10114" spans="18:18" x14ac:dyDescent="0.3">
      <c r="R10114" s="69"/>
    </row>
    <row r="10115" spans="18:18" x14ac:dyDescent="0.3">
      <c r="R10115" s="69"/>
    </row>
    <row r="10116" spans="18:18" x14ac:dyDescent="0.3">
      <c r="R10116" s="69"/>
    </row>
    <row r="10117" spans="18:18" x14ac:dyDescent="0.3">
      <c r="R10117" s="69"/>
    </row>
    <row r="10118" spans="18:18" x14ac:dyDescent="0.3">
      <c r="R10118" s="69"/>
    </row>
    <row r="10119" spans="18:18" x14ac:dyDescent="0.3">
      <c r="R10119" s="69"/>
    </row>
    <row r="10120" spans="18:18" x14ac:dyDescent="0.3">
      <c r="R10120" s="69"/>
    </row>
    <row r="10121" spans="18:18" x14ac:dyDescent="0.3">
      <c r="R10121" s="69"/>
    </row>
    <row r="10122" spans="18:18" x14ac:dyDescent="0.3">
      <c r="R10122" s="69"/>
    </row>
    <row r="10123" spans="18:18" x14ac:dyDescent="0.3">
      <c r="R10123" s="69"/>
    </row>
    <row r="10124" spans="18:18" x14ac:dyDescent="0.3">
      <c r="R10124" s="69"/>
    </row>
    <row r="10125" spans="18:18" x14ac:dyDescent="0.3">
      <c r="R10125" s="69"/>
    </row>
    <row r="10126" spans="18:18" x14ac:dyDescent="0.3">
      <c r="R10126" s="69"/>
    </row>
    <row r="10127" spans="18:18" x14ac:dyDescent="0.3">
      <c r="R10127" s="69"/>
    </row>
    <row r="10128" spans="18:18" x14ac:dyDescent="0.3">
      <c r="R10128" s="69"/>
    </row>
    <row r="10129" spans="18:18" x14ac:dyDescent="0.3">
      <c r="R10129" s="69"/>
    </row>
    <row r="10130" spans="18:18" x14ac:dyDescent="0.3">
      <c r="R10130" s="69"/>
    </row>
    <row r="10131" spans="18:18" x14ac:dyDescent="0.3">
      <c r="R10131" s="69"/>
    </row>
    <row r="10132" spans="18:18" x14ac:dyDescent="0.3">
      <c r="R10132" s="69"/>
    </row>
    <row r="10133" spans="18:18" x14ac:dyDescent="0.3">
      <c r="R10133" s="69"/>
    </row>
    <row r="10134" spans="18:18" x14ac:dyDescent="0.3">
      <c r="R10134" s="69"/>
    </row>
    <row r="10135" spans="18:18" x14ac:dyDescent="0.3">
      <c r="R10135" s="69"/>
    </row>
    <row r="10136" spans="18:18" x14ac:dyDescent="0.3">
      <c r="R10136" s="69"/>
    </row>
    <row r="10137" spans="18:18" x14ac:dyDescent="0.3">
      <c r="R10137" s="69"/>
    </row>
    <row r="10138" spans="18:18" x14ac:dyDescent="0.3">
      <c r="R10138" s="69"/>
    </row>
    <row r="10139" spans="18:18" x14ac:dyDescent="0.3">
      <c r="R10139" s="69"/>
    </row>
    <row r="10140" spans="18:18" x14ac:dyDescent="0.3">
      <c r="R10140" s="69"/>
    </row>
    <row r="10141" spans="18:18" x14ac:dyDescent="0.3">
      <c r="R10141" s="69"/>
    </row>
    <row r="10142" spans="18:18" x14ac:dyDescent="0.3">
      <c r="R10142" s="69"/>
    </row>
    <row r="10143" spans="18:18" x14ac:dyDescent="0.3">
      <c r="R10143" s="69"/>
    </row>
    <row r="10144" spans="18:18" x14ac:dyDescent="0.3">
      <c r="R10144" s="69"/>
    </row>
    <row r="10145" spans="18:18" x14ac:dyDescent="0.3">
      <c r="R10145" s="69"/>
    </row>
    <row r="10146" spans="18:18" x14ac:dyDescent="0.3">
      <c r="R10146" s="69"/>
    </row>
    <row r="10147" spans="18:18" x14ac:dyDescent="0.3">
      <c r="R10147" s="69"/>
    </row>
    <row r="10148" spans="18:18" x14ac:dyDescent="0.3">
      <c r="R10148" s="69"/>
    </row>
    <row r="10149" spans="18:18" x14ac:dyDescent="0.3">
      <c r="R10149" s="69"/>
    </row>
    <row r="10150" spans="18:18" x14ac:dyDescent="0.3">
      <c r="R10150" s="69"/>
    </row>
    <row r="10151" spans="18:18" x14ac:dyDescent="0.3">
      <c r="R10151" s="69"/>
    </row>
    <row r="10152" spans="18:18" x14ac:dyDescent="0.3">
      <c r="R10152" s="69"/>
    </row>
    <row r="10153" spans="18:18" x14ac:dyDescent="0.3">
      <c r="R10153" s="69"/>
    </row>
    <row r="10154" spans="18:18" x14ac:dyDescent="0.3">
      <c r="R10154" s="69"/>
    </row>
    <row r="10155" spans="18:18" x14ac:dyDescent="0.3">
      <c r="R10155" s="69"/>
    </row>
    <row r="10156" spans="18:18" x14ac:dyDescent="0.3">
      <c r="R10156" s="69"/>
    </row>
    <row r="10157" spans="18:18" x14ac:dyDescent="0.3">
      <c r="R10157" s="69"/>
    </row>
    <row r="10158" spans="18:18" x14ac:dyDescent="0.3">
      <c r="R10158" s="69"/>
    </row>
    <row r="10159" spans="18:18" x14ac:dyDescent="0.3">
      <c r="R10159" s="69"/>
    </row>
    <row r="10160" spans="18:18" x14ac:dyDescent="0.3">
      <c r="R10160" s="69"/>
    </row>
    <row r="10161" spans="18:18" x14ac:dyDescent="0.3">
      <c r="R10161" s="69"/>
    </row>
    <row r="10162" spans="18:18" x14ac:dyDescent="0.3">
      <c r="R10162" s="69"/>
    </row>
    <row r="10163" spans="18:18" x14ac:dyDescent="0.3">
      <c r="R10163" s="69"/>
    </row>
    <row r="10164" spans="18:18" x14ac:dyDescent="0.3">
      <c r="R10164" s="69"/>
    </row>
    <row r="10165" spans="18:18" x14ac:dyDescent="0.3">
      <c r="R10165" s="69"/>
    </row>
    <row r="10166" spans="18:18" x14ac:dyDescent="0.3">
      <c r="R10166" s="69"/>
    </row>
    <row r="10167" spans="18:18" x14ac:dyDescent="0.3">
      <c r="R10167" s="69"/>
    </row>
    <row r="10168" spans="18:18" x14ac:dyDescent="0.3">
      <c r="R10168" s="69"/>
    </row>
    <row r="10169" spans="18:18" x14ac:dyDescent="0.3">
      <c r="R10169" s="69"/>
    </row>
    <row r="10170" spans="18:18" x14ac:dyDescent="0.3">
      <c r="R10170" s="69"/>
    </row>
    <row r="10171" spans="18:18" x14ac:dyDescent="0.3">
      <c r="R10171" s="69"/>
    </row>
    <row r="10172" spans="18:18" x14ac:dyDescent="0.3">
      <c r="R10172" s="69"/>
    </row>
    <row r="10173" spans="18:18" x14ac:dyDescent="0.3">
      <c r="R10173" s="69"/>
    </row>
    <row r="10174" spans="18:18" x14ac:dyDescent="0.3">
      <c r="R10174" s="69"/>
    </row>
    <row r="10175" spans="18:18" x14ac:dyDescent="0.3">
      <c r="R10175" s="69"/>
    </row>
    <row r="10176" spans="18:18" x14ac:dyDescent="0.3">
      <c r="R10176" s="69"/>
    </row>
    <row r="10177" spans="18:18" x14ac:dyDescent="0.3">
      <c r="R10177" s="69"/>
    </row>
    <row r="10178" spans="18:18" x14ac:dyDescent="0.3">
      <c r="R10178" s="69"/>
    </row>
    <row r="10179" spans="18:18" x14ac:dyDescent="0.3">
      <c r="R10179" s="69"/>
    </row>
    <row r="10180" spans="18:18" x14ac:dyDescent="0.3">
      <c r="R10180" s="69"/>
    </row>
    <row r="10181" spans="18:18" x14ac:dyDescent="0.3">
      <c r="R10181" s="69"/>
    </row>
    <row r="10182" spans="18:18" x14ac:dyDescent="0.3">
      <c r="R10182" s="69"/>
    </row>
    <row r="10183" spans="18:18" x14ac:dyDescent="0.3">
      <c r="R10183" s="69"/>
    </row>
    <row r="10184" spans="18:18" x14ac:dyDescent="0.3">
      <c r="R10184" s="69"/>
    </row>
    <row r="10185" spans="18:18" x14ac:dyDescent="0.3">
      <c r="R10185" s="69"/>
    </row>
    <row r="10186" spans="18:18" x14ac:dyDescent="0.3">
      <c r="R10186" s="69"/>
    </row>
    <row r="10187" spans="18:18" x14ac:dyDescent="0.3">
      <c r="R10187" s="69"/>
    </row>
    <row r="10188" spans="18:18" x14ac:dyDescent="0.3">
      <c r="R10188" s="69"/>
    </row>
    <row r="10189" spans="18:18" x14ac:dyDescent="0.3">
      <c r="R10189" s="69"/>
    </row>
    <row r="10190" spans="18:18" x14ac:dyDescent="0.3">
      <c r="R10190" s="69"/>
    </row>
    <row r="10191" spans="18:18" x14ac:dyDescent="0.3">
      <c r="R10191" s="69"/>
    </row>
    <row r="10192" spans="18:18" x14ac:dyDescent="0.3">
      <c r="R10192" s="69"/>
    </row>
    <row r="10193" spans="18:18" x14ac:dyDescent="0.3">
      <c r="R10193" s="69"/>
    </row>
    <row r="10194" spans="18:18" x14ac:dyDescent="0.3">
      <c r="R10194" s="69"/>
    </row>
    <row r="10195" spans="18:18" x14ac:dyDescent="0.3">
      <c r="R10195" s="69"/>
    </row>
    <row r="10196" spans="18:18" x14ac:dyDescent="0.3">
      <c r="R10196" s="69"/>
    </row>
    <row r="10197" spans="18:18" x14ac:dyDescent="0.3">
      <c r="R10197" s="69"/>
    </row>
    <row r="10198" spans="18:18" x14ac:dyDescent="0.3">
      <c r="R10198" s="69"/>
    </row>
    <row r="10199" spans="18:18" x14ac:dyDescent="0.3">
      <c r="R10199" s="69"/>
    </row>
    <row r="10200" spans="18:18" x14ac:dyDescent="0.3">
      <c r="R10200" s="69"/>
    </row>
    <row r="10201" spans="18:18" x14ac:dyDescent="0.3">
      <c r="R10201" s="69"/>
    </row>
    <row r="10202" spans="18:18" x14ac:dyDescent="0.3">
      <c r="R10202" s="69"/>
    </row>
    <row r="10203" spans="18:18" x14ac:dyDescent="0.3">
      <c r="R10203" s="69"/>
    </row>
    <row r="10204" spans="18:18" x14ac:dyDescent="0.3">
      <c r="R10204" s="69"/>
    </row>
    <row r="10205" spans="18:18" x14ac:dyDescent="0.3">
      <c r="R10205" s="69"/>
    </row>
    <row r="10206" spans="18:18" x14ac:dyDescent="0.3">
      <c r="R10206" s="69"/>
    </row>
    <row r="10207" spans="18:18" x14ac:dyDescent="0.3">
      <c r="R10207" s="69"/>
    </row>
    <row r="10208" spans="18:18" x14ac:dyDescent="0.3">
      <c r="R10208" s="69"/>
    </row>
    <row r="10209" spans="18:18" x14ac:dyDescent="0.3">
      <c r="R10209" s="69"/>
    </row>
    <row r="10210" spans="18:18" x14ac:dyDescent="0.3">
      <c r="R10210" s="69"/>
    </row>
    <row r="10211" spans="18:18" x14ac:dyDescent="0.3">
      <c r="R10211" s="69"/>
    </row>
    <row r="10212" spans="18:18" x14ac:dyDescent="0.3">
      <c r="R10212" s="69"/>
    </row>
    <row r="10213" spans="18:18" x14ac:dyDescent="0.3">
      <c r="R10213" s="69"/>
    </row>
    <row r="10214" spans="18:18" x14ac:dyDescent="0.3">
      <c r="R10214" s="69"/>
    </row>
    <row r="10215" spans="18:18" x14ac:dyDescent="0.3">
      <c r="R10215" s="69"/>
    </row>
    <row r="10216" spans="18:18" x14ac:dyDescent="0.3">
      <c r="R10216" s="69"/>
    </row>
    <row r="10217" spans="18:18" x14ac:dyDescent="0.3">
      <c r="R10217" s="69"/>
    </row>
    <row r="10218" spans="18:18" x14ac:dyDescent="0.3">
      <c r="R10218" s="69"/>
    </row>
    <row r="10219" spans="18:18" x14ac:dyDescent="0.3">
      <c r="R10219" s="69"/>
    </row>
    <row r="10220" spans="18:18" x14ac:dyDescent="0.3">
      <c r="R10220" s="69"/>
    </row>
    <row r="10221" spans="18:18" x14ac:dyDescent="0.3">
      <c r="R10221" s="69"/>
    </row>
    <row r="10222" spans="18:18" x14ac:dyDescent="0.3">
      <c r="R10222" s="69"/>
    </row>
    <row r="10223" spans="18:18" x14ac:dyDescent="0.3">
      <c r="R10223" s="69"/>
    </row>
    <row r="10224" spans="18:18" x14ac:dyDescent="0.3">
      <c r="R10224" s="69"/>
    </row>
    <row r="10225" spans="18:18" x14ac:dyDescent="0.3">
      <c r="R10225" s="69"/>
    </row>
    <row r="10226" spans="18:18" x14ac:dyDescent="0.3">
      <c r="R10226" s="69"/>
    </row>
    <row r="10227" spans="18:18" x14ac:dyDescent="0.3">
      <c r="R10227" s="69"/>
    </row>
    <row r="10228" spans="18:18" x14ac:dyDescent="0.3">
      <c r="R10228" s="69"/>
    </row>
    <row r="10229" spans="18:18" x14ac:dyDescent="0.3">
      <c r="R10229" s="69"/>
    </row>
    <row r="10230" spans="18:18" x14ac:dyDescent="0.3">
      <c r="R10230" s="69"/>
    </row>
    <row r="10231" spans="18:18" x14ac:dyDescent="0.3">
      <c r="R10231" s="69"/>
    </row>
    <row r="10232" spans="18:18" x14ac:dyDescent="0.3">
      <c r="R10232" s="69"/>
    </row>
    <row r="10233" spans="18:18" x14ac:dyDescent="0.3">
      <c r="R10233" s="69"/>
    </row>
    <row r="10234" spans="18:18" x14ac:dyDescent="0.3">
      <c r="R10234" s="69"/>
    </row>
    <row r="10235" spans="18:18" x14ac:dyDescent="0.3">
      <c r="R10235" s="69"/>
    </row>
    <row r="10236" spans="18:18" x14ac:dyDescent="0.3">
      <c r="R10236" s="69"/>
    </row>
    <row r="10237" spans="18:18" x14ac:dyDescent="0.3">
      <c r="R10237" s="69"/>
    </row>
    <row r="10238" spans="18:18" x14ac:dyDescent="0.3">
      <c r="R10238" s="69"/>
    </row>
    <row r="10239" spans="18:18" x14ac:dyDescent="0.3">
      <c r="R10239" s="69"/>
    </row>
    <row r="10240" spans="18:18" x14ac:dyDescent="0.3">
      <c r="R10240" s="69"/>
    </row>
    <row r="10241" spans="18:18" x14ac:dyDescent="0.3">
      <c r="R10241" s="69"/>
    </row>
    <row r="10242" spans="18:18" x14ac:dyDescent="0.3">
      <c r="R10242" s="69"/>
    </row>
    <row r="10243" spans="18:18" x14ac:dyDescent="0.3">
      <c r="R10243" s="69"/>
    </row>
    <row r="10244" spans="18:18" x14ac:dyDescent="0.3">
      <c r="R10244" s="69"/>
    </row>
    <row r="10245" spans="18:18" x14ac:dyDescent="0.3">
      <c r="R10245" s="69"/>
    </row>
    <row r="10246" spans="18:18" x14ac:dyDescent="0.3">
      <c r="R10246" s="69"/>
    </row>
    <row r="10247" spans="18:18" x14ac:dyDescent="0.3">
      <c r="R10247" s="69"/>
    </row>
    <row r="10248" spans="18:18" x14ac:dyDescent="0.3">
      <c r="R10248" s="69"/>
    </row>
    <row r="10249" spans="18:18" x14ac:dyDescent="0.3">
      <c r="R10249" s="69"/>
    </row>
    <row r="10250" spans="18:18" x14ac:dyDescent="0.3">
      <c r="R10250" s="69"/>
    </row>
    <row r="10251" spans="18:18" x14ac:dyDescent="0.3">
      <c r="R10251" s="69"/>
    </row>
    <row r="10252" spans="18:18" x14ac:dyDescent="0.3">
      <c r="R10252" s="69"/>
    </row>
    <row r="10253" spans="18:18" x14ac:dyDescent="0.3">
      <c r="R10253" s="69"/>
    </row>
    <row r="10254" spans="18:18" x14ac:dyDescent="0.3">
      <c r="R10254" s="69"/>
    </row>
    <row r="10255" spans="18:18" x14ac:dyDescent="0.3">
      <c r="R10255" s="69"/>
    </row>
    <row r="10256" spans="18:18" x14ac:dyDescent="0.3">
      <c r="R10256" s="69"/>
    </row>
    <row r="10257" spans="18:18" x14ac:dyDescent="0.3">
      <c r="R10257" s="69"/>
    </row>
    <row r="10258" spans="18:18" x14ac:dyDescent="0.3">
      <c r="R10258" s="69"/>
    </row>
    <row r="10259" spans="18:18" x14ac:dyDescent="0.3">
      <c r="R10259" s="69"/>
    </row>
    <row r="10260" spans="18:18" x14ac:dyDescent="0.3">
      <c r="R10260" s="69"/>
    </row>
    <row r="10261" spans="18:18" x14ac:dyDescent="0.3">
      <c r="R10261" s="69"/>
    </row>
    <row r="10262" spans="18:18" x14ac:dyDescent="0.3">
      <c r="R10262" s="69"/>
    </row>
    <row r="10263" spans="18:18" x14ac:dyDescent="0.3">
      <c r="R10263" s="69"/>
    </row>
    <row r="10264" spans="18:18" x14ac:dyDescent="0.3">
      <c r="R10264" s="69"/>
    </row>
    <row r="10265" spans="18:18" x14ac:dyDescent="0.3">
      <c r="R10265" s="69"/>
    </row>
    <row r="10266" spans="18:18" x14ac:dyDescent="0.3">
      <c r="R10266" s="69"/>
    </row>
    <row r="10267" spans="18:18" x14ac:dyDescent="0.3">
      <c r="R10267" s="69"/>
    </row>
    <row r="10268" spans="18:18" x14ac:dyDescent="0.3">
      <c r="R10268" s="69"/>
    </row>
    <row r="10269" spans="18:18" x14ac:dyDescent="0.3">
      <c r="R10269" s="69"/>
    </row>
    <row r="10270" spans="18:18" x14ac:dyDescent="0.3">
      <c r="R10270" s="69"/>
    </row>
    <row r="10271" spans="18:18" x14ac:dyDescent="0.3">
      <c r="R10271" s="69"/>
    </row>
    <row r="10272" spans="18:18" x14ac:dyDescent="0.3">
      <c r="R10272" s="69"/>
    </row>
    <row r="10273" spans="18:18" x14ac:dyDescent="0.3">
      <c r="R10273" s="69"/>
    </row>
    <row r="10274" spans="18:18" x14ac:dyDescent="0.3">
      <c r="R10274" s="69"/>
    </row>
    <row r="10275" spans="18:18" x14ac:dyDescent="0.3">
      <c r="R10275" s="69"/>
    </row>
    <row r="10276" spans="18:18" x14ac:dyDescent="0.3">
      <c r="R10276" s="69"/>
    </row>
    <row r="10277" spans="18:18" x14ac:dyDescent="0.3">
      <c r="R10277" s="69"/>
    </row>
    <row r="10278" spans="18:18" x14ac:dyDescent="0.3">
      <c r="R10278" s="69"/>
    </row>
    <row r="10279" spans="18:18" x14ac:dyDescent="0.3">
      <c r="R10279" s="69"/>
    </row>
    <row r="10280" spans="18:18" x14ac:dyDescent="0.3">
      <c r="R10280" s="69"/>
    </row>
    <row r="10281" spans="18:18" x14ac:dyDescent="0.3">
      <c r="R10281" s="69"/>
    </row>
    <row r="10282" spans="18:18" x14ac:dyDescent="0.3">
      <c r="R10282" s="69"/>
    </row>
    <row r="10283" spans="18:18" x14ac:dyDescent="0.3">
      <c r="R10283" s="69"/>
    </row>
    <row r="10284" spans="18:18" x14ac:dyDescent="0.3">
      <c r="R10284" s="69"/>
    </row>
    <row r="10285" spans="18:18" x14ac:dyDescent="0.3">
      <c r="R10285" s="69"/>
    </row>
    <row r="10286" spans="18:18" x14ac:dyDescent="0.3">
      <c r="R10286" s="69"/>
    </row>
    <row r="10287" spans="18:18" x14ac:dyDescent="0.3">
      <c r="R10287" s="69"/>
    </row>
    <row r="10288" spans="18:18" x14ac:dyDescent="0.3">
      <c r="R10288" s="69"/>
    </row>
    <row r="10289" spans="18:18" x14ac:dyDescent="0.3">
      <c r="R10289" s="69"/>
    </row>
    <row r="10290" spans="18:18" x14ac:dyDescent="0.3">
      <c r="R10290" s="69"/>
    </row>
    <row r="10291" spans="18:18" x14ac:dyDescent="0.3">
      <c r="R10291" s="69"/>
    </row>
    <row r="10292" spans="18:18" x14ac:dyDescent="0.3">
      <c r="R10292" s="69"/>
    </row>
    <row r="10293" spans="18:18" x14ac:dyDescent="0.3">
      <c r="R10293" s="69"/>
    </row>
    <row r="10294" spans="18:18" x14ac:dyDescent="0.3">
      <c r="R10294" s="69"/>
    </row>
    <row r="10295" spans="18:18" x14ac:dyDescent="0.3">
      <c r="R10295" s="69"/>
    </row>
    <row r="10296" spans="18:18" x14ac:dyDescent="0.3">
      <c r="R10296" s="69"/>
    </row>
    <row r="10297" spans="18:18" x14ac:dyDescent="0.3">
      <c r="R10297" s="69"/>
    </row>
    <row r="10298" spans="18:18" x14ac:dyDescent="0.3">
      <c r="R10298" s="69"/>
    </row>
    <row r="10299" spans="18:18" x14ac:dyDescent="0.3">
      <c r="R10299" s="69"/>
    </row>
    <row r="10300" spans="18:18" x14ac:dyDescent="0.3">
      <c r="R10300" s="69"/>
    </row>
    <row r="10301" spans="18:18" x14ac:dyDescent="0.3">
      <c r="R10301" s="69"/>
    </row>
    <row r="10302" spans="18:18" x14ac:dyDescent="0.3">
      <c r="R10302" s="69"/>
    </row>
    <row r="10303" spans="18:18" x14ac:dyDescent="0.3">
      <c r="R10303" s="69"/>
    </row>
    <row r="10304" spans="18:18" x14ac:dyDescent="0.3">
      <c r="R10304" s="69"/>
    </row>
    <row r="10305" spans="18:18" x14ac:dyDescent="0.3">
      <c r="R10305" s="69"/>
    </row>
    <row r="10306" spans="18:18" x14ac:dyDescent="0.3">
      <c r="R10306" s="69"/>
    </row>
    <row r="10307" spans="18:18" x14ac:dyDescent="0.3">
      <c r="R10307" s="69"/>
    </row>
    <row r="10308" spans="18:18" x14ac:dyDescent="0.3">
      <c r="R10308" s="69"/>
    </row>
    <row r="10309" spans="18:18" x14ac:dyDescent="0.3">
      <c r="R10309" s="69"/>
    </row>
    <row r="10310" spans="18:18" x14ac:dyDescent="0.3">
      <c r="R10310" s="69"/>
    </row>
    <row r="10311" spans="18:18" x14ac:dyDescent="0.3">
      <c r="R10311" s="69"/>
    </row>
    <row r="10312" spans="18:18" x14ac:dyDescent="0.3">
      <c r="R10312" s="69"/>
    </row>
    <row r="10313" spans="18:18" x14ac:dyDescent="0.3">
      <c r="R10313" s="69"/>
    </row>
    <row r="10314" spans="18:18" x14ac:dyDescent="0.3">
      <c r="R10314" s="69"/>
    </row>
    <row r="10315" spans="18:18" x14ac:dyDescent="0.3">
      <c r="R10315" s="69"/>
    </row>
    <row r="10316" spans="18:18" x14ac:dyDescent="0.3">
      <c r="R10316" s="69"/>
    </row>
    <row r="10317" spans="18:18" x14ac:dyDescent="0.3">
      <c r="R10317" s="69"/>
    </row>
    <row r="10318" spans="18:18" x14ac:dyDescent="0.3">
      <c r="R10318" s="69"/>
    </row>
    <row r="10319" spans="18:18" x14ac:dyDescent="0.3">
      <c r="R10319" s="69"/>
    </row>
    <row r="10320" spans="18:18" x14ac:dyDescent="0.3">
      <c r="R10320" s="69"/>
    </row>
    <row r="10321" spans="18:18" x14ac:dyDescent="0.3">
      <c r="R10321" s="69"/>
    </row>
    <row r="10322" spans="18:18" x14ac:dyDescent="0.3">
      <c r="R10322" s="69"/>
    </row>
    <row r="10323" spans="18:18" x14ac:dyDescent="0.3">
      <c r="R10323" s="69"/>
    </row>
    <row r="10324" spans="18:18" x14ac:dyDescent="0.3">
      <c r="R10324" s="69"/>
    </row>
    <row r="10325" spans="18:18" x14ac:dyDescent="0.3">
      <c r="R10325" s="69"/>
    </row>
    <row r="10326" spans="18:18" x14ac:dyDescent="0.3">
      <c r="R10326" s="69"/>
    </row>
    <row r="10327" spans="18:18" x14ac:dyDescent="0.3">
      <c r="R10327" s="69"/>
    </row>
    <row r="10328" spans="18:18" x14ac:dyDescent="0.3">
      <c r="R10328" s="69"/>
    </row>
    <row r="10329" spans="18:18" x14ac:dyDescent="0.3">
      <c r="R10329" s="69"/>
    </row>
    <row r="10330" spans="18:18" x14ac:dyDescent="0.3">
      <c r="R10330" s="69"/>
    </row>
    <row r="10331" spans="18:18" x14ac:dyDescent="0.3">
      <c r="R10331" s="69"/>
    </row>
    <row r="10332" spans="18:18" x14ac:dyDescent="0.3">
      <c r="R10332" s="69"/>
    </row>
    <row r="10333" spans="18:18" x14ac:dyDescent="0.3">
      <c r="R10333" s="69"/>
    </row>
    <row r="10334" spans="18:18" x14ac:dyDescent="0.3">
      <c r="R10334" s="69"/>
    </row>
    <row r="10335" spans="18:18" x14ac:dyDescent="0.3">
      <c r="R10335" s="69"/>
    </row>
    <row r="10336" spans="18:18" x14ac:dyDescent="0.3">
      <c r="R10336" s="69"/>
    </row>
    <row r="10337" spans="18:18" x14ac:dyDescent="0.3">
      <c r="R10337" s="69"/>
    </row>
    <row r="10338" spans="18:18" x14ac:dyDescent="0.3">
      <c r="R10338" s="69"/>
    </row>
    <row r="10339" spans="18:18" x14ac:dyDescent="0.3">
      <c r="R10339" s="69"/>
    </row>
    <row r="10340" spans="18:18" x14ac:dyDescent="0.3">
      <c r="R10340" s="69"/>
    </row>
    <row r="10341" spans="18:18" x14ac:dyDescent="0.3">
      <c r="R10341" s="69"/>
    </row>
    <row r="10342" spans="18:18" x14ac:dyDescent="0.3">
      <c r="R10342" s="69"/>
    </row>
    <row r="10343" spans="18:18" x14ac:dyDescent="0.3">
      <c r="R10343" s="69"/>
    </row>
    <row r="10344" spans="18:18" x14ac:dyDescent="0.3">
      <c r="R10344" s="69"/>
    </row>
    <row r="10345" spans="18:18" x14ac:dyDescent="0.3">
      <c r="R10345" s="69"/>
    </row>
    <row r="10346" spans="18:18" x14ac:dyDescent="0.3">
      <c r="R10346" s="69"/>
    </row>
    <row r="10347" spans="18:18" x14ac:dyDescent="0.3">
      <c r="R10347" s="69"/>
    </row>
    <row r="10348" spans="18:18" x14ac:dyDescent="0.3">
      <c r="R10348" s="69"/>
    </row>
    <row r="10349" spans="18:18" x14ac:dyDescent="0.3">
      <c r="R10349" s="69"/>
    </row>
    <row r="10350" spans="18:18" x14ac:dyDescent="0.3">
      <c r="R10350" s="69"/>
    </row>
    <row r="10351" spans="18:18" x14ac:dyDescent="0.3">
      <c r="R10351" s="69"/>
    </row>
    <row r="10352" spans="18:18" x14ac:dyDescent="0.3">
      <c r="R10352" s="69"/>
    </row>
    <row r="10353" spans="18:18" x14ac:dyDescent="0.3">
      <c r="R10353" s="69"/>
    </row>
    <row r="10354" spans="18:18" x14ac:dyDescent="0.3">
      <c r="R10354" s="69"/>
    </row>
    <row r="10355" spans="18:18" x14ac:dyDescent="0.3">
      <c r="R10355" s="69"/>
    </row>
    <row r="10356" spans="18:18" x14ac:dyDescent="0.3">
      <c r="R10356" s="69"/>
    </row>
    <row r="10357" spans="18:18" x14ac:dyDescent="0.3">
      <c r="R10357" s="69"/>
    </row>
    <row r="10358" spans="18:18" x14ac:dyDescent="0.3">
      <c r="R10358" s="69"/>
    </row>
    <row r="10359" spans="18:18" x14ac:dyDescent="0.3">
      <c r="R10359" s="69"/>
    </row>
    <row r="10360" spans="18:18" x14ac:dyDescent="0.3">
      <c r="R10360" s="69"/>
    </row>
    <row r="10361" spans="18:18" x14ac:dyDescent="0.3">
      <c r="R10361" s="69"/>
    </row>
    <row r="10362" spans="18:18" x14ac:dyDescent="0.3">
      <c r="R10362" s="69"/>
    </row>
    <row r="10363" spans="18:18" x14ac:dyDescent="0.3">
      <c r="R10363" s="69"/>
    </row>
    <row r="10364" spans="18:18" x14ac:dyDescent="0.3">
      <c r="R10364" s="69"/>
    </row>
    <row r="10365" spans="18:18" x14ac:dyDescent="0.3">
      <c r="R10365" s="69"/>
    </row>
    <row r="10366" spans="18:18" x14ac:dyDescent="0.3">
      <c r="R10366" s="69"/>
    </row>
    <row r="10367" spans="18:18" x14ac:dyDescent="0.3">
      <c r="R10367" s="69"/>
    </row>
    <row r="10368" spans="18:18" x14ac:dyDescent="0.3">
      <c r="R10368" s="69"/>
    </row>
    <row r="10369" spans="18:18" x14ac:dyDescent="0.3">
      <c r="R10369" s="69"/>
    </row>
    <row r="10370" spans="18:18" x14ac:dyDescent="0.3">
      <c r="R10370" s="69"/>
    </row>
    <row r="10371" spans="18:18" x14ac:dyDescent="0.3">
      <c r="R10371" s="69"/>
    </row>
    <row r="10372" spans="18:18" x14ac:dyDescent="0.3">
      <c r="R10372" s="69"/>
    </row>
    <row r="10373" spans="18:18" x14ac:dyDescent="0.3">
      <c r="R10373" s="69"/>
    </row>
    <row r="10374" spans="18:18" x14ac:dyDescent="0.3">
      <c r="R10374" s="69"/>
    </row>
    <row r="10375" spans="18:18" x14ac:dyDescent="0.3">
      <c r="R10375" s="69"/>
    </row>
    <row r="10376" spans="18:18" x14ac:dyDescent="0.3">
      <c r="R10376" s="69"/>
    </row>
    <row r="10377" spans="18:18" x14ac:dyDescent="0.3">
      <c r="R10377" s="69"/>
    </row>
    <row r="10378" spans="18:18" x14ac:dyDescent="0.3">
      <c r="R10378" s="69"/>
    </row>
    <row r="10379" spans="18:18" x14ac:dyDescent="0.3">
      <c r="R10379" s="69"/>
    </row>
    <row r="10380" spans="18:18" x14ac:dyDescent="0.3">
      <c r="R10380" s="69"/>
    </row>
    <row r="10381" spans="18:18" x14ac:dyDescent="0.3">
      <c r="R10381" s="69"/>
    </row>
    <row r="10382" spans="18:18" x14ac:dyDescent="0.3">
      <c r="R10382" s="69"/>
    </row>
    <row r="10383" spans="18:18" x14ac:dyDescent="0.3">
      <c r="R10383" s="69"/>
    </row>
    <row r="10384" spans="18:18" x14ac:dyDescent="0.3">
      <c r="R10384" s="69"/>
    </row>
    <row r="10385" spans="18:18" x14ac:dyDescent="0.3">
      <c r="R10385" s="69"/>
    </row>
    <row r="10386" spans="18:18" x14ac:dyDescent="0.3">
      <c r="R10386" s="69"/>
    </row>
    <row r="10387" spans="18:18" x14ac:dyDescent="0.3">
      <c r="R10387" s="69"/>
    </row>
    <row r="10388" spans="18:18" x14ac:dyDescent="0.3">
      <c r="R10388" s="69"/>
    </row>
    <row r="10389" spans="18:18" x14ac:dyDescent="0.3">
      <c r="R10389" s="69"/>
    </row>
    <row r="10390" spans="18:18" x14ac:dyDescent="0.3">
      <c r="R10390" s="69"/>
    </row>
    <row r="10391" spans="18:18" x14ac:dyDescent="0.3">
      <c r="R10391" s="69"/>
    </row>
    <row r="10392" spans="18:18" x14ac:dyDescent="0.3">
      <c r="R10392" s="69"/>
    </row>
    <row r="10393" spans="18:18" x14ac:dyDescent="0.3">
      <c r="R10393" s="69"/>
    </row>
    <row r="10394" spans="18:18" x14ac:dyDescent="0.3">
      <c r="R10394" s="69"/>
    </row>
    <row r="10395" spans="18:18" x14ac:dyDescent="0.3">
      <c r="R10395" s="69"/>
    </row>
    <row r="10396" spans="18:18" x14ac:dyDescent="0.3">
      <c r="R10396" s="69"/>
    </row>
    <row r="10397" spans="18:18" x14ac:dyDescent="0.3">
      <c r="R10397" s="69"/>
    </row>
    <row r="10398" spans="18:18" x14ac:dyDescent="0.3">
      <c r="R10398" s="69"/>
    </row>
    <row r="10399" spans="18:18" x14ac:dyDescent="0.3">
      <c r="R10399" s="69"/>
    </row>
    <row r="10400" spans="18:18" x14ac:dyDescent="0.3">
      <c r="R10400" s="69"/>
    </row>
    <row r="10401" spans="18:18" x14ac:dyDescent="0.3">
      <c r="R10401" s="69"/>
    </row>
    <row r="10402" spans="18:18" x14ac:dyDescent="0.3">
      <c r="R10402" s="69"/>
    </row>
    <row r="10403" spans="18:18" x14ac:dyDescent="0.3">
      <c r="R10403" s="69"/>
    </row>
    <row r="10404" spans="18:18" x14ac:dyDescent="0.3">
      <c r="R10404" s="69"/>
    </row>
    <row r="10405" spans="18:18" x14ac:dyDescent="0.3">
      <c r="R10405" s="69"/>
    </row>
    <row r="10406" spans="18:18" x14ac:dyDescent="0.3">
      <c r="R10406" s="69"/>
    </row>
    <row r="10407" spans="18:18" x14ac:dyDescent="0.3">
      <c r="R10407" s="69"/>
    </row>
    <row r="10408" spans="18:18" x14ac:dyDescent="0.3">
      <c r="R10408" s="69"/>
    </row>
    <row r="10409" spans="18:18" x14ac:dyDescent="0.3">
      <c r="R10409" s="69"/>
    </row>
    <row r="10410" spans="18:18" x14ac:dyDescent="0.3">
      <c r="R10410" s="69"/>
    </row>
    <row r="10411" spans="18:18" x14ac:dyDescent="0.3">
      <c r="R10411" s="69"/>
    </row>
    <row r="10412" spans="18:18" x14ac:dyDescent="0.3">
      <c r="R10412" s="69"/>
    </row>
    <row r="10413" spans="18:18" x14ac:dyDescent="0.3">
      <c r="R10413" s="69"/>
    </row>
    <row r="10414" spans="18:18" x14ac:dyDescent="0.3">
      <c r="R10414" s="69"/>
    </row>
    <row r="10415" spans="18:18" x14ac:dyDescent="0.3">
      <c r="R10415" s="69"/>
    </row>
    <row r="10416" spans="18:18" x14ac:dyDescent="0.3">
      <c r="R10416" s="69"/>
    </row>
    <row r="10417" spans="18:18" x14ac:dyDescent="0.3">
      <c r="R10417" s="69"/>
    </row>
    <row r="10418" spans="18:18" x14ac:dyDescent="0.3">
      <c r="R10418" s="69"/>
    </row>
    <row r="10419" spans="18:18" x14ac:dyDescent="0.3">
      <c r="R10419" s="69"/>
    </row>
    <row r="10420" spans="18:18" x14ac:dyDescent="0.3">
      <c r="R10420" s="69"/>
    </row>
    <row r="10421" spans="18:18" x14ac:dyDescent="0.3">
      <c r="R10421" s="69"/>
    </row>
    <row r="10422" spans="18:18" x14ac:dyDescent="0.3">
      <c r="R10422" s="69"/>
    </row>
    <row r="10423" spans="18:18" x14ac:dyDescent="0.3">
      <c r="R10423" s="69"/>
    </row>
    <row r="10424" spans="18:18" x14ac:dyDescent="0.3">
      <c r="R10424" s="69"/>
    </row>
    <row r="10425" spans="18:18" x14ac:dyDescent="0.3">
      <c r="R10425" s="69"/>
    </row>
    <row r="10426" spans="18:18" x14ac:dyDescent="0.3">
      <c r="R10426" s="69"/>
    </row>
    <row r="10427" spans="18:18" x14ac:dyDescent="0.3">
      <c r="R10427" s="69"/>
    </row>
    <row r="10428" spans="18:18" x14ac:dyDescent="0.3">
      <c r="R10428" s="69"/>
    </row>
    <row r="10429" spans="18:18" x14ac:dyDescent="0.3">
      <c r="R10429" s="69"/>
    </row>
    <row r="10430" spans="18:18" x14ac:dyDescent="0.3">
      <c r="R10430" s="69"/>
    </row>
    <row r="10431" spans="18:18" x14ac:dyDescent="0.3">
      <c r="R10431" s="69"/>
    </row>
    <row r="10432" spans="18:18" x14ac:dyDescent="0.3">
      <c r="R10432" s="69"/>
    </row>
    <row r="10433" spans="18:18" x14ac:dyDescent="0.3">
      <c r="R10433" s="69"/>
    </row>
    <row r="10434" spans="18:18" x14ac:dyDescent="0.3">
      <c r="R10434" s="69"/>
    </row>
    <row r="10435" spans="18:18" x14ac:dyDescent="0.3">
      <c r="R10435" s="69"/>
    </row>
    <row r="10436" spans="18:18" x14ac:dyDescent="0.3">
      <c r="R10436" s="69"/>
    </row>
    <row r="10437" spans="18:18" x14ac:dyDescent="0.3">
      <c r="R10437" s="69"/>
    </row>
    <row r="10438" spans="18:18" x14ac:dyDescent="0.3">
      <c r="R10438" s="69"/>
    </row>
    <row r="10439" spans="18:18" x14ac:dyDescent="0.3">
      <c r="R10439" s="69"/>
    </row>
    <row r="10440" spans="18:18" x14ac:dyDescent="0.3">
      <c r="R10440" s="69"/>
    </row>
    <row r="10441" spans="18:18" x14ac:dyDescent="0.3">
      <c r="R10441" s="69"/>
    </row>
    <row r="10442" spans="18:18" x14ac:dyDescent="0.3">
      <c r="R10442" s="69"/>
    </row>
    <row r="10443" spans="18:18" x14ac:dyDescent="0.3">
      <c r="R10443" s="69"/>
    </row>
    <row r="10444" spans="18:18" x14ac:dyDescent="0.3">
      <c r="R10444" s="69"/>
    </row>
    <row r="10445" spans="18:18" x14ac:dyDescent="0.3">
      <c r="R10445" s="69"/>
    </row>
    <row r="10446" spans="18:18" x14ac:dyDescent="0.3">
      <c r="R10446" s="69"/>
    </row>
    <row r="10447" spans="18:18" x14ac:dyDescent="0.3">
      <c r="R10447" s="69"/>
    </row>
    <row r="10448" spans="18:18" x14ac:dyDescent="0.3">
      <c r="R10448" s="69"/>
    </row>
    <row r="10449" spans="18:18" x14ac:dyDescent="0.3">
      <c r="R10449" s="69"/>
    </row>
    <row r="10450" spans="18:18" x14ac:dyDescent="0.3">
      <c r="R10450" s="69"/>
    </row>
    <row r="10451" spans="18:18" x14ac:dyDescent="0.3">
      <c r="R10451" s="69"/>
    </row>
    <row r="10452" spans="18:18" x14ac:dyDescent="0.3">
      <c r="R10452" s="69"/>
    </row>
    <row r="10453" spans="18:18" x14ac:dyDescent="0.3">
      <c r="R10453" s="69"/>
    </row>
    <row r="10454" spans="18:18" x14ac:dyDescent="0.3">
      <c r="R10454" s="69"/>
    </row>
    <row r="10455" spans="18:18" x14ac:dyDescent="0.3">
      <c r="R10455" s="69"/>
    </row>
    <row r="10456" spans="18:18" x14ac:dyDescent="0.3">
      <c r="R10456" s="69"/>
    </row>
    <row r="10457" spans="18:18" x14ac:dyDescent="0.3">
      <c r="R10457" s="69"/>
    </row>
    <row r="10458" spans="18:18" x14ac:dyDescent="0.3">
      <c r="R10458" s="69"/>
    </row>
    <row r="10459" spans="18:18" x14ac:dyDescent="0.3">
      <c r="R10459" s="69"/>
    </row>
    <row r="10460" spans="18:18" x14ac:dyDescent="0.3">
      <c r="R10460" s="69"/>
    </row>
    <row r="10461" spans="18:18" x14ac:dyDescent="0.3">
      <c r="R10461" s="69"/>
    </row>
    <row r="10462" spans="18:18" x14ac:dyDescent="0.3">
      <c r="R10462" s="69"/>
    </row>
    <row r="10463" spans="18:18" x14ac:dyDescent="0.3">
      <c r="R10463" s="69"/>
    </row>
    <row r="10464" spans="18:18" x14ac:dyDescent="0.3">
      <c r="R10464" s="69"/>
    </row>
    <row r="10465" spans="18:18" x14ac:dyDescent="0.3">
      <c r="R10465" s="69"/>
    </row>
    <row r="10466" spans="18:18" x14ac:dyDescent="0.3">
      <c r="R10466" s="69"/>
    </row>
    <row r="10467" spans="18:18" x14ac:dyDescent="0.3">
      <c r="R10467" s="69"/>
    </row>
    <row r="10468" spans="18:18" x14ac:dyDescent="0.3">
      <c r="R10468" s="69"/>
    </row>
    <row r="10469" spans="18:18" x14ac:dyDescent="0.3">
      <c r="R10469" s="69"/>
    </row>
    <row r="10470" spans="18:18" x14ac:dyDescent="0.3">
      <c r="R10470" s="69"/>
    </row>
    <row r="10471" spans="18:18" x14ac:dyDescent="0.3">
      <c r="R10471" s="69"/>
    </row>
    <row r="10472" spans="18:18" x14ac:dyDescent="0.3">
      <c r="R10472" s="69"/>
    </row>
    <row r="10473" spans="18:18" x14ac:dyDescent="0.3">
      <c r="R10473" s="69"/>
    </row>
    <row r="10474" spans="18:18" x14ac:dyDescent="0.3">
      <c r="R10474" s="69"/>
    </row>
    <row r="10475" spans="18:18" x14ac:dyDescent="0.3">
      <c r="R10475" s="69"/>
    </row>
    <row r="10476" spans="18:18" x14ac:dyDescent="0.3">
      <c r="R10476" s="69"/>
    </row>
    <row r="10477" spans="18:18" x14ac:dyDescent="0.3">
      <c r="R10477" s="69"/>
    </row>
    <row r="10478" spans="18:18" x14ac:dyDescent="0.3">
      <c r="R10478" s="69"/>
    </row>
    <row r="10479" spans="18:18" x14ac:dyDescent="0.3">
      <c r="R10479" s="69"/>
    </row>
    <row r="10480" spans="18:18" x14ac:dyDescent="0.3">
      <c r="R10480" s="69"/>
    </row>
    <row r="10481" spans="18:18" x14ac:dyDescent="0.3">
      <c r="R10481" s="69"/>
    </row>
    <row r="10482" spans="18:18" x14ac:dyDescent="0.3">
      <c r="R10482" s="69"/>
    </row>
    <row r="10483" spans="18:18" x14ac:dyDescent="0.3">
      <c r="R10483" s="69"/>
    </row>
    <row r="10484" spans="18:18" x14ac:dyDescent="0.3">
      <c r="R10484" s="69"/>
    </row>
    <row r="10485" spans="18:18" x14ac:dyDescent="0.3">
      <c r="R10485" s="69"/>
    </row>
    <row r="10486" spans="18:18" x14ac:dyDescent="0.3">
      <c r="R10486" s="69"/>
    </row>
    <row r="10487" spans="18:18" x14ac:dyDescent="0.3">
      <c r="R10487" s="69"/>
    </row>
    <row r="10488" spans="18:18" x14ac:dyDescent="0.3">
      <c r="R10488" s="69"/>
    </row>
    <row r="10489" spans="18:18" x14ac:dyDescent="0.3">
      <c r="R10489" s="69"/>
    </row>
    <row r="10490" spans="18:18" x14ac:dyDescent="0.3">
      <c r="R10490" s="69"/>
    </row>
    <row r="10491" spans="18:18" x14ac:dyDescent="0.3">
      <c r="R10491" s="69"/>
    </row>
    <row r="10492" spans="18:18" x14ac:dyDescent="0.3">
      <c r="R10492" s="69"/>
    </row>
    <row r="10493" spans="18:18" x14ac:dyDescent="0.3">
      <c r="R10493" s="69"/>
    </row>
    <row r="10494" spans="18:18" x14ac:dyDescent="0.3">
      <c r="R10494" s="69"/>
    </row>
    <row r="10495" spans="18:18" x14ac:dyDescent="0.3">
      <c r="R10495" s="69"/>
    </row>
    <row r="10496" spans="18:18" x14ac:dyDescent="0.3">
      <c r="R10496" s="69"/>
    </row>
    <row r="10497" spans="18:18" x14ac:dyDescent="0.3">
      <c r="R10497" s="69"/>
    </row>
    <row r="10498" spans="18:18" x14ac:dyDescent="0.3">
      <c r="R10498" s="69"/>
    </row>
    <row r="10499" spans="18:18" x14ac:dyDescent="0.3">
      <c r="R10499" s="69"/>
    </row>
    <row r="10500" spans="18:18" x14ac:dyDescent="0.3">
      <c r="R10500" s="69"/>
    </row>
    <row r="10501" spans="18:18" x14ac:dyDescent="0.3">
      <c r="R10501" s="69"/>
    </row>
    <row r="10502" spans="18:18" x14ac:dyDescent="0.3">
      <c r="R10502" s="69"/>
    </row>
    <row r="10503" spans="18:18" x14ac:dyDescent="0.3">
      <c r="R10503" s="69"/>
    </row>
    <row r="10504" spans="18:18" x14ac:dyDescent="0.3">
      <c r="R10504" s="69"/>
    </row>
    <row r="10505" spans="18:18" x14ac:dyDescent="0.3">
      <c r="R10505" s="69"/>
    </row>
    <row r="10506" spans="18:18" x14ac:dyDescent="0.3">
      <c r="R10506" s="69"/>
    </row>
    <row r="10507" spans="18:18" x14ac:dyDescent="0.3">
      <c r="R10507" s="69"/>
    </row>
    <row r="10508" spans="18:18" x14ac:dyDescent="0.3">
      <c r="R10508" s="69"/>
    </row>
    <row r="10509" spans="18:18" x14ac:dyDescent="0.3">
      <c r="R10509" s="69"/>
    </row>
    <row r="10510" spans="18:18" x14ac:dyDescent="0.3">
      <c r="R10510" s="69"/>
    </row>
    <row r="10511" spans="18:18" x14ac:dyDescent="0.3">
      <c r="R10511" s="69"/>
    </row>
    <row r="10512" spans="18:18" x14ac:dyDescent="0.3">
      <c r="R10512" s="69"/>
    </row>
    <row r="10513" spans="18:18" x14ac:dyDescent="0.3">
      <c r="R10513" s="69"/>
    </row>
    <row r="10514" spans="18:18" x14ac:dyDescent="0.3">
      <c r="R10514" s="69"/>
    </row>
    <row r="10515" spans="18:18" x14ac:dyDescent="0.3">
      <c r="R10515" s="69"/>
    </row>
    <row r="10516" spans="18:18" x14ac:dyDescent="0.3">
      <c r="R10516" s="69"/>
    </row>
    <row r="10517" spans="18:18" x14ac:dyDescent="0.3">
      <c r="R10517" s="69"/>
    </row>
    <row r="10518" spans="18:18" x14ac:dyDescent="0.3">
      <c r="R10518" s="69"/>
    </row>
    <row r="10519" spans="18:18" x14ac:dyDescent="0.3">
      <c r="R10519" s="69"/>
    </row>
    <row r="10520" spans="18:18" x14ac:dyDescent="0.3">
      <c r="R10520" s="69"/>
    </row>
    <row r="10521" spans="18:18" x14ac:dyDescent="0.3">
      <c r="R10521" s="69"/>
    </row>
    <row r="10522" spans="18:18" x14ac:dyDescent="0.3">
      <c r="R10522" s="69"/>
    </row>
    <row r="10523" spans="18:18" x14ac:dyDescent="0.3">
      <c r="R10523" s="69"/>
    </row>
    <row r="10524" spans="18:18" x14ac:dyDescent="0.3">
      <c r="R10524" s="69"/>
    </row>
    <row r="10525" spans="18:18" x14ac:dyDescent="0.3">
      <c r="R10525" s="69"/>
    </row>
    <row r="10526" spans="18:18" x14ac:dyDescent="0.3">
      <c r="R10526" s="69"/>
    </row>
    <row r="10527" spans="18:18" x14ac:dyDescent="0.3">
      <c r="R10527" s="69"/>
    </row>
    <row r="10528" spans="18:18" x14ac:dyDescent="0.3">
      <c r="R10528" s="69"/>
    </row>
    <row r="10529" spans="18:18" x14ac:dyDescent="0.3">
      <c r="R10529" s="69"/>
    </row>
    <row r="10530" spans="18:18" x14ac:dyDescent="0.3">
      <c r="R10530" s="69"/>
    </row>
    <row r="10531" spans="18:18" x14ac:dyDescent="0.3">
      <c r="R10531" s="69"/>
    </row>
    <row r="10532" spans="18:18" x14ac:dyDescent="0.3">
      <c r="R10532" s="69"/>
    </row>
    <row r="10533" spans="18:18" x14ac:dyDescent="0.3">
      <c r="R10533" s="69"/>
    </row>
    <row r="10534" spans="18:18" x14ac:dyDescent="0.3">
      <c r="R10534" s="69"/>
    </row>
    <row r="10535" spans="18:18" x14ac:dyDescent="0.3">
      <c r="R10535" s="69"/>
    </row>
    <row r="10536" spans="18:18" x14ac:dyDescent="0.3">
      <c r="R10536" s="69"/>
    </row>
    <row r="10537" spans="18:18" x14ac:dyDescent="0.3">
      <c r="R10537" s="69"/>
    </row>
    <row r="10538" spans="18:18" x14ac:dyDescent="0.3">
      <c r="R10538" s="69"/>
    </row>
    <row r="10539" spans="18:18" x14ac:dyDescent="0.3">
      <c r="R10539" s="69"/>
    </row>
    <row r="10540" spans="18:18" x14ac:dyDescent="0.3">
      <c r="R10540" s="69"/>
    </row>
    <row r="10541" spans="18:18" x14ac:dyDescent="0.3">
      <c r="R10541" s="69"/>
    </row>
    <row r="10542" spans="18:18" x14ac:dyDescent="0.3">
      <c r="R10542" s="69"/>
    </row>
    <row r="10543" spans="18:18" x14ac:dyDescent="0.3">
      <c r="R10543" s="69"/>
    </row>
    <row r="10544" spans="18:18" x14ac:dyDescent="0.3">
      <c r="R10544" s="69"/>
    </row>
    <row r="10545" spans="18:18" x14ac:dyDescent="0.3">
      <c r="R10545" s="69"/>
    </row>
    <row r="10546" spans="18:18" x14ac:dyDescent="0.3">
      <c r="R10546" s="69"/>
    </row>
    <row r="10547" spans="18:18" x14ac:dyDescent="0.3">
      <c r="R10547" s="69"/>
    </row>
    <row r="10548" spans="18:18" x14ac:dyDescent="0.3">
      <c r="R10548" s="69"/>
    </row>
    <row r="10549" spans="18:18" x14ac:dyDescent="0.3">
      <c r="R10549" s="69"/>
    </row>
    <row r="10550" spans="18:18" x14ac:dyDescent="0.3">
      <c r="R10550" s="69"/>
    </row>
    <row r="10551" spans="18:18" x14ac:dyDescent="0.3">
      <c r="R10551" s="69"/>
    </row>
    <row r="10552" spans="18:18" x14ac:dyDescent="0.3">
      <c r="R10552" s="69"/>
    </row>
    <row r="10553" spans="18:18" x14ac:dyDescent="0.3">
      <c r="R10553" s="69"/>
    </row>
    <row r="10554" spans="18:18" x14ac:dyDescent="0.3">
      <c r="R10554" s="69"/>
    </row>
    <row r="10555" spans="18:18" x14ac:dyDescent="0.3">
      <c r="R10555" s="69"/>
    </row>
    <row r="10556" spans="18:18" x14ac:dyDescent="0.3">
      <c r="R10556" s="69"/>
    </row>
    <row r="10557" spans="18:18" x14ac:dyDescent="0.3">
      <c r="R10557" s="69"/>
    </row>
    <row r="10558" spans="18:18" x14ac:dyDescent="0.3">
      <c r="R10558" s="69"/>
    </row>
    <row r="10559" spans="18:18" x14ac:dyDescent="0.3">
      <c r="R10559" s="69"/>
    </row>
    <row r="10560" spans="18:18" x14ac:dyDescent="0.3">
      <c r="R10560" s="69"/>
    </row>
    <row r="10561" spans="18:18" x14ac:dyDescent="0.3">
      <c r="R10561" s="69"/>
    </row>
    <row r="10562" spans="18:18" x14ac:dyDescent="0.3">
      <c r="R10562" s="69"/>
    </row>
    <row r="10563" spans="18:18" x14ac:dyDescent="0.3">
      <c r="R10563" s="69"/>
    </row>
    <row r="10564" spans="18:18" x14ac:dyDescent="0.3">
      <c r="R10564" s="69"/>
    </row>
    <row r="10565" spans="18:18" x14ac:dyDescent="0.3">
      <c r="R10565" s="69"/>
    </row>
    <row r="10566" spans="18:18" x14ac:dyDescent="0.3">
      <c r="R10566" s="69"/>
    </row>
    <row r="10567" spans="18:18" x14ac:dyDescent="0.3">
      <c r="R10567" s="69"/>
    </row>
    <row r="10568" spans="18:18" x14ac:dyDescent="0.3">
      <c r="R10568" s="69"/>
    </row>
    <row r="10569" spans="18:18" x14ac:dyDescent="0.3">
      <c r="R10569" s="69"/>
    </row>
    <row r="10570" spans="18:18" x14ac:dyDescent="0.3">
      <c r="R10570" s="69"/>
    </row>
    <row r="10571" spans="18:18" x14ac:dyDescent="0.3">
      <c r="R10571" s="69"/>
    </row>
    <row r="10572" spans="18:18" x14ac:dyDescent="0.3">
      <c r="R10572" s="69"/>
    </row>
    <row r="10573" spans="18:18" x14ac:dyDescent="0.3">
      <c r="R10573" s="69"/>
    </row>
    <row r="10574" spans="18:18" x14ac:dyDescent="0.3">
      <c r="R10574" s="69"/>
    </row>
    <row r="10575" spans="18:18" x14ac:dyDescent="0.3">
      <c r="R10575" s="69"/>
    </row>
    <row r="10576" spans="18:18" x14ac:dyDescent="0.3">
      <c r="R10576" s="69"/>
    </row>
    <row r="10577" spans="18:18" x14ac:dyDescent="0.3">
      <c r="R10577" s="69"/>
    </row>
    <row r="10578" spans="18:18" x14ac:dyDescent="0.3">
      <c r="R10578" s="69"/>
    </row>
    <row r="10579" spans="18:18" x14ac:dyDescent="0.3">
      <c r="R10579" s="69"/>
    </row>
    <row r="10580" spans="18:18" x14ac:dyDescent="0.3">
      <c r="R10580" s="69"/>
    </row>
    <row r="10581" spans="18:18" x14ac:dyDescent="0.3">
      <c r="R10581" s="69"/>
    </row>
    <row r="10582" spans="18:18" x14ac:dyDescent="0.3">
      <c r="R10582" s="69"/>
    </row>
    <row r="10583" spans="18:18" x14ac:dyDescent="0.3">
      <c r="R10583" s="69"/>
    </row>
    <row r="10584" spans="18:18" x14ac:dyDescent="0.3">
      <c r="R10584" s="69"/>
    </row>
    <row r="10585" spans="18:18" x14ac:dyDescent="0.3">
      <c r="R10585" s="69"/>
    </row>
    <row r="10586" spans="18:18" x14ac:dyDescent="0.3">
      <c r="R10586" s="69"/>
    </row>
    <row r="10587" spans="18:18" x14ac:dyDescent="0.3">
      <c r="R10587" s="69"/>
    </row>
    <row r="10588" spans="18:18" x14ac:dyDescent="0.3">
      <c r="R10588" s="69"/>
    </row>
    <row r="10589" spans="18:18" x14ac:dyDescent="0.3">
      <c r="R10589" s="69"/>
    </row>
    <row r="10590" spans="18:18" x14ac:dyDescent="0.3">
      <c r="R10590" s="69"/>
    </row>
    <row r="10591" spans="18:18" x14ac:dyDescent="0.3">
      <c r="R10591" s="69"/>
    </row>
    <row r="10592" spans="18:18" x14ac:dyDescent="0.3">
      <c r="R10592" s="69"/>
    </row>
    <row r="10593" spans="18:18" x14ac:dyDescent="0.3">
      <c r="R10593" s="69"/>
    </row>
    <row r="10594" spans="18:18" x14ac:dyDescent="0.3">
      <c r="R10594" s="69"/>
    </row>
    <row r="10595" spans="18:18" x14ac:dyDescent="0.3">
      <c r="R10595" s="69"/>
    </row>
    <row r="10596" spans="18:18" x14ac:dyDescent="0.3">
      <c r="R10596" s="69"/>
    </row>
    <row r="10597" spans="18:18" x14ac:dyDescent="0.3">
      <c r="R10597" s="69"/>
    </row>
    <row r="10598" spans="18:18" x14ac:dyDescent="0.3">
      <c r="R10598" s="69"/>
    </row>
    <row r="10599" spans="18:18" x14ac:dyDescent="0.3">
      <c r="R10599" s="69"/>
    </row>
    <row r="10600" spans="18:18" x14ac:dyDescent="0.3">
      <c r="R10600" s="69"/>
    </row>
    <row r="10601" spans="18:18" x14ac:dyDescent="0.3">
      <c r="R10601" s="69"/>
    </row>
    <row r="10602" spans="18:18" x14ac:dyDescent="0.3">
      <c r="R10602" s="69"/>
    </row>
    <row r="10603" spans="18:18" x14ac:dyDescent="0.3">
      <c r="R10603" s="69"/>
    </row>
    <row r="10604" spans="18:18" x14ac:dyDescent="0.3">
      <c r="R10604" s="69"/>
    </row>
    <row r="10605" spans="18:18" x14ac:dyDescent="0.3">
      <c r="R10605" s="69"/>
    </row>
    <row r="10606" spans="18:18" x14ac:dyDescent="0.3">
      <c r="R10606" s="69"/>
    </row>
    <row r="10607" spans="18:18" x14ac:dyDescent="0.3">
      <c r="R10607" s="69"/>
    </row>
    <row r="10608" spans="18:18" x14ac:dyDescent="0.3">
      <c r="R10608" s="69"/>
    </row>
    <row r="10609" spans="18:18" x14ac:dyDescent="0.3">
      <c r="R10609" s="69"/>
    </row>
    <row r="10610" spans="18:18" x14ac:dyDescent="0.3">
      <c r="R10610" s="69"/>
    </row>
    <row r="10611" spans="18:18" x14ac:dyDescent="0.3">
      <c r="R10611" s="69"/>
    </row>
    <row r="10612" spans="18:18" x14ac:dyDescent="0.3">
      <c r="R10612" s="69"/>
    </row>
    <row r="10613" spans="18:18" x14ac:dyDescent="0.3">
      <c r="R10613" s="69"/>
    </row>
    <row r="10614" spans="18:18" x14ac:dyDescent="0.3">
      <c r="R10614" s="69"/>
    </row>
    <row r="10615" spans="18:18" x14ac:dyDescent="0.3">
      <c r="R10615" s="69"/>
    </row>
    <row r="10616" spans="18:18" x14ac:dyDescent="0.3">
      <c r="R10616" s="69"/>
    </row>
    <row r="10617" spans="18:18" x14ac:dyDescent="0.3">
      <c r="R10617" s="69"/>
    </row>
    <row r="10618" spans="18:18" x14ac:dyDescent="0.3">
      <c r="R10618" s="69"/>
    </row>
    <row r="10619" spans="18:18" x14ac:dyDescent="0.3">
      <c r="R10619" s="69"/>
    </row>
    <row r="10620" spans="18:18" x14ac:dyDescent="0.3">
      <c r="R10620" s="69"/>
    </row>
    <row r="10621" spans="18:18" x14ac:dyDescent="0.3">
      <c r="R10621" s="69"/>
    </row>
    <row r="10622" spans="18:18" x14ac:dyDescent="0.3">
      <c r="R10622" s="69"/>
    </row>
    <row r="10623" spans="18:18" x14ac:dyDescent="0.3">
      <c r="R10623" s="69"/>
    </row>
    <row r="10624" spans="18:18" x14ac:dyDescent="0.3">
      <c r="R10624" s="69"/>
    </row>
    <row r="10625" spans="18:18" x14ac:dyDescent="0.3">
      <c r="R10625" s="69"/>
    </row>
    <row r="10626" spans="18:18" x14ac:dyDescent="0.3">
      <c r="R10626" s="69"/>
    </row>
    <row r="10627" spans="18:18" x14ac:dyDescent="0.3">
      <c r="R10627" s="69"/>
    </row>
    <row r="10628" spans="18:18" x14ac:dyDescent="0.3">
      <c r="R10628" s="69"/>
    </row>
    <row r="10629" spans="18:18" x14ac:dyDescent="0.3">
      <c r="R10629" s="69"/>
    </row>
    <row r="10630" spans="18:18" x14ac:dyDescent="0.3">
      <c r="R10630" s="69"/>
    </row>
    <row r="10631" spans="18:18" x14ac:dyDescent="0.3">
      <c r="R10631" s="69"/>
    </row>
    <row r="10632" spans="18:18" x14ac:dyDescent="0.3">
      <c r="R10632" s="69"/>
    </row>
    <row r="10633" spans="18:18" x14ac:dyDescent="0.3">
      <c r="R10633" s="69"/>
    </row>
    <row r="10634" spans="18:18" x14ac:dyDescent="0.3">
      <c r="R10634" s="69"/>
    </row>
    <row r="10635" spans="18:18" x14ac:dyDescent="0.3">
      <c r="R10635" s="69"/>
    </row>
    <row r="10636" spans="18:18" x14ac:dyDescent="0.3">
      <c r="R10636" s="69"/>
    </row>
    <row r="10637" spans="18:18" x14ac:dyDescent="0.3">
      <c r="R10637" s="69"/>
    </row>
    <row r="10638" spans="18:18" x14ac:dyDescent="0.3">
      <c r="R10638" s="69"/>
    </row>
    <row r="10639" spans="18:18" x14ac:dyDescent="0.3">
      <c r="R10639" s="69"/>
    </row>
    <row r="10640" spans="18:18" x14ac:dyDescent="0.3">
      <c r="R10640" s="69"/>
    </row>
    <row r="10641" spans="18:18" x14ac:dyDescent="0.3">
      <c r="R10641" s="69"/>
    </row>
    <row r="10642" spans="18:18" x14ac:dyDescent="0.3">
      <c r="R10642" s="69"/>
    </row>
    <row r="10643" spans="18:18" x14ac:dyDescent="0.3">
      <c r="R10643" s="69"/>
    </row>
    <row r="10644" spans="18:18" x14ac:dyDescent="0.3">
      <c r="R10644" s="69"/>
    </row>
    <row r="10645" spans="18:18" x14ac:dyDescent="0.3">
      <c r="R10645" s="69"/>
    </row>
    <row r="10646" spans="18:18" x14ac:dyDescent="0.3">
      <c r="R10646" s="69"/>
    </row>
    <row r="10647" spans="18:18" x14ac:dyDescent="0.3">
      <c r="R10647" s="69"/>
    </row>
    <row r="10648" spans="18:18" x14ac:dyDescent="0.3">
      <c r="R10648" s="69"/>
    </row>
    <row r="10649" spans="18:18" x14ac:dyDescent="0.3">
      <c r="R10649" s="69"/>
    </row>
    <row r="10650" spans="18:18" x14ac:dyDescent="0.3">
      <c r="R10650" s="69"/>
    </row>
    <row r="10651" spans="18:18" x14ac:dyDescent="0.3">
      <c r="R10651" s="69"/>
    </row>
    <row r="10652" spans="18:18" x14ac:dyDescent="0.3">
      <c r="R10652" s="69"/>
    </row>
    <row r="10653" spans="18:18" x14ac:dyDescent="0.3">
      <c r="R10653" s="69"/>
    </row>
    <row r="10654" spans="18:18" x14ac:dyDescent="0.3">
      <c r="R10654" s="69"/>
    </row>
    <row r="10655" spans="18:18" x14ac:dyDescent="0.3">
      <c r="R10655" s="69"/>
    </row>
    <row r="10656" spans="18:18" x14ac:dyDescent="0.3">
      <c r="R10656" s="69"/>
    </row>
    <row r="10657" spans="18:18" x14ac:dyDescent="0.3">
      <c r="R10657" s="69"/>
    </row>
    <row r="10658" spans="18:18" x14ac:dyDescent="0.3">
      <c r="R10658" s="69"/>
    </row>
    <row r="10659" spans="18:18" x14ac:dyDescent="0.3">
      <c r="R10659" s="69"/>
    </row>
    <row r="10660" spans="18:18" x14ac:dyDescent="0.3">
      <c r="R10660" s="69"/>
    </row>
    <row r="10661" spans="18:18" x14ac:dyDescent="0.3">
      <c r="R10661" s="69"/>
    </row>
    <row r="10662" spans="18:18" x14ac:dyDescent="0.3">
      <c r="R10662" s="69"/>
    </row>
    <row r="10663" spans="18:18" x14ac:dyDescent="0.3">
      <c r="R10663" s="69"/>
    </row>
    <row r="10664" spans="18:18" x14ac:dyDescent="0.3">
      <c r="R10664" s="69"/>
    </row>
    <row r="10665" spans="18:18" x14ac:dyDescent="0.3">
      <c r="R10665" s="69"/>
    </row>
    <row r="10666" spans="18:18" x14ac:dyDescent="0.3">
      <c r="R10666" s="69"/>
    </row>
    <row r="10667" spans="18:18" x14ac:dyDescent="0.3">
      <c r="R10667" s="69"/>
    </row>
    <row r="10668" spans="18:18" x14ac:dyDescent="0.3">
      <c r="R10668" s="69"/>
    </row>
    <row r="10669" spans="18:18" x14ac:dyDescent="0.3">
      <c r="R10669" s="69"/>
    </row>
    <row r="10670" spans="18:18" x14ac:dyDescent="0.3">
      <c r="R10670" s="69"/>
    </row>
    <row r="10671" spans="18:18" x14ac:dyDescent="0.3">
      <c r="R10671" s="69"/>
    </row>
    <row r="10672" spans="18:18" x14ac:dyDescent="0.3">
      <c r="R10672" s="69"/>
    </row>
    <row r="10673" spans="18:18" x14ac:dyDescent="0.3">
      <c r="R10673" s="69"/>
    </row>
    <row r="10674" spans="18:18" x14ac:dyDescent="0.3">
      <c r="R10674" s="69"/>
    </row>
    <row r="10675" spans="18:18" x14ac:dyDescent="0.3">
      <c r="R10675" s="69"/>
    </row>
    <row r="10676" spans="18:18" x14ac:dyDescent="0.3">
      <c r="R10676" s="69"/>
    </row>
    <row r="10677" spans="18:18" x14ac:dyDescent="0.3">
      <c r="R10677" s="69"/>
    </row>
    <row r="10678" spans="18:18" x14ac:dyDescent="0.3">
      <c r="R10678" s="69"/>
    </row>
    <row r="10679" spans="18:18" x14ac:dyDescent="0.3">
      <c r="R10679" s="69"/>
    </row>
    <row r="10680" spans="18:18" x14ac:dyDescent="0.3">
      <c r="R10680" s="69"/>
    </row>
    <row r="10681" spans="18:18" x14ac:dyDescent="0.3">
      <c r="R10681" s="69"/>
    </row>
    <row r="10682" spans="18:18" x14ac:dyDescent="0.3">
      <c r="R10682" s="69"/>
    </row>
    <row r="10683" spans="18:18" x14ac:dyDescent="0.3">
      <c r="R10683" s="69"/>
    </row>
    <row r="10684" spans="18:18" x14ac:dyDescent="0.3">
      <c r="R10684" s="69"/>
    </row>
    <row r="10685" spans="18:18" x14ac:dyDescent="0.3">
      <c r="R10685" s="69"/>
    </row>
    <row r="10686" spans="18:18" x14ac:dyDescent="0.3">
      <c r="R10686" s="69"/>
    </row>
    <row r="10687" spans="18:18" x14ac:dyDescent="0.3">
      <c r="R10687" s="69"/>
    </row>
    <row r="10688" spans="18:18" x14ac:dyDescent="0.3">
      <c r="R10688" s="69"/>
    </row>
    <row r="10689" spans="18:18" x14ac:dyDescent="0.3">
      <c r="R10689" s="69"/>
    </row>
    <row r="10690" spans="18:18" x14ac:dyDescent="0.3">
      <c r="R10690" s="69"/>
    </row>
    <row r="10691" spans="18:18" x14ac:dyDescent="0.3">
      <c r="R10691" s="69"/>
    </row>
    <row r="10692" spans="18:18" x14ac:dyDescent="0.3">
      <c r="R10692" s="69"/>
    </row>
    <row r="10693" spans="18:18" x14ac:dyDescent="0.3">
      <c r="R10693" s="69"/>
    </row>
    <row r="10694" spans="18:18" x14ac:dyDescent="0.3">
      <c r="R10694" s="69"/>
    </row>
    <row r="10695" spans="18:18" x14ac:dyDescent="0.3">
      <c r="R10695" s="69"/>
    </row>
    <row r="10696" spans="18:18" x14ac:dyDescent="0.3">
      <c r="R10696" s="69"/>
    </row>
    <row r="10697" spans="18:18" x14ac:dyDescent="0.3">
      <c r="R10697" s="69"/>
    </row>
    <row r="10698" spans="18:18" x14ac:dyDescent="0.3">
      <c r="R10698" s="69"/>
    </row>
    <row r="10699" spans="18:18" x14ac:dyDescent="0.3">
      <c r="R10699" s="69"/>
    </row>
    <row r="10700" spans="18:18" x14ac:dyDescent="0.3">
      <c r="R10700" s="69"/>
    </row>
    <row r="10701" spans="18:18" x14ac:dyDescent="0.3">
      <c r="R10701" s="69"/>
    </row>
    <row r="10702" spans="18:18" x14ac:dyDescent="0.3">
      <c r="R10702" s="69"/>
    </row>
    <row r="10703" spans="18:18" x14ac:dyDescent="0.3">
      <c r="R10703" s="69"/>
    </row>
    <row r="10704" spans="18:18" x14ac:dyDescent="0.3">
      <c r="R10704" s="69"/>
    </row>
    <row r="10705" spans="18:18" x14ac:dyDescent="0.3">
      <c r="R10705" s="69"/>
    </row>
    <row r="10706" spans="18:18" x14ac:dyDescent="0.3">
      <c r="R10706" s="69"/>
    </row>
    <row r="10707" spans="18:18" x14ac:dyDescent="0.3">
      <c r="R10707" s="69"/>
    </row>
    <row r="10708" spans="18:18" x14ac:dyDescent="0.3">
      <c r="R10708" s="69"/>
    </row>
    <row r="10709" spans="18:18" x14ac:dyDescent="0.3">
      <c r="R10709" s="69"/>
    </row>
    <row r="10710" spans="18:18" x14ac:dyDescent="0.3">
      <c r="R10710" s="69"/>
    </row>
    <row r="10711" spans="18:18" x14ac:dyDescent="0.3">
      <c r="R10711" s="69"/>
    </row>
    <row r="10712" spans="18:18" x14ac:dyDescent="0.3">
      <c r="R10712" s="69"/>
    </row>
    <row r="10713" spans="18:18" x14ac:dyDescent="0.3">
      <c r="R10713" s="69"/>
    </row>
    <row r="10714" spans="18:18" x14ac:dyDescent="0.3">
      <c r="R10714" s="69"/>
    </row>
    <row r="10715" spans="18:18" x14ac:dyDescent="0.3">
      <c r="R10715" s="69"/>
    </row>
    <row r="10716" spans="18:18" x14ac:dyDescent="0.3">
      <c r="R10716" s="69"/>
    </row>
    <row r="10717" spans="18:18" x14ac:dyDescent="0.3">
      <c r="R10717" s="69"/>
    </row>
    <row r="10718" spans="18:18" x14ac:dyDescent="0.3">
      <c r="R10718" s="69"/>
    </row>
    <row r="10719" spans="18:18" x14ac:dyDescent="0.3">
      <c r="R10719" s="69"/>
    </row>
    <row r="10720" spans="18:18" x14ac:dyDescent="0.3">
      <c r="R10720" s="69"/>
    </row>
    <row r="10721" spans="18:18" x14ac:dyDescent="0.3">
      <c r="R10721" s="69"/>
    </row>
    <row r="10722" spans="18:18" x14ac:dyDescent="0.3">
      <c r="R10722" s="69"/>
    </row>
    <row r="10723" spans="18:18" x14ac:dyDescent="0.3">
      <c r="R10723" s="69"/>
    </row>
    <row r="10724" spans="18:18" x14ac:dyDescent="0.3">
      <c r="R10724" s="69"/>
    </row>
    <row r="10725" spans="18:18" x14ac:dyDescent="0.3">
      <c r="R10725" s="69"/>
    </row>
    <row r="10726" spans="18:18" x14ac:dyDescent="0.3">
      <c r="R10726" s="69"/>
    </row>
    <row r="10727" spans="18:18" x14ac:dyDescent="0.3">
      <c r="R10727" s="69"/>
    </row>
    <row r="10728" spans="18:18" x14ac:dyDescent="0.3">
      <c r="R10728" s="69"/>
    </row>
    <row r="10729" spans="18:18" x14ac:dyDescent="0.3">
      <c r="R10729" s="69"/>
    </row>
    <row r="10730" spans="18:18" x14ac:dyDescent="0.3">
      <c r="R10730" s="69"/>
    </row>
    <row r="10731" spans="18:18" x14ac:dyDescent="0.3">
      <c r="R10731" s="69"/>
    </row>
    <row r="10732" spans="18:18" x14ac:dyDescent="0.3">
      <c r="R10732" s="69"/>
    </row>
    <row r="10733" spans="18:18" x14ac:dyDescent="0.3">
      <c r="R10733" s="69"/>
    </row>
    <row r="10734" spans="18:18" x14ac:dyDescent="0.3">
      <c r="R10734" s="69"/>
    </row>
    <row r="10735" spans="18:18" x14ac:dyDescent="0.3">
      <c r="R10735" s="69"/>
    </row>
    <row r="10736" spans="18:18" x14ac:dyDescent="0.3">
      <c r="R10736" s="69"/>
    </row>
    <row r="10737" spans="18:18" x14ac:dyDescent="0.3">
      <c r="R10737" s="69"/>
    </row>
    <row r="10738" spans="18:18" x14ac:dyDescent="0.3">
      <c r="R10738" s="69"/>
    </row>
    <row r="10739" spans="18:18" x14ac:dyDescent="0.3">
      <c r="R10739" s="69"/>
    </row>
    <row r="10740" spans="18:18" x14ac:dyDescent="0.3">
      <c r="R10740" s="69"/>
    </row>
    <row r="10741" spans="18:18" x14ac:dyDescent="0.3">
      <c r="R10741" s="69"/>
    </row>
    <row r="10742" spans="18:18" x14ac:dyDescent="0.3">
      <c r="R10742" s="69"/>
    </row>
    <row r="10743" spans="18:18" x14ac:dyDescent="0.3">
      <c r="R10743" s="69"/>
    </row>
    <row r="10744" spans="18:18" x14ac:dyDescent="0.3">
      <c r="R10744" s="69"/>
    </row>
    <row r="10745" spans="18:18" x14ac:dyDescent="0.3">
      <c r="R10745" s="69"/>
    </row>
    <row r="10746" spans="18:18" x14ac:dyDescent="0.3">
      <c r="R10746" s="69"/>
    </row>
    <row r="10747" spans="18:18" x14ac:dyDescent="0.3">
      <c r="R10747" s="69"/>
    </row>
    <row r="10748" spans="18:18" x14ac:dyDescent="0.3">
      <c r="R10748" s="69"/>
    </row>
    <row r="10749" spans="18:18" x14ac:dyDescent="0.3">
      <c r="R10749" s="69"/>
    </row>
    <row r="10750" spans="18:18" x14ac:dyDescent="0.3">
      <c r="R10750" s="69"/>
    </row>
    <row r="10751" spans="18:18" x14ac:dyDescent="0.3">
      <c r="R10751" s="69"/>
    </row>
    <row r="10752" spans="18:18" x14ac:dyDescent="0.3">
      <c r="R10752" s="69"/>
    </row>
    <row r="10753" spans="18:18" x14ac:dyDescent="0.3">
      <c r="R10753" s="69"/>
    </row>
    <row r="10754" spans="18:18" x14ac:dyDescent="0.3">
      <c r="R10754" s="69"/>
    </row>
    <row r="10755" spans="18:18" x14ac:dyDescent="0.3">
      <c r="R10755" s="69"/>
    </row>
    <row r="10756" spans="18:18" x14ac:dyDescent="0.3">
      <c r="R10756" s="69"/>
    </row>
    <row r="10757" spans="18:18" x14ac:dyDescent="0.3">
      <c r="R10757" s="69"/>
    </row>
    <row r="10758" spans="18:18" x14ac:dyDescent="0.3">
      <c r="R10758" s="69"/>
    </row>
    <row r="10759" spans="18:18" x14ac:dyDescent="0.3">
      <c r="R10759" s="69"/>
    </row>
    <row r="10760" spans="18:18" x14ac:dyDescent="0.3">
      <c r="R10760" s="69"/>
    </row>
    <row r="10761" spans="18:18" x14ac:dyDescent="0.3">
      <c r="R10761" s="69"/>
    </row>
    <row r="10762" spans="18:18" x14ac:dyDescent="0.3">
      <c r="R10762" s="69"/>
    </row>
    <row r="10763" spans="18:18" x14ac:dyDescent="0.3">
      <c r="R10763" s="69"/>
    </row>
    <row r="10764" spans="18:18" x14ac:dyDescent="0.3">
      <c r="R10764" s="69"/>
    </row>
    <row r="10765" spans="18:18" x14ac:dyDescent="0.3">
      <c r="R10765" s="69"/>
    </row>
    <row r="10766" spans="18:18" x14ac:dyDescent="0.3">
      <c r="R10766" s="69"/>
    </row>
    <row r="10767" spans="18:18" x14ac:dyDescent="0.3">
      <c r="R10767" s="69"/>
    </row>
    <row r="10768" spans="18:18" x14ac:dyDescent="0.3">
      <c r="R10768" s="69"/>
    </row>
    <row r="10769" spans="18:18" x14ac:dyDescent="0.3">
      <c r="R10769" s="69"/>
    </row>
    <row r="10770" spans="18:18" x14ac:dyDescent="0.3">
      <c r="R10770" s="69"/>
    </row>
    <row r="10771" spans="18:18" x14ac:dyDescent="0.3">
      <c r="R10771" s="69"/>
    </row>
    <row r="10772" spans="18:18" x14ac:dyDescent="0.3">
      <c r="R10772" s="69"/>
    </row>
    <row r="10773" spans="18:18" x14ac:dyDescent="0.3">
      <c r="R10773" s="69"/>
    </row>
    <row r="10774" spans="18:18" x14ac:dyDescent="0.3">
      <c r="R10774" s="69"/>
    </row>
    <row r="10775" spans="18:18" x14ac:dyDescent="0.3">
      <c r="R10775" s="69"/>
    </row>
    <row r="10776" spans="18:18" x14ac:dyDescent="0.3">
      <c r="R10776" s="69"/>
    </row>
    <row r="10777" spans="18:18" x14ac:dyDescent="0.3">
      <c r="R10777" s="69"/>
    </row>
    <row r="10778" spans="18:18" x14ac:dyDescent="0.3">
      <c r="R10778" s="69"/>
    </row>
    <row r="10779" spans="18:18" x14ac:dyDescent="0.3">
      <c r="R10779" s="69"/>
    </row>
    <row r="10780" spans="18:18" x14ac:dyDescent="0.3">
      <c r="R10780" s="69"/>
    </row>
    <row r="10781" spans="18:18" x14ac:dyDescent="0.3">
      <c r="R10781" s="69"/>
    </row>
    <row r="10782" spans="18:18" x14ac:dyDescent="0.3">
      <c r="R10782" s="69"/>
    </row>
    <row r="10783" spans="18:18" x14ac:dyDescent="0.3">
      <c r="R10783" s="69"/>
    </row>
    <row r="10784" spans="18:18" x14ac:dyDescent="0.3">
      <c r="R10784" s="69"/>
    </row>
    <row r="10785" spans="18:18" x14ac:dyDescent="0.3">
      <c r="R10785" s="69"/>
    </row>
    <row r="10786" spans="18:18" x14ac:dyDescent="0.3">
      <c r="R10786" s="69"/>
    </row>
    <row r="10787" spans="18:18" x14ac:dyDescent="0.3">
      <c r="R10787" s="69"/>
    </row>
    <row r="10788" spans="18:18" x14ac:dyDescent="0.3">
      <c r="R10788" s="69"/>
    </row>
    <row r="10789" spans="18:18" x14ac:dyDescent="0.3">
      <c r="R10789" s="69"/>
    </row>
    <row r="10790" spans="18:18" x14ac:dyDescent="0.3">
      <c r="R10790" s="69"/>
    </row>
    <row r="10791" spans="18:18" x14ac:dyDescent="0.3">
      <c r="R10791" s="69"/>
    </row>
    <row r="10792" spans="18:18" x14ac:dyDescent="0.3">
      <c r="R10792" s="69"/>
    </row>
    <row r="10793" spans="18:18" x14ac:dyDescent="0.3">
      <c r="R10793" s="69"/>
    </row>
    <row r="10794" spans="18:18" x14ac:dyDescent="0.3">
      <c r="R10794" s="69"/>
    </row>
    <row r="10795" spans="18:18" x14ac:dyDescent="0.3">
      <c r="R10795" s="69"/>
    </row>
    <row r="10796" spans="18:18" x14ac:dyDescent="0.3">
      <c r="R10796" s="69"/>
    </row>
    <row r="10797" spans="18:18" x14ac:dyDescent="0.3">
      <c r="R10797" s="69"/>
    </row>
    <row r="10798" spans="18:18" x14ac:dyDescent="0.3">
      <c r="R10798" s="69"/>
    </row>
    <row r="10799" spans="18:18" x14ac:dyDescent="0.3">
      <c r="R10799" s="69"/>
    </row>
    <row r="10800" spans="18:18" x14ac:dyDescent="0.3">
      <c r="R10800" s="69"/>
    </row>
    <row r="10801" spans="18:18" x14ac:dyDescent="0.3">
      <c r="R10801" s="69"/>
    </row>
    <row r="10802" spans="18:18" x14ac:dyDescent="0.3">
      <c r="R10802" s="69"/>
    </row>
    <row r="10803" spans="18:18" x14ac:dyDescent="0.3">
      <c r="R10803" s="69"/>
    </row>
    <row r="10804" spans="18:18" x14ac:dyDescent="0.3">
      <c r="R10804" s="69"/>
    </row>
    <row r="10805" spans="18:18" x14ac:dyDescent="0.3">
      <c r="R10805" s="69"/>
    </row>
    <row r="10806" spans="18:18" x14ac:dyDescent="0.3">
      <c r="R10806" s="69"/>
    </row>
    <row r="10807" spans="18:18" x14ac:dyDescent="0.3">
      <c r="R10807" s="69"/>
    </row>
    <row r="10808" spans="18:18" x14ac:dyDescent="0.3">
      <c r="R10808" s="69"/>
    </row>
    <row r="10809" spans="18:18" x14ac:dyDescent="0.3">
      <c r="R10809" s="69"/>
    </row>
    <row r="10810" spans="18:18" x14ac:dyDescent="0.3">
      <c r="R10810" s="69"/>
    </row>
    <row r="10811" spans="18:18" x14ac:dyDescent="0.3">
      <c r="R10811" s="69"/>
    </row>
    <row r="10812" spans="18:18" x14ac:dyDescent="0.3">
      <c r="R10812" s="69"/>
    </row>
    <row r="10813" spans="18:18" x14ac:dyDescent="0.3">
      <c r="R10813" s="69"/>
    </row>
    <row r="10814" spans="18:18" x14ac:dyDescent="0.3">
      <c r="R10814" s="69"/>
    </row>
    <row r="10815" spans="18:18" x14ac:dyDescent="0.3">
      <c r="R10815" s="69"/>
    </row>
    <row r="10816" spans="18:18" x14ac:dyDescent="0.3">
      <c r="R10816" s="69"/>
    </row>
    <row r="10817" spans="18:18" x14ac:dyDescent="0.3">
      <c r="R10817" s="69"/>
    </row>
    <row r="10818" spans="18:18" x14ac:dyDescent="0.3">
      <c r="R10818" s="69"/>
    </row>
    <row r="10819" spans="18:18" x14ac:dyDescent="0.3">
      <c r="R10819" s="69"/>
    </row>
    <row r="10820" spans="18:18" x14ac:dyDescent="0.3">
      <c r="R10820" s="69"/>
    </row>
    <row r="10821" spans="18:18" x14ac:dyDescent="0.3">
      <c r="R10821" s="69"/>
    </row>
    <row r="10822" spans="18:18" x14ac:dyDescent="0.3">
      <c r="R10822" s="69"/>
    </row>
    <row r="10823" spans="18:18" x14ac:dyDescent="0.3">
      <c r="R10823" s="69"/>
    </row>
    <row r="10824" spans="18:18" x14ac:dyDescent="0.3">
      <c r="R10824" s="69"/>
    </row>
    <row r="10825" spans="18:18" x14ac:dyDescent="0.3">
      <c r="R10825" s="69"/>
    </row>
    <row r="10826" spans="18:18" x14ac:dyDescent="0.3">
      <c r="R10826" s="69"/>
    </row>
    <row r="10827" spans="18:18" x14ac:dyDescent="0.3">
      <c r="R10827" s="69"/>
    </row>
    <row r="10828" spans="18:18" x14ac:dyDescent="0.3">
      <c r="R10828" s="69"/>
    </row>
    <row r="10829" spans="18:18" x14ac:dyDescent="0.3">
      <c r="R10829" s="69"/>
    </row>
    <row r="10830" spans="18:18" x14ac:dyDescent="0.3">
      <c r="R10830" s="69"/>
    </row>
    <row r="10831" spans="18:18" x14ac:dyDescent="0.3">
      <c r="R10831" s="69"/>
    </row>
    <row r="10832" spans="18:18" x14ac:dyDescent="0.3">
      <c r="R10832" s="69"/>
    </row>
    <row r="10833" spans="18:18" x14ac:dyDescent="0.3">
      <c r="R10833" s="69"/>
    </row>
    <row r="10834" spans="18:18" x14ac:dyDescent="0.3">
      <c r="R10834" s="69"/>
    </row>
    <row r="10835" spans="18:18" x14ac:dyDescent="0.3">
      <c r="R10835" s="69"/>
    </row>
    <row r="10836" spans="18:18" x14ac:dyDescent="0.3">
      <c r="R10836" s="69"/>
    </row>
    <row r="10837" spans="18:18" x14ac:dyDescent="0.3">
      <c r="R10837" s="69"/>
    </row>
    <row r="10838" spans="18:18" x14ac:dyDescent="0.3">
      <c r="R10838" s="69"/>
    </row>
    <row r="10839" spans="18:18" x14ac:dyDescent="0.3">
      <c r="R10839" s="69"/>
    </row>
    <row r="10840" spans="18:18" x14ac:dyDescent="0.3">
      <c r="R10840" s="69"/>
    </row>
    <row r="10841" spans="18:18" x14ac:dyDescent="0.3">
      <c r="R10841" s="69"/>
    </row>
    <row r="10842" spans="18:18" x14ac:dyDescent="0.3">
      <c r="R10842" s="69"/>
    </row>
    <row r="10843" spans="18:18" x14ac:dyDescent="0.3">
      <c r="R10843" s="69"/>
    </row>
    <row r="10844" spans="18:18" x14ac:dyDescent="0.3">
      <c r="R10844" s="69"/>
    </row>
    <row r="10845" spans="18:18" x14ac:dyDescent="0.3">
      <c r="R10845" s="69"/>
    </row>
    <row r="10846" spans="18:18" x14ac:dyDescent="0.3">
      <c r="R10846" s="69"/>
    </row>
    <row r="10847" spans="18:18" x14ac:dyDescent="0.3">
      <c r="R10847" s="69"/>
    </row>
    <row r="10848" spans="18:18" x14ac:dyDescent="0.3">
      <c r="R10848" s="69"/>
    </row>
    <row r="10849" spans="18:18" x14ac:dyDescent="0.3">
      <c r="R10849" s="69"/>
    </row>
    <row r="10850" spans="18:18" x14ac:dyDescent="0.3">
      <c r="R10850" s="69"/>
    </row>
    <row r="10851" spans="18:18" x14ac:dyDescent="0.3">
      <c r="R10851" s="69"/>
    </row>
    <row r="10852" spans="18:18" x14ac:dyDescent="0.3">
      <c r="R10852" s="69"/>
    </row>
    <row r="10853" spans="18:18" x14ac:dyDescent="0.3">
      <c r="R10853" s="69"/>
    </row>
    <row r="10854" spans="18:18" x14ac:dyDescent="0.3">
      <c r="R10854" s="69"/>
    </row>
    <row r="10855" spans="18:18" x14ac:dyDescent="0.3">
      <c r="R10855" s="69"/>
    </row>
    <row r="10856" spans="18:18" x14ac:dyDescent="0.3">
      <c r="R10856" s="69"/>
    </row>
    <row r="10857" spans="18:18" x14ac:dyDescent="0.3">
      <c r="R10857" s="69"/>
    </row>
    <row r="10858" spans="18:18" x14ac:dyDescent="0.3">
      <c r="R10858" s="69"/>
    </row>
    <row r="10859" spans="18:18" x14ac:dyDescent="0.3">
      <c r="R10859" s="69"/>
    </row>
    <row r="10860" spans="18:18" x14ac:dyDescent="0.3">
      <c r="R10860" s="69"/>
    </row>
    <row r="10861" spans="18:18" x14ac:dyDescent="0.3">
      <c r="R10861" s="69"/>
    </row>
    <row r="10862" spans="18:18" x14ac:dyDescent="0.3">
      <c r="R10862" s="69"/>
    </row>
    <row r="10863" spans="18:18" x14ac:dyDescent="0.3">
      <c r="R10863" s="69"/>
    </row>
    <row r="10864" spans="18:18" x14ac:dyDescent="0.3">
      <c r="R10864" s="69"/>
    </row>
    <row r="10865" spans="18:18" x14ac:dyDescent="0.3">
      <c r="R10865" s="69"/>
    </row>
    <row r="10866" spans="18:18" x14ac:dyDescent="0.3">
      <c r="R10866" s="69"/>
    </row>
    <row r="10867" spans="18:18" x14ac:dyDescent="0.3">
      <c r="R10867" s="69"/>
    </row>
    <row r="10868" spans="18:18" x14ac:dyDescent="0.3">
      <c r="R10868" s="69"/>
    </row>
    <row r="10869" spans="18:18" x14ac:dyDescent="0.3">
      <c r="R10869" s="69"/>
    </row>
    <row r="10870" spans="18:18" x14ac:dyDescent="0.3">
      <c r="R10870" s="69"/>
    </row>
    <row r="10871" spans="18:18" x14ac:dyDescent="0.3">
      <c r="R10871" s="69"/>
    </row>
    <row r="10872" spans="18:18" x14ac:dyDescent="0.3">
      <c r="R10872" s="69"/>
    </row>
    <row r="10873" spans="18:18" x14ac:dyDescent="0.3">
      <c r="R10873" s="69"/>
    </row>
    <row r="10874" spans="18:18" x14ac:dyDescent="0.3">
      <c r="R10874" s="69"/>
    </row>
    <row r="10875" spans="18:18" x14ac:dyDescent="0.3">
      <c r="R10875" s="69"/>
    </row>
    <row r="10876" spans="18:18" x14ac:dyDescent="0.3">
      <c r="R10876" s="69"/>
    </row>
    <row r="10877" spans="18:18" x14ac:dyDescent="0.3">
      <c r="R10877" s="69"/>
    </row>
    <row r="10878" spans="18:18" x14ac:dyDescent="0.3">
      <c r="R10878" s="69"/>
    </row>
    <row r="10879" spans="18:18" x14ac:dyDescent="0.3">
      <c r="R10879" s="69"/>
    </row>
    <row r="10880" spans="18:18" x14ac:dyDescent="0.3">
      <c r="R10880" s="69"/>
    </row>
    <row r="10881" spans="18:18" x14ac:dyDescent="0.3">
      <c r="R10881" s="69"/>
    </row>
    <row r="10882" spans="18:18" x14ac:dyDescent="0.3">
      <c r="R10882" s="69"/>
    </row>
    <row r="10883" spans="18:18" x14ac:dyDescent="0.3">
      <c r="R10883" s="69"/>
    </row>
    <row r="10884" spans="18:18" x14ac:dyDescent="0.3">
      <c r="R10884" s="69"/>
    </row>
    <row r="10885" spans="18:18" x14ac:dyDescent="0.3">
      <c r="R10885" s="69"/>
    </row>
    <row r="10886" spans="18:18" x14ac:dyDescent="0.3">
      <c r="R10886" s="69"/>
    </row>
    <row r="10887" spans="18:18" x14ac:dyDescent="0.3">
      <c r="R10887" s="69"/>
    </row>
    <row r="10888" spans="18:18" x14ac:dyDescent="0.3">
      <c r="R10888" s="69"/>
    </row>
    <row r="10889" spans="18:18" x14ac:dyDescent="0.3">
      <c r="R10889" s="69"/>
    </row>
    <row r="10890" spans="18:18" x14ac:dyDescent="0.3">
      <c r="R10890" s="69"/>
    </row>
    <row r="10891" spans="18:18" x14ac:dyDescent="0.3">
      <c r="R10891" s="69"/>
    </row>
    <row r="10892" spans="18:18" x14ac:dyDescent="0.3">
      <c r="R10892" s="69"/>
    </row>
    <row r="10893" spans="18:18" x14ac:dyDescent="0.3">
      <c r="R10893" s="69"/>
    </row>
    <row r="10894" spans="18:18" x14ac:dyDescent="0.3">
      <c r="R10894" s="69"/>
    </row>
    <row r="10895" spans="18:18" x14ac:dyDescent="0.3">
      <c r="R10895" s="69"/>
    </row>
    <row r="10896" spans="18:18" x14ac:dyDescent="0.3">
      <c r="R10896" s="69"/>
    </row>
    <row r="10897" spans="18:18" x14ac:dyDescent="0.3">
      <c r="R10897" s="69"/>
    </row>
    <row r="10898" spans="18:18" x14ac:dyDescent="0.3">
      <c r="R10898" s="69"/>
    </row>
    <row r="10899" spans="18:18" x14ac:dyDescent="0.3">
      <c r="R10899" s="69"/>
    </row>
    <row r="10900" spans="18:18" x14ac:dyDescent="0.3">
      <c r="R10900" s="69"/>
    </row>
    <row r="10901" spans="18:18" x14ac:dyDescent="0.3">
      <c r="R10901" s="69"/>
    </row>
    <row r="10902" spans="18:18" x14ac:dyDescent="0.3">
      <c r="R10902" s="69"/>
    </row>
    <row r="10903" spans="18:18" x14ac:dyDescent="0.3">
      <c r="R10903" s="69"/>
    </row>
    <row r="10904" spans="18:18" x14ac:dyDescent="0.3">
      <c r="R10904" s="69"/>
    </row>
    <row r="10905" spans="18:18" x14ac:dyDescent="0.3">
      <c r="R10905" s="69"/>
    </row>
    <row r="10906" spans="18:18" x14ac:dyDescent="0.3">
      <c r="R10906" s="69"/>
    </row>
    <row r="10907" spans="18:18" x14ac:dyDescent="0.3">
      <c r="R10907" s="69"/>
    </row>
    <row r="10908" spans="18:18" x14ac:dyDescent="0.3">
      <c r="R10908" s="69"/>
    </row>
    <row r="10909" spans="18:18" x14ac:dyDescent="0.3">
      <c r="R10909" s="69"/>
    </row>
    <row r="10910" spans="18:18" x14ac:dyDescent="0.3">
      <c r="R10910" s="69"/>
    </row>
    <row r="10911" spans="18:18" x14ac:dyDescent="0.3">
      <c r="R10911" s="69"/>
    </row>
    <row r="10912" spans="18:18" x14ac:dyDescent="0.3">
      <c r="R10912" s="69"/>
    </row>
    <row r="10913" spans="18:18" x14ac:dyDescent="0.3">
      <c r="R10913" s="69"/>
    </row>
    <row r="10914" spans="18:18" x14ac:dyDescent="0.3">
      <c r="R10914" s="69"/>
    </row>
    <row r="10915" spans="18:18" x14ac:dyDescent="0.3">
      <c r="R10915" s="69"/>
    </row>
    <row r="10916" spans="18:18" x14ac:dyDescent="0.3">
      <c r="R10916" s="69"/>
    </row>
    <row r="10917" spans="18:18" x14ac:dyDescent="0.3">
      <c r="R10917" s="69"/>
    </row>
    <row r="10918" spans="18:18" x14ac:dyDescent="0.3">
      <c r="R10918" s="69"/>
    </row>
    <row r="10919" spans="18:18" x14ac:dyDescent="0.3">
      <c r="R10919" s="69"/>
    </row>
    <row r="10920" spans="18:18" x14ac:dyDescent="0.3">
      <c r="R10920" s="69"/>
    </row>
    <row r="10921" spans="18:18" x14ac:dyDescent="0.3">
      <c r="R10921" s="69"/>
    </row>
    <row r="10922" spans="18:18" x14ac:dyDescent="0.3">
      <c r="R10922" s="69"/>
    </row>
    <row r="10923" spans="18:18" x14ac:dyDescent="0.3">
      <c r="R10923" s="69"/>
    </row>
    <row r="10924" spans="18:18" x14ac:dyDescent="0.3">
      <c r="R10924" s="69"/>
    </row>
    <row r="10925" spans="18:18" x14ac:dyDescent="0.3">
      <c r="R10925" s="69"/>
    </row>
    <row r="10926" spans="18:18" x14ac:dyDescent="0.3">
      <c r="R10926" s="69"/>
    </row>
    <row r="10927" spans="18:18" x14ac:dyDescent="0.3">
      <c r="R10927" s="69"/>
    </row>
    <row r="10928" spans="18:18" x14ac:dyDescent="0.3">
      <c r="R10928" s="69"/>
    </row>
    <row r="10929" spans="18:18" x14ac:dyDescent="0.3">
      <c r="R10929" s="69"/>
    </row>
    <row r="10930" spans="18:18" x14ac:dyDescent="0.3">
      <c r="R10930" s="69"/>
    </row>
    <row r="10931" spans="18:18" x14ac:dyDescent="0.3">
      <c r="R10931" s="69"/>
    </row>
    <row r="10932" spans="18:18" x14ac:dyDescent="0.3">
      <c r="R10932" s="69"/>
    </row>
    <row r="10933" spans="18:18" x14ac:dyDescent="0.3">
      <c r="R10933" s="69"/>
    </row>
    <row r="10934" spans="18:18" x14ac:dyDescent="0.3">
      <c r="R10934" s="69"/>
    </row>
    <row r="10935" spans="18:18" x14ac:dyDescent="0.3">
      <c r="R10935" s="69"/>
    </row>
    <row r="10936" spans="18:18" x14ac:dyDescent="0.3">
      <c r="R10936" s="69"/>
    </row>
    <row r="10937" spans="18:18" x14ac:dyDescent="0.3">
      <c r="R10937" s="69"/>
    </row>
    <row r="10938" spans="18:18" x14ac:dyDescent="0.3">
      <c r="R10938" s="69"/>
    </row>
    <row r="10939" spans="18:18" x14ac:dyDescent="0.3">
      <c r="R10939" s="69"/>
    </row>
    <row r="10940" spans="18:18" x14ac:dyDescent="0.3">
      <c r="R10940" s="69"/>
    </row>
    <row r="10941" spans="18:18" x14ac:dyDescent="0.3">
      <c r="R10941" s="69"/>
    </row>
    <row r="10942" spans="18:18" x14ac:dyDescent="0.3">
      <c r="R10942" s="69"/>
    </row>
    <row r="10943" spans="18:18" x14ac:dyDescent="0.3">
      <c r="R10943" s="69"/>
    </row>
    <row r="10944" spans="18:18" x14ac:dyDescent="0.3">
      <c r="R10944" s="69"/>
    </row>
    <row r="10945" spans="18:18" x14ac:dyDescent="0.3">
      <c r="R10945" s="69"/>
    </row>
    <row r="10946" spans="18:18" x14ac:dyDescent="0.3">
      <c r="R10946" s="69"/>
    </row>
    <row r="10947" spans="18:18" x14ac:dyDescent="0.3">
      <c r="R10947" s="69"/>
    </row>
    <row r="10948" spans="18:18" x14ac:dyDescent="0.3">
      <c r="R10948" s="69"/>
    </row>
    <row r="10949" spans="18:18" x14ac:dyDescent="0.3">
      <c r="R10949" s="69"/>
    </row>
    <row r="10950" spans="18:18" x14ac:dyDescent="0.3">
      <c r="R10950" s="69"/>
    </row>
    <row r="10951" spans="18:18" x14ac:dyDescent="0.3">
      <c r="R10951" s="69"/>
    </row>
    <row r="10952" spans="18:18" x14ac:dyDescent="0.3">
      <c r="R10952" s="69"/>
    </row>
    <row r="10953" spans="18:18" x14ac:dyDescent="0.3">
      <c r="R10953" s="69"/>
    </row>
    <row r="10954" spans="18:18" x14ac:dyDescent="0.3">
      <c r="R10954" s="69"/>
    </row>
    <row r="10955" spans="18:18" x14ac:dyDescent="0.3">
      <c r="R10955" s="69"/>
    </row>
    <row r="10956" spans="18:18" x14ac:dyDescent="0.3">
      <c r="R10956" s="69"/>
    </row>
    <row r="10957" spans="18:18" x14ac:dyDescent="0.3">
      <c r="R10957" s="69"/>
    </row>
    <row r="10958" spans="18:18" x14ac:dyDescent="0.3">
      <c r="R10958" s="69"/>
    </row>
    <row r="10959" spans="18:18" x14ac:dyDescent="0.3">
      <c r="R10959" s="69"/>
    </row>
    <row r="10960" spans="18:18" x14ac:dyDescent="0.3">
      <c r="R10960" s="69"/>
    </row>
    <row r="10961" spans="18:18" x14ac:dyDescent="0.3">
      <c r="R10961" s="69"/>
    </row>
    <row r="10962" spans="18:18" x14ac:dyDescent="0.3">
      <c r="R10962" s="69"/>
    </row>
    <row r="10963" spans="18:18" x14ac:dyDescent="0.3">
      <c r="R10963" s="69"/>
    </row>
    <row r="10964" spans="18:18" x14ac:dyDescent="0.3">
      <c r="R10964" s="69"/>
    </row>
    <row r="10965" spans="18:18" x14ac:dyDescent="0.3">
      <c r="R10965" s="69"/>
    </row>
    <row r="10966" spans="18:18" x14ac:dyDescent="0.3">
      <c r="R10966" s="69"/>
    </row>
    <row r="10967" spans="18:18" x14ac:dyDescent="0.3">
      <c r="R10967" s="69"/>
    </row>
    <row r="10968" spans="18:18" x14ac:dyDescent="0.3">
      <c r="R10968" s="69"/>
    </row>
    <row r="10969" spans="18:18" x14ac:dyDescent="0.3">
      <c r="R10969" s="69"/>
    </row>
    <row r="10970" spans="18:18" x14ac:dyDescent="0.3">
      <c r="R10970" s="69"/>
    </row>
    <row r="10971" spans="18:18" x14ac:dyDescent="0.3">
      <c r="R10971" s="69"/>
    </row>
    <row r="10972" spans="18:18" x14ac:dyDescent="0.3">
      <c r="R10972" s="69"/>
    </row>
    <row r="10973" spans="18:18" x14ac:dyDescent="0.3">
      <c r="R10973" s="69"/>
    </row>
    <row r="10974" spans="18:18" x14ac:dyDescent="0.3">
      <c r="R10974" s="69"/>
    </row>
    <row r="10975" spans="18:18" x14ac:dyDescent="0.3">
      <c r="R10975" s="69"/>
    </row>
    <row r="10976" spans="18:18" x14ac:dyDescent="0.3">
      <c r="R10976" s="69"/>
    </row>
    <row r="10977" spans="18:18" x14ac:dyDescent="0.3">
      <c r="R10977" s="69"/>
    </row>
    <row r="10978" spans="18:18" x14ac:dyDescent="0.3">
      <c r="R10978" s="69"/>
    </row>
    <row r="10979" spans="18:18" x14ac:dyDescent="0.3">
      <c r="R10979" s="69"/>
    </row>
    <row r="10980" spans="18:18" x14ac:dyDescent="0.3">
      <c r="R10980" s="69"/>
    </row>
    <row r="10981" spans="18:18" x14ac:dyDescent="0.3">
      <c r="R10981" s="69"/>
    </row>
    <row r="10982" spans="18:18" x14ac:dyDescent="0.3">
      <c r="R10982" s="69"/>
    </row>
    <row r="10983" spans="18:18" x14ac:dyDescent="0.3">
      <c r="R10983" s="69"/>
    </row>
    <row r="10984" spans="18:18" x14ac:dyDescent="0.3">
      <c r="R10984" s="69"/>
    </row>
    <row r="10985" spans="18:18" x14ac:dyDescent="0.3">
      <c r="R10985" s="69"/>
    </row>
    <row r="10986" spans="18:18" x14ac:dyDescent="0.3">
      <c r="R10986" s="69"/>
    </row>
    <row r="10987" spans="18:18" x14ac:dyDescent="0.3">
      <c r="R10987" s="69"/>
    </row>
    <row r="10988" spans="18:18" x14ac:dyDescent="0.3">
      <c r="R10988" s="69"/>
    </row>
    <row r="10989" spans="18:18" x14ac:dyDescent="0.3">
      <c r="R10989" s="69"/>
    </row>
    <row r="10990" spans="18:18" x14ac:dyDescent="0.3">
      <c r="R10990" s="69"/>
    </row>
    <row r="10991" spans="18:18" x14ac:dyDescent="0.3">
      <c r="R10991" s="69"/>
    </row>
    <row r="10992" spans="18:18" x14ac:dyDescent="0.3">
      <c r="R10992" s="69"/>
    </row>
    <row r="10993" spans="18:18" x14ac:dyDescent="0.3">
      <c r="R10993" s="69"/>
    </row>
    <row r="10994" spans="18:18" x14ac:dyDescent="0.3">
      <c r="R10994" s="69"/>
    </row>
    <row r="10995" spans="18:18" x14ac:dyDescent="0.3">
      <c r="R10995" s="69"/>
    </row>
    <row r="10996" spans="18:18" x14ac:dyDescent="0.3">
      <c r="R10996" s="69"/>
    </row>
    <row r="10997" spans="18:18" x14ac:dyDescent="0.3">
      <c r="R10997" s="69"/>
    </row>
    <row r="10998" spans="18:18" x14ac:dyDescent="0.3">
      <c r="R10998" s="69"/>
    </row>
    <row r="10999" spans="18:18" x14ac:dyDescent="0.3">
      <c r="R10999" s="69"/>
    </row>
    <row r="11000" spans="18:18" x14ac:dyDescent="0.3">
      <c r="R11000" s="69"/>
    </row>
    <row r="11001" spans="18:18" x14ac:dyDescent="0.3">
      <c r="R11001" s="69"/>
    </row>
    <row r="11002" spans="18:18" x14ac:dyDescent="0.3">
      <c r="R11002" s="69"/>
    </row>
    <row r="11003" spans="18:18" x14ac:dyDescent="0.3">
      <c r="R11003" s="69"/>
    </row>
    <row r="11004" spans="18:18" x14ac:dyDescent="0.3">
      <c r="R11004" s="69"/>
    </row>
    <row r="11005" spans="18:18" x14ac:dyDescent="0.3">
      <c r="R11005" s="69"/>
    </row>
    <row r="11006" spans="18:18" x14ac:dyDescent="0.3">
      <c r="R11006" s="69"/>
    </row>
    <row r="11007" spans="18:18" x14ac:dyDescent="0.3">
      <c r="R11007" s="69"/>
    </row>
    <row r="11008" spans="18:18" x14ac:dyDescent="0.3">
      <c r="R11008" s="69"/>
    </row>
    <row r="11009" spans="18:18" x14ac:dyDescent="0.3">
      <c r="R11009" s="69"/>
    </row>
    <row r="11010" spans="18:18" x14ac:dyDescent="0.3">
      <c r="R11010" s="69"/>
    </row>
    <row r="11011" spans="18:18" x14ac:dyDescent="0.3">
      <c r="R11011" s="69"/>
    </row>
    <row r="11012" spans="18:18" x14ac:dyDescent="0.3">
      <c r="R11012" s="69"/>
    </row>
    <row r="11013" spans="18:18" x14ac:dyDescent="0.3">
      <c r="R11013" s="69"/>
    </row>
    <row r="11014" spans="18:18" x14ac:dyDescent="0.3">
      <c r="R11014" s="69"/>
    </row>
    <row r="11015" spans="18:18" x14ac:dyDescent="0.3">
      <c r="R11015" s="69"/>
    </row>
    <row r="11016" spans="18:18" x14ac:dyDescent="0.3">
      <c r="R11016" s="69"/>
    </row>
    <row r="11017" spans="18:18" x14ac:dyDescent="0.3">
      <c r="R11017" s="69"/>
    </row>
    <row r="11018" spans="18:18" x14ac:dyDescent="0.3">
      <c r="R11018" s="69"/>
    </row>
    <row r="11019" spans="18:18" x14ac:dyDescent="0.3">
      <c r="R11019" s="69"/>
    </row>
    <row r="11020" spans="18:18" x14ac:dyDescent="0.3">
      <c r="R11020" s="69"/>
    </row>
    <row r="11021" spans="18:18" x14ac:dyDescent="0.3">
      <c r="R11021" s="69"/>
    </row>
    <row r="11022" spans="18:18" x14ac:dyDescent="0.3">
      <c r="R11022" s="69"/>
    </row>
    <row r="11023" spans="18:18" x14ac:dyDescent="0.3">
      <c r="R11023" s="69"/>
    </row>
    <row r="11024" spans="18:18" x14ac:dyDescent="0.3">
      <c r="R11024" s="69"/>
    </row>
    <row r="11025" spans="18:18" x14ac:dyDescent="0.3">
      <c r="R11025" s="69"/>
    </row>
    <row r="11026" spans="18:18" x14ac:dyDescent="0.3">
      <c r="R11026" s="69"/>
    </row>
    <row r="11027" spans="18:18" x14ac:dyDescent="0.3">
      <c r="R11027" s="69"/>
    </row>
    <row r="11028" spans="18:18" x14ac:dyDescent="0.3">
      <c r="R11028" s="69"/>
    </row>
    <row r="11029" spans="18:18" x14ac:dyDescent="0.3">
      <c r="R11029" s="69"/>
    </row>
    <row r="11030" spans="18:18" x14ac:dyDescent="0.3">
      <c r="R11030" s="69"/>
    </row>
    <row r="11031" spans="18:18" x14ac:dyDescent="0.3">
      <c r="R11031" s="69"/>
    </row>
    <row r="11032" spans="18:18" x14ac:dyDescent="0.3">
      <c r="R11032" s="69"/>
    </row>
    <row r="11033" spans="18:18" x14ac:dyDescent="0.3">
      <c r="R11033" s="69"/>
    </row>
    <row r="11034" spans="18:18" x14ac:dyDescent="0.3">
      <c r="R11034" s="69"/>
    </row>
    <row r="11035" spans="18:18" x14ac:dyDescent="0.3">
      <c r="R11035" s="69"/>
    </row>
    <row r="11036" spans="18:18" x14ac:dyDescent="0.3">
      <c r="R11036" s="69"/>
    </row>
    <row r="11037" spans="18:18" x14ac:dyDescent="0.3">
      <c r="R11037" s="69"/>
    </row>
    <row r="11038" spans="18:18" x14ac:dyDescent="0.3">
      <c r="R11038" s="69"/>
    </row>
    <row r="11039" spans="18:18" x14ac:dyDescent="0.3">
      <c r="R11039" s="69"/>
    </row>
    <row r="11040" spans="18:18" x14ac:dyDescent="0.3">
      <c r="R11040" s="69"/>
    </row>
    <row r="11041" spans="18:18" x14ac:dyDescent="0.3">
      <c r="R11041" s="69"/>
    </row>
    <row r="11042" spans="18:18" x14ac:dyDescent="0.3">
      <c r="R11042" s="69"/>
    </row>
    <row r="11043" spans="18:18" x14ac:dyDescent="0.3">
      <c r="R11043" s="69"/>
    </row>
    <row r="11044" spans="18:18" x14ac:dyDescent="0.3">
      <c r="R11044" s="69"/>
    </row>
    <row r="11045" spans="18:18" x14ac:dyDescent="0.3">
      <c r="R11045" s="69"/>
    </row>
    <row r="11046" spans="18:18" x14ac:dyDescent="0.3">
      <c r="R11046" s="69"/>
    </row>
    <row r="11047" spans="18:18" x14ac:dyDescent="0.3">
      <c r="R11047" s="69"/>
    </row>
    <row r="11048" spans="18:18" x14ac:dyDescent="0.3">
      <c r="R11048" s="69"/>
    </row>
    <row r="11049" spans="18:18" x14ac:dyDescent="0.3">
      <c r="R11049" s="69"/>
    </row>
    <row r="11050" spans="18:18" x14ac:dyDescent="0.3">
      <c r="R11050" s="69"/>
    </row>
    <row r="11051" spans="18:18" x14ac:dyDescent="0.3">
      <c r="R11051" s="69"/>
    </row>
    <row r="11052" spans="18:18" x14ac:dyDescent="0.3">
      <c r="R11052" s="69"/>
    </row>
    <row r="11053" spans="18:18" x14ac:dyDescent="0.3">
      <c r="R11053" s="69"/>
    </row>
    <row r="11054" spans="18:18" x14ac:dyDescent="0.3">
      <c r="R11054" s="69"/>
    </row>
    <row r="11055" spans="18:18" x14ac:dyDescent="0.3">
      <c r="R11055" s="69"/>
    </row>
    <row r="11056" spans="18:18" x14ac:dyDescent="0.3">
      <c r="R11056" s="69"/>
    </row>
    <row r="11057" spans="18:18" x14ac:dyDescent="0.3">
      <c r="R11057" s="69"/>
    </row>
    <row r="11058" spans="18:18" x14ac:dyDescent="0.3">
      <c r="R11058" s="69"/>
    </row>
    <row r="11059" spans="18:18" x14ac:dyDescent="0.3">
      <c r="R11059" s="69"/>
    </row>
    <row r="11060" spans="18:18" x14ac:dyDescent="0.3">
      <c r="R11060" s="69"/>
    </row>
    <row r="11061" spans="18:18" x14ac:dyDescent="0.3">
      <c r="R11061" s="69"/>
    </row>
    <row r="11062" spans="18:18" x14ac:dyDescent="0.3">
      <c r="R11062" s="69"/>
    </row>
    <row r="11063" spans="18:18" x14ac:dyDescent="0.3">
      <c r="R11063" s="69"/>
    </row>
    <row r="11064" spans="18:18" x14ac:dyDescent="0.3">
      <c r="R11064" s="69"/>
    </row>
    <row r="11065" spans="18:18" x14ac:dyDescent="0.3">
      <c r="R11065" s="69"/>
    </row>
    <row r="11066" spans="18:18" x14ac:dyDescent="0.3">
      <c r="R11066" s="69"/>
    </row>
    <row r="11067" spans="18:18" x14ac:dyDescent="0.3">
      <c r="R11067" s="69"/>
    </row>
    <row r="11068" spans="18:18" x14ac:dyDescent="0.3">
      <c r="R11068" s="69"/>
    </row>
    <row r="11069" spans="18:18" x14ac:dyDescent="0.3">
      <c r="R11069" s="69"/>
    </row>
    <row r="11070" spans="18:18" x14ac:dyDescent="0.3">
      <c r="R11070" s="69"/>
    </row>
    <row r="11071" spans="18:18" x14ac:dyDescent="0.3">
      <c r="R11071" s="69"/>
    </row>
    <row r="11072" spans="18:18" x14ac:dyDescent="0.3">
      <c r="R11072" s="69"/>
    </row>
    <row r="11073" spans="18:18" x14ac:dyDescent="0.3">
      <c r="R11073" s="69"/>
    </row>
    <row r="11074" spans="18:18" x14ac:dyDescent="0.3">
      <c r="R11074" s="69"/>
    </row>
    <row r="11075" spans="18:18" x14ac:dyDescent="0.3">
      <c r="R11075" s="69"/>
    </row>
    <row r="11076" spans="18:18" x14ac:dyDescent="0.3">
      <c r="R11076" s="69"/>
    </row>
    <row r="11077" spans="18:18" x14ac:dyDescent="0.3">
      <c r="R11077" s="69"/>
    </row>
    <row r="11078" spans="18:18" x14ac:dyDescent="0.3">
      <c r="R11078" s="69"/>
    </row>
    <row r="11079" spans="18:18" x14ac:dyDescent="0.3">
      <c r="R11079" s="69"/>
    </row>
    <row r="11080" spans="18:18" x14ac:dyDescent="0.3">
      <c r="R11080" s="69"/>
    </row>
    <row r="11081" spans="18:18" x14ac:dyDescent="0.3">
      <c r="R11081" s="69"/>
    </row>
    <row r="11082" spans="18:18" x14ac:dyDescent="0.3">
      <c r="R11082" s="69"/>
    </row>
    <row r="11083" spans="18:18" x14ac:dyDescent="0.3">
      <c r="R11083" s="69"/>
    </row>
    <row r="11084" spans="18:18" x14ac:dyDescent="0.3">
      <c r="R11084" s="69"/>
    </row>
    <row r="11085" spans="18:18" x14ac:dyDescent="0.3">
      <c r="R11085" s="69"/>
    </row>
    <row r="11086" spans="18:18" x14ac:dyDescent="0.3">
      <c r="R11086" s="69"/>
    </row>
    <row r="11087" spans="18:18" x14ac:dyDescent="0.3">
      <c r="R11087" s="69"/>
    </row>
    <row r="11088" spans="18:18" x14ac:dyDescent="0.3">
      <c r="R11088" s="69"/>
    </row>
    <row r="11089" spans="18:18" x14ac:dyDescent="0.3">
      <c r="R11089" s="69"/>
    </row>
    <row r="11090" spans="18:18" x14ac:dyDescent="0.3">
      <c r="R11090" s="69"/>
    </row>
    <row r="11091" spans="18:18" x14ac:dyDescent="0.3">
      <c r="R11091" s="69"/>
    </row>
    <row r="11092" spans="18:18" x14ac:dyDescent="0.3">
      <c r="R11092" s="69"/>
    </row>
    <row r="11093" spans="18:18" x14ac:dyDescent="0.3">
      <c r="R11093" s="69"/>
    </row>
    <row r="11094" spans="18:18" x14ac:dyDescent="0.3">
      <c r="R11094" s="69"/>
    </row>
    <row r="11095" spans="18:18" x14ac:dyDescent="0.3">
      <c r="R11095" s="69"/>
    </row>
    <row r="11096" spans="18:18" x14ac:dyDescent="0.3">
      <c r="R11096" s="69"/>
    </row>
    <row r="11097" spans="18:18" x14ac:dyDescent="0.3">
      <c r="R11097" s="69"/>
    </row>
    <row r="11098" spans="18:18" x14ac:dyDescent="0.3">
      <c r="R11098" s="69"/>
    </row>
    <row r="11099" spans="18:18" x14ac:dyDescent="0.3">
      <c r="R11099" s="69"/>
    </row>
    <row r="11100" spans="18:18" x14ac:dyDescent="0.3">
      <c r="R11100" s="69"/>
    </row>
    <row r="11101" spans="18:18" x14ac:dyDescent="0.3">
      <c r="R11101" s="69"/>
    </row>
    <row r="11102" spans="18:18" x14ac:dyDescent="0.3">
      <c r="R11102" s="69"/>
    </row>
    <row r="11103" spans="18:18" x14ac:dyDescent="0.3">
      <c r="R11103" s="69"/>
    </row>
    <row r="11104" spans="18:18" x14ac:dyDescent="0.3">
      <c r="R11104" s="69"/>
    </row>
    <row r="11105" spans="18:18" x14ac:dyDescent="0.3">
      <c r="R11105" s="69"/>
    </row>
    <row r="11106" spans="18:18" x14ac:dyDescent="0.3">
      <c r="R11106" s="69"/>
    </row>
    <row r="11107" spans="18:18" x14ac:dyDescent="0.3">
      <c r="R11107" s="69"/>
    </row>
    <row r="11108" spans="18:18" x14ac:dyDescent="0.3">
      <c r="R11108" s="69"/>
    </row>
    <row r="11109" spans="18:18" x14ac:dyDescent="0.3">
      <c r="R11109" s="69"/>
    </row>
    <row r="11110" spans="18:18" x14ac:dyDescent="0.3">
      <c r="R11110" s="69"/>
    </row>
    <row r="11111" spans="18:18" x14ac:dyDescent="0.3">
      <c r="R11111" s="69"/>
    </row>
    <row r="11112" spans="18:18" x14ac:dyDescent="0.3">
      <c r="R11112" s="69"/>
    </row>
    <row r="11113" spans="18:18" x14ac:dyDescent="0.3">
      <c r="R11113" s="69"/>
    </row>
    <row r="11114" spans="18:18" x14ac:dyDescent="0.3">
      <c r="R11114" s="69"/>
    </row>
    <row r="11115" spans="18:18" x14ac:dyDescent="0.3">
      <c r="R11115" s="69"/>
    </row>
    <row r="11116" spans="18:18" x14ac:dyDescent="0.3">
      <c r="R11116" s="69"/>
    </row>
    <row r="11117" spans="18:18" x14ac:dyDescent="0.3">
      <c r="R11117" s="69"/>
    </row>
    <row r="11118" spans="18:18" x14ac:dyDescent="0.3">
      <c r="R11118" s="69"/>
    </row>
    <row r="11119" spans="18:18" x14ac:dyDescent="0.3">
      <c r="R11119" s="69"/>
    </row>
    <row r="11120" spans="18:18" x14ac:dyDescent="0.3">
      <c r="R11120" s="69"/>
    </row>
    <row r="11121" spans="18:18" x14ac:dyDescent="0.3">
      <c r="R11121" s="69"/>
    </row>
    <row r="11122" spans="18:18" x14ac:dyDescent="0.3">
      <c r="R11122" s="69"/>
    </row>
    <row r="11123" spans="18:18" x14ac:dyDescent="0.3">
      <c r="R11123" s="69"/>
    </row>
    <row r="11124" spans="18:18" x14ac:dyDescent="0.3">
      <c r="R11124" s="69"/>
    </row>
    <row r="11125" spans="18:18" x14ac:dyDescent="0.3">
      <c r="R11125" s="69"/>
    </row>
    <row r="11126" spans="18:18" x14ac:dyDescent="0.3">
      <c r="R11126" s="69"/>
    </row>
    <row r="11127" spans="18:18" x14ac:dyDescent="0.3">
      <c r="R11127" s="69"/>
    </row>
    <row r="11128" spans="18:18" x14ac:dyDescent="0.3">
      <c r="R11128" s="69"/>
    </row>
    <row r="11129" spans="18:18" x14ac:dyDescent="0.3">
      <c r="R11129" s="69"/>
    </row>
    <row r="11130" spans="18:18" x14ac:dyDescent="0.3">
      <c r="R11130" s="69"/>
    </row>
    <row r="11131" spans="18:18" x14ac:dyDescent="0.3">
      <c r="R11131" s="69"/>
    </row>
    <row r="11132" spans="18:18" x14ac:dyDescent="0.3">
      <c r="R11132" s="69"/>
    </row>
    <row r="11133" spans="18:18" x14ac:dyDescent="0.3">
      <c r="R11133" s="69"/>
    </row>
    <row r="11134" spans="18:18" x14ac:dyDescent="0.3">
      <c r="R11134" s="69"/>
    </row>
    <row r="11135" spans="18:18" x14ac:dyDescent="0.3">
      <c r="R11135" s="69"/>
    </row>
    <row r="11136" spans="18:18" x14ac:dyDescent="0.3">
      <c r="R11136" s="69"/>
    </row>
    <row r="11137" spans="18:18" x14ac:dyDescent="0.3">
      <c r="R11137" s="69"/>
    </row>
    <row r="11138" spans="18:18" x14ac:dyDescent="0.3">
      <c r="R11138" s="69"/>
    </row>
    <row r="11139" spans="18:18" x14ac:dyDescent="0.3">
      <c r="R11139" s="69"/>
    </row>
    <row r="11140" spans="18:18" x14ac:dyDescent="0.3">
      <c r="R11140" s="69"/>
    </row>
    <row r="11141" spans="18:18" x14ac:dyDescent="0.3">
      <c r="R11141" s="69"/>
    </row>
    <row r="11142" spans="18:18" x14ac:dyDescent="0.3">
      <c r="R11142" s="69"/>
    </row>
    <row r="11143" spans="18:18" x14ac:dyDescent="0.3">
      <c r="R11143" s="69"/>
    </row>
    <row r="11144" spans="18:18" x14ac:dyDescent="0.3">
      <c r="R11144" s="69"/>
    </row>
    <row r="11145" spans="18:18" x14ac:dyDescent="0.3">
      <c r="R11145" s="69"/>
    </row>
    <row r="11146" spans="18:18" x14ac:dyDescent="0.3">
      <c r="R11146" s="69"/>
    </row>
    <row r="11147" spans="18:18" x14ac:dyDescent="0.3">
      <c r="R11147" s="69"/>
    </row>
    <row r="11148" spans="18:18" x14ac:dyDescent="0.3">
      <c r="R11148" s="69"/>
    </row>
    <row r="11149" spans="18:18" x14ac:dyDescent="0.3">
      <c r="R11149" s="69"/>
    </row>
    <row r="11150" spans="18:18" x14ac:dyDescent="0.3">
      <c r="R11150" s="69"/>
    </row>
    <row r="11151" spans="18:18" x14ac:dyDescent="0.3">
      <c r="R11151" s="69"/>
    </row>
    <row r="11152" spans="18:18" x14ac:dyDescent="0.3">
      <c r="R11152" s="69"/>
    </row>
    <row r="11153" spans="18:18" x14ac:dyDescent="0.3">
      <c r="R11153" s="69"/>
    </row>
    <row r="11154" spans="18:18" x14ac:dyDescent="0.3">
      <c r="R11154" s="69"/>
    </row>
    <row r="11155" spans="18:18" x14ac:dyDescent="0.3">
      <c r="R11155" s="69"/>
    </row>
    <row r="11156" spans="18:18" x14ac:dyDescent="0.3">
      <c r="R11156" s="69"/>
    </row>
    <row r="11157" spans="18:18" x14ac:dyDescent="0.3">
      <c r="R11157" s="69"/>
    </row>
    <row r="11158" spans="18:18" x14ac:dyDescent="0.3">
      <c r="R11158" s="69"/>
    </row>
    <row r="11159" spans="18:18" x14ac:dyDescent="0.3">
      <c r="R11159" s="69"/>
    </row>
    <row r="11160" spans="18:18" x14ac:dyDescent="0.3">
      <c r="R11160" s="69"/>
    </row>
    <row r="11161" spans="18:18" x14ac:dyDescent="0.3">
      <c r="R11161" s="69"/>
    </row>
    <row r="11162" spans="18:18" x14ac:dyDescent="0.3">
      <c r="R11162" s="69"/>
    </row>
    <row r="11163" spans="18:18" x14ac:dyDescent="0.3">
      <c r="R11163" s="69"/>
    </row>
    <row r="11164" spans="18:18" x14ac:dyDescent="0.3">
      <c r="R11164" s="69"/>
    </row>
    <row r="11165" spans="18:18" x14ac:dyDescent="0.3">
      <c r="R11165" s="69"/>
    </row>
    <row r="11166" spans="18:18" x14ac:dyDescent="0.3">
      <c r="R11166" s="69"/>
    </row>
    <row r="11167" spans="18:18" x14ac:dyDescent="0.3">
      <c r="R11167" s="69"/>
    </row>
    <row r="11168" spans="18:18" x14ac:dyDescent="0.3">
      <c r="R11168" s="69"/>
    </row>
    <row r="11169" spans="18:18" x14ac:dyDescent="0.3">
      <c r="R11169" s="69"/>
    </row>
    <row r="11170" spans="18:18" x14ac:dyDescent="0.3">
      <c r="R11170" s="69"/>
    </row>
    <row r="11171" spans="18:18" x14ac:dyDescent="0.3">
      <c r="R11171" s="69"/>
    </row>
    <row r="11172" spans="18:18" x14ac:dyDescent="0.3">
      <c r="R11172" s="69"/>
    </row>
    <row r="11173" spans="18:18" x14ac:dyDescent="0.3">
      <c r="R11173" s="69"/>
    </row>
    <row r="11174" spans="18:18" x14ac:dyDescent="0.3">
      <c r="R11174" s="69"/>
    </row>
    <row r="11175" spans="18:18" x14ac:dyDescent="0.3">
      <c r="R11175" s="69"/>
    </row>
    <row r="11176" spans="18:18" x14ac:dyDescent="0.3">
      <c r="R11176" s="69"/>
    </row>
    <row r="11177" spans="18:18" x14ac:dyDescent="0.3">
      <c r="R11177" s="69"/>
    </row>
    <row r="11178" spans="18:18" x14ac:dyDescent="0.3">
      <c r="R11178" s="69"/>
    </row>
    <row r="11179" spans="18:18" x14ac:dyDescent="0.3">
      <c r="R11179" s="69"/>
    </row>
    <row r="11180" spans="18:18" x14ac:dyDescent="0.3">
      <c r="R11180" s="69"/>
    </row>
    <row r="11181" spans="18:18" x14ac:dyDescent="0.3">
      <c r="R11181" s="69"/>
    </row>
    <row r="11182" spans="18:18" x14ac:dyDescent="0.3">
      <c r="R11182" s="69"/>
    </row>
    <row r="11183" spans="18:18" x14ac:dyDescent="0.3">
      <c r="R11183" s="69"/>
    </row>
    <row r="11184" spans="18:18" x14ac:dyDescent="0.3">
      <c r="R11184" s="69"/>
    </row>
    <row r="11185" spans="18:18" x14ac:dyDescent="0.3">
      <c r="R11185" s="69"/>
    </row>
    <row r="11186" spans="18:18" x14ac:dyDescent="0.3">
      <c r="R11186" s="69"/>
    </row>
    <row r="11187" spans="18:18" x14ac:dyDescent="0.3">
      <c r="R11187" s="69"/>
    </row>
    <row r="11188" spans="18:18" x14ac:dyDescent="0.3">
      <c r="R11188" s="69"/>
    </row>
    <row r="11189" spans="18:18" x14ac:dyDescent="0.3">
      <c r="R11189" s="69"/>
    </row>
    <row r="11190" spans="18:18" x14ac:dyDescent="0.3">
      <c r="R11190" s="69"/>
    </row>
    <row r="11191" spans="18:18" x14ac:dyDescent="0.3">
      <c r="R11191" s="69"/>
    </row>
    <row r="11192" spans="18:18" x14ac:dyDescent="0.3">
      <c r="R11192" s="69"/>
    </row>
    <row r="11193" spans="18:18" x14ac:dyDescent="0.3">
      <c r="R11193" s="69"/>
    </row>
    <row r="11194" spans="18:18" x14ac:dyDescent="0.3">
      <c r="R11194" s="69"/>
    </row>
    <row r="11195" spans="18:18" x14ac:dyDescent="0.3">
      <c r="R11195" s="69"/>
    </row>
    <row r="11196" spans="18:18" x14ac:dyDescent="0.3">
      <c r="R11196" s="69"/>
    </row>
    <row r="11197" spans="18:18" x14ac:dyDescent="0.3">
      <c r="R11197" s="69"/>
    </row>
    <row r="11198" spans="18:18" x14ac:dyDescent="0.3">
      <c r="R11198" s="69"/>
    </row>
    <row r="11199" spans="18:18" x14ac:dyDescent="0.3">
      <c r="R11199" s="69"/>
    </row>
    <row r="11200" spans="18:18" x14ac:dyDescent="0.3">
      <c r="R11200" s="69"/>
    </row>
    <row r="11201" spans="18:18" x14ac:dyDescent="0.3">
      <c r="R11201" s="69"/>
    </row>
    <row r="11202" spans="18:18" x14ac:dyDescent="0.3">
      <c r="R11202" s="69"/>
    </row>
    <row r="11203" spans="18:18" x14ac:dyDescent="0.3">
      <c r="R11203" s="69"/>
    </row>
    <row r="11204" spans="18:18" x14ac:dyDescent="0.3">
      <c r="R11204" s="69"/>
    </row>
    <row r="11205" spans="18:18" x14ac:dyDescent="0.3">
      <c r="R11205" s="69"/>
    </row>
    <row r="11206" spans="18:18" x14ac:dyDescent="0.3">
      <c r="R11206" s="69"/>
    </row>
    <row r="11207" spans="18:18" x14ac:dyDescent="0.3">
      <c r="R11207" s="69"/>
    </row>
    <row r="11208" spans="18:18" x14ac:dyDescent="0.3">
      <c r="R11208" s="69"/>
    </row>
    <row r="11209" spans="18:18" x14ac:dyDescent="0.3">
      <c r="R11209" s="69"/>
    </row>
    <row r="11210" spans="18:18" x14ac:dyDescent="0.3">
      <c r="R11210" s="69"/>
    </row>
    <row r="11211" spans="18:18" x14ac:dyDescent="0.3">
      <c r="R11211" s="69"/>
    </row>
    <row r="11212" spans="18:18" x14ac:dyDescent="0.3">
      <c r="R11212" s="69"/>
    </row>
    <row r="11213" spans="18:18" x14ac:dyDescent="0.3">
      <c r="R11213" s="69"/>
    </row>
    <row r="11214" spans="18:18" x14ac:dyDescent="0.3">
      <c r="R11214" s="69"/>
    </row>
    <row r="11215" spans="18:18" x14ac:dyDescent="0.3">
      <c r="R11215" s="69"/>
    </row>
    <row r="11216" spans="18:18" x14ac:dyDescent="0.3">
      <c r="R11216" s="69"/>
    </row>
    <row r="11217" spans="18:18" x14ac:dyDescent="0.3">
      <c r="R11217" s="69"/>
    </row>
    <row r="11218" spans="18:18" x14ac:dyDescent="0.3">
      <c r="R11218" s="69"/>
    </row>
    <row r="11219" spans="18:18" x14ac:dyDescent="0.3">
      <c r="R11219" s="69"/>
    </row>
    <row r="11220" spans="18:18" x14ac:dyDescent="0.3">
      <c r="R11220" s="69"/>
    </row>
    <row r="11221" spans="18:18" x14ac:dyDescent="0.3">
      <c r="R11221" s="69"/>
    </row>
    <row r="11222" spans="18:18" x14ac:dyDescent="0.3">
      <c r="R11222" s="69"/>
    </row>
    <row r="11223" spans="18:18" x14ac:dyDescent="0.3">
      <c r="R11223" s="69"/>
    </row>
    <row r="11224" spans="18:18" x14ac:dyDescent="0.3">
      <c r="R11224" s="69"/>
    </row>
    <row r="11225" spans="18:18" x14ac:dyDescent="0.3">
      <c r="R11225" s="69"/>
    </row>
    <row r="11226" spans="18:18" x14ac:dyDescent="0.3">
      <c r="R11226" s="69"/>
    </row>
    <row r="11227" spans="18:18" x14ac:dyDescent="0.3">
      <c r="R11227" s="69"/>
    </row>
    <row r="11228" spans="18:18" x14ac:dyDescent="0.3">
      <c r="R11228" s="69"/>
    </row>
    <row r="11229" spans="18:18" x14ac:dyDescent="0.3">
      <c r="R11229" s="69"/>
    </row>
    <row r="11230" spans="18:18" x14ac:dyDescent="0.3">
      <c r="R11230" s="69"/>
    </row>
    <row r="11231" spans="18:18" x14ac:dyDescent="0.3">
      <c r="R11231" s="69"/>
    </row>
    <row r="11232" spans="18:18" x14ac:dyDescent="0.3">
      <c r="R11232" s="69"/>
    </row>
    <row r="11233" spans="18:18" x14ac:dyDescent="0.3">
      <c r="R11233" s="69"/>
    </row>
    <row r="11234" spans="18:18" x14ac:dyDescent="0.3">
      <c r="R11234" s="69"/>
    </row>
    <row r="11235" spans="18:18" x14ac:dyDescent="0.3">
      <c r="R11235" s="69"/>
    </row>
    <row r="11236" spans="18:18" x14ac:dyDescent="0.3">
      <c r="R11236" s="69"/>
    </row>
    <row r="11237" spans="18:18" x14ac:dyDescent="0.3">
      <c r="R11237" s="69"/>
    </row>
    <row r="11238" spans="18:18" x14ac:dyDescent="0.3">
      <c r="R11238" s="69"/>
    </row>
    <row r="11239" spans="18:18" x14ac:dyDescent="0.3">
      <c r="R11239" s="69"/>
    </row>
    <row r="11240" spans="18:18" x14ac:dyDescent="0.3">
      <c r="R11240" s="69"/>
    </row>
    <row r="11241" spans="18:18" x14ac:dyDescent="0.3">
      <c r="R11241" s="69"/>
    </row>
    <row r="11242" spans="18:18" x14ac:dyDescent="0.3">
      <c r="R11242" s="69"/>
    </row>
    <row r="11243" spans="18:18" x14ac:dyDescent="0.3">
      <c r="R11243" s="69"/>
    </row>
    <row r="11244" spans="18:18" x14ac:dyDescent="0.3">
      <c r="R11244" s="69"/>
    </row>
    <row r="11245" spans="18:18" x14ac:dyDescent="0.3">
      <c r="R11245" s="69"/>
    </row>
    <row r="11246" spans="18:18" x14ac:dyDescent="0.3">
      <c r="R11246" s="69"/>
    </row>
    <row r="11247" spans="18:18" x14ac:dyDescent="0.3">
      <c r="R11247" s="69"/>
    </row>
    <row r="11248" spans="18:18" x14ac:dyDescent="0.3">
      <c r="R11248" s="69"/>
    </row>
    <row r="11249" spans="18:18" x14ac:dyDescent="0.3">
      <c r="R11249" s="69"/>
    </row>
    <row r="11250" spans="18:18" x14ac:dyDescent="0.3">
      <c r="R11250" s="69"/>
    </row>
    <row r="11251" spans="18:18" x14ac:dyDescent="0.3">
      <c r="R11251" s="69"/>
    </row>
    <row r="11252" spans="18:18" x14ac:dyDescent="0.3">
      <c r="R11252" s="69"/>
    </row>
    <row r="11253" spans="18:18" x14ac:dyDescent="0.3">
      <c r="R11253" s="69"/>
    </row>
    <row r="11254" spans="18:18" x14ac:dyDescent="0.3">
      <c r="R11254" s="69"/>
    </row>
    <row r="11255" spans="18:18" x14ac:dyDescent="0.3">
      <c r="R11255" s="69"/>
    </row>
    <row r="11256" spans="18:18" x14ac:dyDescent="0.3">
      <c r="R11256" s="69"/>
    </row>
    <row r="11257" spans="18:18" x14ac:dyDescent="0.3">
      <c r="R11257" s="69"/>
    </row>
    <row r="11258" spans="18:18" x14ac:dyDescent="0.3">
      <c r="R11258" s="69"/>
    </row>
    <row r="11259" spans="18:18" x14ac:dyDescent="0.3">
      <c r="R11259" s="69"/>
    </row>
    <row r="11260" spans="18:18" x14ac:dyDescent="0.3">
      <c r="R11260" s="69"/>
    </row>
    <row r="11261" spans="18:18" x14ac:dyDescent="0.3">
      <c r="R11261" s="69"/>
    </row>
    <row r="11262" spans="18:18" x14ac:dyDescent="0.3">
      <c r="R11262" s="69"/>
    </row>
    <row r="11263" spans="18:18" x14ac:dyDescent="0.3">
      <c r="R11263" s="69"/>
    </row>
    <row r="11264" spans="18:18" x14ac:dyDescent="0.3">
      <c r="R11264" s="69"/>
    </row>
    <row r="11265" spans="18:18" x14ac:dyDescent="0.3">
      <c r="R11265" s="69"/>
    </row>
    <row r="11266" spans="18:18" x14ac:dyDescent="0.3">
      <c r="R11266" s="69"/>
    </row>
    <row r="11267" spans="18:18" x14ac:dyDescent="0.3">
      <c r="R11267" s="69"/>
    </row>
    <row r="11268" spans="18:18" x14ac:dyDescent="0.3">
      <c r="R11268" s="69"/>
    </row>
    <row r="11269" spans="18:18" x14ac:dyDescent="0.3">
      <c r="R11269" s="69"/>
    </row>
    <row r="11270" spans="18:18" x14ac:dyDescent="0.3">
      <c r="R11270" s="69"/>
    </row>
    <row r="11271" spans="18:18" x14ac:dyDescent="0.3">
      <c r="R11271" s="69"/>
    </row>
    <row r="11272" spans="18:18" x14ac:dyDescent="0.3">
      <c r="R11272" s="69"/>
    </row>
    <row r="11273" spans="18:18" x14ac:dyDescent="0.3">
      <c r="R11273" s="69"/>
    </row>
    <row r="11274" spans="18:18" x14ac:dyDescent="0.3">
      <c r="R11274" s="69"/>
    </row>
    <row r="11275" spans="18:18" x14ac:dyDescent="0.3">
      <c r="R11275" s="69"/>
    </row>
    <row r="11276" spans="18:18" x14ac:dyDescent="0.3">
      <c r="R11276" s="69"/>
    </row>
    <row r="11277" spans="18:18" x14ac:dyDescent="0.3">
      <c r="R11277" s="69"/>
    </row>
    <row r="11278" spans="18:18" x14ac:dyDescent="0.3">
      <c r="R11278" s="69"/>
    </row>
    <row r="11279" spans="18:18" x14ac:dyDescent="0.3">
      <c r="R11279" s="69"/>
    </row>
    <row r="11280" spans="18:18" x14ac:dyDescent="0.3">
      <c r="R11280" s="69"/>
    </row>
    <row r="11281" spans="18:18" x14ac:dyDescent="0.3">
      <c r="R11281" s="69"/>
    </row>
    <row r="11282" spans="18:18" x14ac:dyDescent="0.3">
      <c r="R11282" s="69"/>
    </row>
    <row r="11283" spans="18:18" x14ac:dyDescent="0.3">
      <c r="R11283" s="69"/>
    </row>
    <row r="11284" spans="18:18" x14ac:dyDescent="0.3">
      <c r="R11284" s="69"/>
    </row>
    <row r="11285" spans="18:18" x14ac:dyDescent="0.3">
      <c r="R11285" s="69"/>
    </row>
    <row r="11286" spans="18:18" x14ac:dyDescent="0.3">
      <c r="R11286" s="69"/>
    </row>
    <row r="11287" spans="18:18" x14ac:dyDescent="0.3">
      <c r="R11287" s="69"/>
    </row>
    <row r="11288" spans="18:18" x14ac:dyDescent="0.3">
      <c r="R11288" s="69"/>
    </row>
    <row r="11289" spans="18:18" x14ac:dyDescent="0.3">
      <c r="R11289" s="69"/>
    </row>
    <row r="11290" spans="18:18" x14ac:dyDescent="0.3">
      <c r="R11290" s="69"/>
    </row>
    <row r="11291" spans="18:18" x14ac:dyDescent="0.3">
      <c r="R11291" s="69"/>
    </row>
    <row r="11292" spans="18:18" x14ac:dyDescent="0.3">
      <c r="R11292" s="69"/>
    </row>
    <row r="11293" spans="18:18" x14ac:dyDescent="0.3">
      <c r="R11293" s="69"/>
    </row>
    <row r="11294" spans="18:18" x14ac:dyDescent="0.3">
      <c r="R11294" s="69"/>
    </row>
    <row r="11295" spans="18:18" x14ac:dyDescent="0.3">
      <c r="R11295" s="69"/>
    </row>
    <row r="11296" spans="18:18" x14ac:dyDescent="0.3">
      <c r="R11296" s="69"/>
    </row>
    <row r="11297" spans="18:18" x14ac:dyDescent="0.3">
      <c r="R11297" s="69"/>
    </row>
    <row r="11298" spans="18:18" x14ac:dyDescent="0.3">
      <c r="R11298" s="69"/>
    </row>
    <row r="11299" spans="18:18" x14ac:dyDescent="0.3">
      <c r="R11299" s="69"/>
    </row>
    <row r="11300" spans="18:18" x14ac:dyDescent="0.3">
      <c r="R11300" s="69"/>
    </row>
    <row r="11301" spans="18:18" x14ac:dyDescent="0.3">
      <c r="R11301" s="69"/>
    </row>
    <row r="11302" spans="18:18" x14ac:dyDescent="0.3">
      <c r="R11302" s="69"/>
    </row>
    <row r="11303" spans="18:18" x14ac:dyDescent="0.3">
      <c r="R11303" s="69"/>
    </row>
    <row r="11304" spans="18:18" x14ac:dyDescent="0.3">
      <c r="R11304" s="69"/>
    </row>
    <row r="11305" spans="18:18" x14ac:dyDescent="0.3">
      <c r="R11305" s="69"/>
    </row>
    <row r="11306" spans="18:18" x14ac:dyDescent="0.3">
      <c r="R11306" s="69"/>
    </row>
    <row r="11307" spans="18:18" x14ac:dyDescent="0.3">
      <c r="R11307" s="69"/>
    </row>
    <row r="11308" spans="18:18" x14ac:dyDescent="0.3">
      <c r="R11308" s="69"/>
    </row>
    <row r="11309" spans="18:18" x14ac:dyDescent="0.3">
      <c r="R11309" s="69"/>
    </row>
    <row r="11310" spans="18:18" x14ac:dyDescent="0.3">
      <c r="R11310" s="69"/>
    </row>
    <row r="11311" spans="18:18" x14ac:dyDescent="0.3">
      <c r="R11311" s="69"/>
    </row>
    <row r="11312" spans="18:18" x14ac:dyDescent="0.3">
      <c r="R11312" s="69"/>
    </row>
    <row r="11313" spans="18:18" x14ac:dyDescent="0.3">
      <c r="R11313" s="69"/>
    </row>
    <row r="11314" spans="18:18" x14ac:dyDescent="0.3">
      <c r="R11314" s="69"/>
    </row>
    <row r="11315" spans="18:18" x14ac:dyDescent="0.3">
      <c r="R11315" s="69"/>
    </row>
    <row r="11316" spans="18:18" x14ac:dyDescent="0.3">
      <c r="R11316" s="69"/>
    </row>
    <row r="11317" spans="18:18" x14ac:dyDescent="0.3">
      <c r="R11317" s="69"/>
    </row>
    <row r="11318" spans="18:18" x14ac:dyDescent="0.3">
      <c r="R11318" s="69"/>
    </row>
    <row r="11319" spans="18:18" x14ac:dyDescent="0.3">
      <c r="R11319" s="69"/>
    </row>
    <row r="11320" spans="18:18" x14ac:dyDescent="0.3">
      <c r="R11320" s="69"/>
    </row>
    <row r="11321" spans="18:18" x14ac:dyDescent="0.3">
      <c r="R11321" s="69"/>
    </row>
    <row r="11322" spans="18:18" x14ac:dyDescent="0.3">
      <c r="R11322" s="69"/>
    </row>
    <row r="11323" spans="18:18" x14ac:dyDescent="0.3">
      <c r="R11323" s="69"/>
    </row>
    <row r="11324" spans="18:18" x14ac:dyDescent="0.3">
      <c r="R11324" s="69"/>
    </row>
    <row r="11325" spans="18:18" x14ac:dyDescent="0.3">
      <c r="R11325" s="69"/>
    </row>
    <row r="11326" spans="18:18" x14ac:dyDescent="0.3">
      <c r="R11326" s="69"/>
    </row>
    <row r="11327" spans="18:18" x14ac:dyDescent="0.3">
      <c r="R11327" s="69"/>
    </row>
    <row r="11328" spans="18:18" x14ac:dyDescent="0.3">
      <c r="R11328" s="69"/>
    </row>
    <row r="11329" spans="18:18" x14ac:dyDescent="0.3">
      <c r="R11329" s="69"/>
    </row>
    <row r="11330" spans="18:18" x14ac:dyDescent="0.3">
      <c r="R11330" s="69"/>
    </row>
    <row r="11331" spans="18:18" x14ac:dyDescent="0.3">
      <c r="R11331" s="69"/>
    </row>
    <row r="11332" spans="18:18" x14ac:dyDescent="0.3">
      <c r="R11332" s="69"/>
    </row>
    <row r="11333" spans="18:18" x14ac:dyDescent="0.3">
      <c r="R11333" s="69"/>
    </row>
    <row r="11334" spans="18:18" x14ac:dyDescent="0.3">
      <c r="R11334" s="69"/>
    </row>
    <row r="11335" spans="18:18" x14ac:dyDescent="0.3">
      <c r="R11335" s="69"/>
    </row>
    <row r="11336" spans="18:18" x14ac:dyDescent="0.3">
      <c r="R11336" s="69"/>
    </row>
    <row r="11337" spans="18:18" x14ac:dyDescent="0.3">
      <c r="R11337" s="69"/>
    </row>
    <row r="11338" spans="18:18" x14ac:dyDescent="0.3">
      <c r="R11338" s="69"/>
    </row>
    <row r="11339" spans="18:18" x14ac:dyDescent="0.3">
      <c r="R11339" s="69"/>
    </row>
    <row r="11340" spans="18:18" x14ac:dyDescent="0.3">
      <c r="R11340" s="69"/>
    </row>
    <row r="11341" spans="18:18" x14ac:dyDescent="0.3">
      <c r="R11341" s="69"/>
    </row>
    <row r="11342" spans="18:18" x14ac:dyDescent="0.3">
      <c r="R11342" s="69"/>
    </row>
    <row r="11343" spans="18:18" x14ac:dyDescent="0.3">
      <c r="R11343" s="69"/>
    </row>
    <row r="11344" spans="18:18" x14ac:dyDescent="0.3">
      <c r="R11344" s="69"/>
    </row>
    <row r="11345" spans="18:18" x14ac:dyDescent="0.3">
      <c r="R11345" s="69"/>
    </row>
    <row r="11346" spans="18:18" x14ac:dyDescent="0.3">
      <c r="R11346" s="69"/>
    </row>
    <row r="11347" spans="18:18" x14ac:dyDescent="0.3">
      <c r="R11347" s="69"/>
    </row>
    <row r="11348" spans="18:18" x14ac:dyDescent="0.3">
      <c r="R11348" s="69"/>
    </row>
    <row r="11349" spans="18:18" x14ac:dyDescent="0.3">
      <c r="R11349" s="69"/>
    </row>
    <row r="11350" spans="18:18" x14ac:dyDescent="0.3">
      <c r="R11350" s="69"/>
    </row>
    <row r="11351" spans="18:18" x14ac:dyDescent="0.3">
      <c r="R11351" s="69"/>
    </row>
    <row r="11352" spans="18:18" x14ac:dyDescent="0.3">
      <c r="R11352" s="69"/>
    </row>
    <row r="11353" spans="18:18" x14ac:dyDescent="0.3">
      <c r="R11353" s="69"/>
    </row>
    <row r="11354" spans="18:18" x14ac:dyDescent="0.3">
      <c r="R11354" s="69"/>
    </row>
    <row r="11355" spans="18:18" x14ac:dyDescent="0.3">
      <c r="R11355" s="69"/>
    </row>
    <row r="11356" spans="18:18" x14ac:dyDescent="0.3">
      <c r="R11356" s="69"/>
    </row>
    <row r="11357" spans="18:18" x14ac:dyDescent="0.3">
      <c r="R11357" s="69"/>
    </row>
    <row r="11358" spans="18:18" x14ac:dyDescent="0.3">
      <c r="R11358" s="69"/>
    </row>
    <row r="11359" spans="18:18" x14ac:dyDescent="0.3">
      <c r="R11359" s="69"/>
    </row>
    <row r="11360" spans="18:18" x14ac:dyDescent="0.3">
      <c r="R11360" s="69"/>
    </row>
    <row r="11361" spans="18:18" x14ac:dyDescent="0.3">
      <c r="R11361" s="69"/>
    </row>
    <row r="11362" spans="18:18" x14ac:dyDescent="0.3">
      <c r="R11362" s="69"/>
    </row>
    <row r="11363" spans="18:18" x14ac:dyDescent="0.3">
      <c r="R11363" s="69"/>
    </row>
    <row r="11364" spans="18:18" x14ac:dyDescent="0.3">
      <c r="R11364" s="69"/>
    </row>
    <row r="11365" spans="18:18" x14ac:dyDescent="0.3">
      <c r="R11365" s="69"/>
    </row>
    <row r="11366" spans="18:18" x14ac:dyDescent="0.3">
      <c r="R11366" s="69"/>
    </row>
    <row r="11367" spans="18:18" x14ac:dyDescent="0.3">
      <c r="R11367" s="69"/>
    </row>
    <row r="11368" spans="18:18" x14ac:dyDescent="0.3">
      <c r="R11368" s="69"/>
    </row>
    <row r="11369" spans="18:18" x14ac:dyDescent="0.3">
      <c r="R11369" s="69"/>
    </row>
    <row r="11370" spans="18:18" x14ac:dyDescent="0.3">
      <c r="R11370" s="69"/>
    </row>
    <row r="11371" spans="18:18" x14ac:dyDescent="0.3">
      <c r="R11371" s="69"/>
    </row>
    <row r="11372" spans="18:18" x14ac:dyDescent="0.3">
      <c r="R11372" s="69"/>
    </row>
    <row r="11373" spans="18:18" x14ac:dyDescent="0.3">
      <c r="R11373" s="69"/>
    </row>
    <row r="11374" spans="18:18" x14ac:dyDescent="0.3">
      <c r="R11374" s="69"/>
    </row>
    <row r="11375" spans="18:18" x14ac:dyDescent="0.3">
      <c r="R11375" s="69"/>
    </row>
    <row r="11376" spans="18:18" x14ac:dyDescent="0.3">
      <c r="R11376" s="69"/>
    </row>
    <row r="11377" spans="18:18" x14ac:dyDescent="0.3">
      <c r="R11377" s="69"/>
    </row>
    <row r="11378" spans="18:18" x14ac:dyDescent="0.3">
      <c r="R11378" s="69"/>
    </row>
    <row r="11379" spans="18:18" x14ac:dyDescent="0.3">
      <c r="R11379" s="69"/>
    </row>
    <row r="11380" spans="18:18" x14ac:dyDescent="0.3">
      <c r="R11380" s="69"/>
    </row>
    <row r="11381" spans="18:18" x14ac:dyDescent="0.3">
      <c r="R11381" s="69"/>
    </row>
    <row r="11382" spans="18:18" x14ac:dyDescent="0.3">
      <c r="R11382" s="69"/>
    </row>
    <row r="11383" spans="18:18" x14ac:dyDescent="0.3">
      <c r="R11383" s="69"/>
    </row>
    <row r="11384" spans="18:18" x14ac:dyDescent="0.3">
      <c r="R11384" s="69"/>
    </row>
    <row r="11385" spans="18:18" x14ac:dyDescent="0.3">
      <c r="R11385" s="69"/>
    </row>
    <row r="11386" spans="18:18" x14ac:dyDescent="0.3">
      <c r="R11386" s="69"/>
    </row>
    <row r="11387" spans="18:18" x14ac:dyDescent="0.3">
      <c r="R11387" s="69"/>
    </row>
    <row r="11388" spans="18:18" x14ac:dyDescent="0.3">
      <c r="R11388" s="69"/>
    </row>
    <row r="11389" spans="18:18" x14ac:dyDescent="0.3">
      <c r="R11389" s="69"/>
    </row>
    <row r="11390" spans="18:18" x14ac:dyDescent="0.3">
      <c r="R11390" s="69"/>
    </row>
    <row r="11391" spans="18:18" x14ac:dyDescent="0.3">
      <c r="R11391" s="69"/>
    </row>
    <row r="11392" spans="18:18" x14ac:dyDescent="0.3">
      <c r="R11392" s="69"/>
    </row>
    <row r="11393" spans="18:18" x14ac:dyDescent="0.3">
      <c r="R11393" s="69"/>
    </row>
    <row r="11394" spans="18:18" x14ac:dyDescent="0.3">
      <c r="R11394" s="69"/>
    </row>
    <row r="11395" spans="18:18" x14ac:dyDescent="0.3">
      <c r="R11395" s="69"/>
    </row>
    <row r="11396" spans="18:18" x14ac:dyDescent="0.3">
      <c r="R11396" s="69"/>
    </row>
    <row r="11397" spans="18:18" x14ac:dyDescent="0.3">
      <c r="R11397" s="69"/>
    </row>
    <row r="11398" spans="18:18" x14ac:dyDescent="0.3">
      <c r="R11398" s="69"/>
    </row>
    <row r="11399" spans="18:18" x14ac:dyDescent="0.3">
      <c r="R11399" s="69"/>
    </row>
    <row r="11400" spans="18:18" x14ac:dyDescent="0.3">
      <c r="R11400" s="69"/>
    </row>
    <row r="11401" spans="18:18" x14ac:dyDescent="0.3">
      <c r="R11401" s="69"/>
    </row>
    <row r="11402" spans="18:18" x14ac:dyDescent="0.3">
      <c r="R11402" s="69"/>
    </row>
    <row r="11403" spans="18:18" x14ac:dyDescent="0.3">
      <c r="R11403" s="69"/>
    </row>
    <row r="11404" spans="18:18" x14ac:dyDescent="0.3">
      <c r="R11404" s="69"/>
    </row>
    <row r="11405" spans="18:18" x14ac:dyDescent="0.3">
      <c r="R11405" s="69"/>
    </row>
    <row r="11406" spans="18:18" x14ac:dyDescent="0.3">
      <c r="R11406" s="69"/>
    </row>
    <row r="11407" spans="18:18" x14ac:dyDescent="0.3">
      <c r="R11407" s="69"/>
    </row>
    <row r="11408" spans="18:18" x14ac:dyDescent="0.3">
      <c r="R11408" s="69"/>
    </row>
    <row r="11409" spans="18:18" x14ac:dyDescent="0.3">
      <c r="R11409" s="69"/>
    </row>
    <row r="11410" spans="18:18" x14ac:dyDescent="0.3">
      <c r="R11410" s="69"/>
    </row>
    <row r="11411" spans="18:18" x14ac:dyDescent="0.3">
      <c r="R11411" s="69"/>
    </row>
    <row r="11412" spans="18:18" x14ac:dyDescent="0.3">
      <c r="R11412" s="69"/>
    </row>
    <row r="11413" spans="18:18" x14ac:dyDescent="0.3">
      <c r="R11413" s="69"/>
    </row>
    <row r="11414" spans="18:18" x14ac:dyDescent="0.3">
      <c r="R11414" s="69"/>
    </row>
    <row r="11415" spans="18:18" x14ac:dyDescent="0.3">
      <c r="R11415" s="69"/>
    </row>
    <row r="11416" spans="18:18" x14ac:dyDescent="0.3">
      <c r="R11416" s="69"/>
    </row>
    <row r="11417" spans="18:18" x14ac:dyDescent="0.3">
      <c r="R11417" s="69"/>
    </row>
    <row r="11418" spans="18:18" x14ac:dyDescent="0.3">
      <c r="R11418" s="69"/>
    </row>
    <row r="11419" spans="18:18" x14ac:dyDescent="0.3">
      <c r="R11419" s="69"/>
    </row>
    <row r="11420" spans="18:18" x14ac:dyDescent="0.3">
      <c r="R11420" s="69"/>
    </row>
    <row r="11421" spans="18:18" x14ac:dyDescent="0.3">
      <c r="R11421" s="69"/>
    </row>
    <row r="11422" spans="18:18" x14ac:dyDescent="0.3">
      <c r="R11422" s="69"/>
    </row>
    <row r="11423" spans="18:18" x14ac:dyDescent="0.3">
      <c r="R11423" s="69"/>
    </row>
    <row r="11424" spans="18:18" x14ac:dyDescent="0.3">
      <c r="R11424" s="69"/>
    </row>
    <row r="11425" spans="18:18" x14ac:dyDescent="0.3">
      <c r="R11425" s="69"/>
    </row>
    <row r="11426" spans="18:18" x14ac:dyDescent="0.3">
      <c r="R11426" s="69"/>
    </row>
    <row r="11427" spans="18:18" x14ac:dyDescent="0.3">
      <c r="R11427" s="69"/>
    </row>
    <row r="11428" spans="18:18" x14ac:dyDescent="0.3">
      <c r="R11428" s="69"/>
    </row>
    <row r="11429" spans="18:18" x14ac:dyDescent="0.3">
      <c r="R11429" s="69"/>
    </row>
    <row r="11430" spans="18:18" x14ac:dyDescent="0.3">
      <c r="R11430" s="69"/>
    </row>
    <row r="11431" spans="18:18" x14ac:dyDescent="0.3">
      <c r="R11431" s="69"/>
    </row>
    <row r="11432" spans="18:18" x14ac:dyDescent="0.3">
      <c r="R11432" s="69"/>
    </row>
    <row r="11433" spans="18:18" x14ac:dyDescent="0.3">
      <c r="R11433" s="69"/>
    </row>
    <row r="11434" spans="18:18" x14ac:dyDescent="0.3">
      <c r="R11434" s="69"/>
    </row>
    <row r="11435" spans="18:18" x14ac:dyDescent="0.3">
      <c r="R11435" s="69"/>
    </row>
    <row r="11436" spans="18:18" x14ac:dyDescent="0.3">
      <c r="R11436" s="69"/>
    </row>
    <row r="11437" spans="18:18" x14ac:dyDescent="0.3">
      <c r="R11437" s="69"/>
    </row>
    <row r="11438" spans="18:18" x14ac:dyDescent="0.3">
      <c r="R11438" s="69"/>
    </row>
    <row r="11439" spans="18:18" x14ac:dyDescent="0.3">
      <c r="R11439" s="69"/>
    </row>
    <row r="11440" spans="18:18" x14ac:dyDescent="0.3">
      <c r="R11440" s="69"/>
    </row>
    <row r="11441" spans="18:18" x14ac:dyDescent="0.3">
      <c r="R11441" s="69"/>
    </row>
    <row r="11442" spans="18:18" x14ac:dyDescent="0.3">
      <c r="R11442" s="69"/>
    </row>
    <row r="11443" spans="18:18" x14ac:dyDescent="0.3">
      <c r="R11443" s="69"/>
    </row>
    <row r="11444" spans="18:18" x14ac:dyDescent="0.3">
      <c r="R11444" s="69"/>
    </row>
    <row r="11445" spans="18:18" x14ac:dyDescent="0.3">
      <c r="R11445" s="69"/>
    </row>
    <row r="11446" spans="18:18" x14ac:dyDescent="0.3">
      <c r="R11446" s="69"/>
    </row>
    <row r="11447" spans="18:18" x14ac:dyDescent="0.3">
      <c r="R11447" s="69"/>
    </row>
    <row r="11448" spans="18:18" x14ac:dyDescent="0.3">
      <c r="R11448" s="69"/>
    </row>
    <row r="11449" spans="18:18" x14ac:dyDescent="0.3">
      <c r="R11449" s="69"/>
    </row>
    <row r="11450" spans="18:18" x14ac:dyDescent="0.3">
      <c r="R11450" s="69"/>
    </row>
    <row r="11451" spans="18:18" x14ac:dyDescent="0.3">
      <c r="R11451" s="69"/>
    </row>
    <row r="11452" spans="18:18" x14ac:dyDescent="0.3">
      <c r="R11452" s="69"/>
    </row>
    <row r="11453" spans="18:18" x14ac:dyDescent="0.3">
      <c r="R11453" s="69"/>
    </row>
    <row r="11454" spans="18:18" x14ac:dyDescent="0.3">
      <c r="R11454" s="69"/>
    </row>
    <row r="11455" spans="18:18" x14ac:dyDescent="0.3">
      <c r="R11455" s="69"/>
    </row>
    <row r="11456" spans="18:18" x14ac:dyDescent="0.3">
      <c r="R11456" s="69"/>
    </row>
    <row r="11457" spans="18:18" x14ac:dyDescent="0.3">
      <c r="R11457" s="69"/>
    </row>
    <row r="11458" spans="18:18" x14ac:dyDescent="0.3">
      <c r="R11458" s="69"/>
    </row>
    <row r="11459" spans="18:18" x14ac:dyDescent="0.3">
      <c r="R11459" s="69"/>
    </row>
    <row r="11460" spans="18:18" x14ac:dyDescent="0.3">
      <c r="R11460" s="69"/>
    </row>
    <row r="11461" spans="18:18" x14ac:dyDescent="0.3">
      <c r="R11461" s="69"/>
    </row>
    <row r="11462" spans="18:18" x14ac:dyDescent="0.3">
      <c r="R11462" s="69"/>
    </row>
    <row r="11463" spans="18:18" x14ac:dyDescent="0.3">
      <c r="R11463" s="69"/>
    </row>
    <row r="11464" spans="18:18" x14ac:dyDescent="0.3">
      <c r="R11464" s="69"/>
    </row>
    <row r="11465" spans="18:18" x14ac:dyDescent="0.3">
      <c r="R11465" s="69"/>
    </row>
    <row r="11466" spans="18:18" x14ac:dyDescent="0.3">
      <c r="R11466" s="69"/>
    </row>
    <row r="11467" spans="18:18" x14ac:dyDescent="0.3">
      <c r="R11467" s="69"/>
    </row>
    <row r="11468" spans="18:18" x14ac:dyDescent="0.3">
      <c r="R11468" s="69"/>
    </row>
    <row r="11469" spans="18:18" x14ac:dyDescent="0.3">
      <c r="R11469" s="69"/>
    </row>
    <row r="11470" spans="18:18" x14ac:dyDescent="0.3">
      <c r="R11470" s="69"/>
    </row>
    <row r="11471" spans="18:18" x14ac:dyDescent="0.3">
      <c r="R11471" s="69"/>
    </row>
    <row r="11472" spans="18:18" x14ac:dyDescent="0.3">
      <c r="R11472" s="69"/>
    </row>
    <row r="11473" spans="18:18" x14ac:dyDescent="0.3">
      <c r="R11473" s="69"/>
    </row>
    <row r="11474" spans="18:18" x14ac:dyDescent="0.3">
      <c r="R11474" s="69"/>
    </row>
    <row r="11475" spans="18:18" x14ac:dyDescent="0.3">
      <c r="R11475" s="69"/>
    </row>
    <row r="11476" spans="18:18" x14ac:dyDescent="0.3">
      <c r="R11476" s="69"/>
    </row>
    <row r="11477" spans="18:18" x14ac:dyDescent="0.3">
      <c r="R11477" s="69"/>
    </row>
    <row r="11478" spans="18:18" x14ac:dyDescent="0.3">
      <c r="R11478" s="69"/>
    </row>
    <row r="11479" spans="18:18" x14ac:dyDescent="0.3">
      <c r="R11479" s="69"/>
    </row>
    <row r="11480" spans="18:18" x14ac:dyDescent="0.3">
      <c r="R11480" s="69"/>
    </row>
    <row r="11481" spans="18:18" x14ac:dyDescent="0.3">
      <c r="R11481" s="69"/>
    </row>
    <row r="11482" spans="18:18" x14ac:dyDescent="0.3">
      <c r="R11482" s="69"/>
    </row>
    <row r="11483" spans="18:18" x14ac:dyDescent="0.3">
      <c r="R11483" s="69"/>
    </row>
    <row r="11484" spans="18:18" x14ac:dyDescent="0.3">
      <c r="R11484" s="69"/>
    </row>
    <row r="11485" spans="18:18" x14ac:dyDescent="0.3">
      <c r="R11485" s="69"/>
    </row>
    <row r="11486" spans="18:18" x14ac:dyDescent="0.3">
      <c r="R11486" s="69"/>
    </row>
    <row r="11487" spans="18:18" x14ac:dyDescent="0.3">
      <c r="R11487" s="69"/>
    </row>
    <row r="11488" spans="18:18" x14ac:dyDescent="0.3">
      <c r="R11488" s="69"/>
    </row>
    <row r="11489" spans="18:18" x14ac:dyDescent="0.3">
      <c r="R11489" s="69"/>
    </row>
    <row r="11490" spans="18:18" x14ac:dyDescent="0.3">
      <c r="R11490" s="69"/>
    </row>
    <row r="11491" spans="18:18" x14ac:dyDescent="0.3">
      <c r="R11491" s="69"/>
    </row>
    <row r="11492" spans="18:18" x14ac:dyDescent="0.3">
      <c r="R11492" s="69"/>
    </row>
    <row r="11493" spans="18:18" x14ac:dyDescent="0.3">
      <c r="R11493" s="69"/>
    </row>
    <row r="11494" spans="18:18" x14ac:dyDescent="0.3">
      <c r="R11494" s="69"/>
    </row>
    <row r="11495" spans="18:18" x14ac:dyDescent="0.3">
      <c r="R11495" s="69"/>
    </row>
    <row r="11496" spans="18:18" x14ac:dyDescent="0.3">
      <c r="R11496" s="69"/>
    </row>
    <row r="11497" spans="18:18" x14ac:dyDescent="0.3">
      <c r="R11497" s="69"/>
    </row>
    <row r="11498" spans="18:18" x14ac:dyDescent="0.3">
      <c r="R11498" s="69"/>
    </row>
    <row r="11499" spans="18:18" x14ac:dyDescent="0.3">
      <c r="R11499" s="69"/>
    </row>
    <row r="11500" spans="18:18" x14ac:dyDescent="0.3">
      <c r="R11500" s="69"/>
    </row>
    <row r="11501" spans="18:18" x14ac:dyDescent="0.3">
      <c r="R11501" s="69"/>
    </row>
    <row r="11502" spans="18:18" x14ac:dyDescent="0.3">
      <c r="R11502" s="69"/>
    </row>
    <row r="11503" spans="18:18" x14ac:dyDescent="0.3">
      <c r="R11503" s="69"/>
    </row>
    <row r="11504" spans="18:18" x14ac:dyDescent="0.3">
      <c r="R11504" s="69"/>
    </row>
    <row r="11505" spans="18:18" x14ac:dyDescent="0.3">
      <c r="R11505" s="69"/>
    </row>
    <row r="11506" spans="18:18" x14ac:dyDescent="0.3">
      <c r="R11506" s="69"/>
    </row>
    <row r="11507" spans="18:18" x14ac:dyDescent="0.3">
      <c r="R11507" s="69"/>
    </row>
    <row r="11508" spans="18:18" x14ac:dyDescent="0.3">
      <c r="R11508" s="69"/>
    </row>
    <row r="11509" spans="18:18" x14ac:dyDescent="0.3">
      <c r="R11509" s="69"/>
    </row>
    <row r="11510" spans="18:18" x14ac:dyDescent="0.3">
      <c r="R11510" s="69"/>
    </row>
    <row r="11511" spans="18:18" x14ac:dyDescent="0.3">
      <c r="R11511" s="69"/>
    </row>
    <row r="11512" spans="18:18" x14ac:dyDescent="0.3">
      <c r="R11512" s="69"/>
    </row>
    <row r="11513" spans="18:18" x14ac:dyDescent="0.3">
      <c r="R11513" s="69"/>
    </row>
    <row r="11514" spans="18:18" x14ac:dyDescent="0.3">
      <c r="R11514" s="69"/>
    </row>
    <row r="11515" spans="18:18" x14ac:dyDescent="0.3">
      <c r="R11515" s="69"/>
    </row>
    <row r="11516" spans="18:18" x14ac:dyDescent="0.3">
      <c r="R11516" s="69"/>
    </row>
    <row r="11517" spans="18:18" x14ac:dyDescent="0.3">
      <c r="R11517" s="69"/>
    </row>
    <row r="11518" spans="18:18" x14ac:dyDescent="0.3">
      <c r="R11518" s="69"/>
    </row>
    <row r="11519" spans="18:18" x14ac:dyDescent="0.3">
      <c r="R11519" s="69"/>
    </row>
    <row r="11520" spans="18:18" x14ac:dyDescent="0.3">
      <c r="R11520" s="69"/>
    </row>
    <row r="11521" spans="18:18" x14ac:dyDescent="0.3">
      <c r="R11521" s="69"/>
    </row>
    <row r="11522" spans="18:18" x14ac:dyDescent="0.3">
      <c r="R11522" s="69"/>
    </row>
    <row r="11523" spans="18:18" x14ac:dyDescent="0.3">
      <c r="R11523" s="69"/>
    </row>
    <row r="11524" spans="18:18" x14ac:dyDescent="0.3">
      <c r="R11524" s="69"/>
    </row>
    <row r="11525" spans="18:18" x14ac:dyDescent="0.3">
      <c r="R11525" s="69"/>
    </row>
    <row r="11526" spans="18:18" x14ac:dyDescent="0.3">
      <c r="R11526" s="69"/>
    </row>
    <row r="11527" spans="18:18" x14ac:dyDescent="0.3">
      <c r="R11527" s="69"/>
    </row>
    <row r="11528" spans="18:18" x14ac:dyDescent="0.3">
      <c r="R11528" s="69"/>
    </row>
    <row r="11529" spans="18:18" x14ac:dyDescent="0.3">
      <c r="R11529" s="69"/>
    </row>
    <row r="11530" spans="18:18" x14ac:dyDescent="0.3">
      <c r="R11530" s="69"/>
    </row>
    <row r="11531" spans="18:18" x14ac:dyDescent="0.3">
      <c r="R11531" s="69"/>
    </row>
    <row r="11532" spans="18:18" x14ac:dyDescent="0.3">
      <c r="R11532" s="69"/>
    </row>
    <row r="11533" spans="18:18" x14ac:dyDescent="0.3">
      <c r="R11533" s="69"/>
    </row>
    <row r="11534" spans="18:18" x14ac:dyDescent="0.3">
      <c r="R11534" s="69"/>
    </row>
    <row r="11535" spans="18:18" x14ac:dyDescent="0.3">
      <c r="R11535" s="69"/>
    </row>
    <row r="11536" spans="18:18" x14ac:dyDescent="0.3">
      <c r="R11536" s="69"/>
    </row>
    <row r="11537" spans="18:18" x14ac:dyDescent="0.3">
      <c r="R11537" s="69"/>
    </row>
    <row r="11538" spans="18:18" x14ac:dyDescent="0.3">
      <c r="R11538" s="69"/>
    </row>
    <row r="11539" spans="18:18" x14ac:dyDescent="0.3">
      <c r="R11539" s="69"/>
    </row>
    <row r="11540" spans="18:18" x14ac:dyDescent="0.3">
      <c r="R11540" s="69"/>
    </row>
    <row r="11541" spans="18:18" x14ac:dyDescent="0.3">
      <c r="R11541" s="69"/>
    </row>
    <row r="11542" spans="18:18" x14ac:dyDescent="0.3">
      <c r="R11542" s="69"/>
    </row>
    <row r="11543" spans="18:18" x14ac:dyDescent="0.3">
      <c r="R11543" s="69"/>
    </row>
    <row r="11544" spans="18:18" x14ac:dyDescent="0.3">
      <c r="R11544" s="69"/>
    </row>
    <row r="11545" spans="18:18" x14ac:dyDescent="0.3">
      <c r="R11545" s="69"/>
    </row>
    <row r="11546" spans="18:18" x14ac:dyDescent="0.3">
      <c r="R11546" s="69"/>
    </row>
    <row r="11547" spans="18:18" x14ac:dyDescent="0.3">
      <c r="R11547" s="69"/>
    </row>
    <row r="11548" spans="18:18" x14ac:dyDescent="0.3">
      <c r="R11548" s="69"/>
    </row>
    <row r="11549" spans="18:18" x14ac:dyDescent="0.3">
      <c r="R11549" s="69"/>
    </row>
    <row r="11550" spans="18:18" x14ac:dyDescent="0.3">
      <c r="R11550" s="69"/>
    </row>
    <row r="11551" spans="18:18" x14ac:dyDescent="0.3">
      <c r="R11551" s="69"/>
    </row>
    <row r="11552" spans="18:18" x14ac:dyDescent="0.3">
      <c r="R11552" s="69"/>
    </row>
    <row r="11553" spans="18:18" x14ac:dyDescent="0.3">
      <c r="R11553" s="69"/>
    </row>
    <row r="11554" spans="18:18" x14ac:dyDescent="0.3">
      <c r="R11554" s="69"/>
    </row>
    <row r="11555" spans="18:18" x14ac:dyDescent="0.3">
      <c r="R11555" s="69"/>
    </row>
    <row r="11556" spans="18:18" x14ac:dyDescent="0.3">
      <c r="R11556" s="69"/>
    </row>
    <row r="11557" spans="18:18" x14ac:dyDescent="0.3">
      <c r="R11557" s="69"/>
    </row>
    <row r="11558" spans="18:18" x14ac:dyDescent="0.3">
      <c r="R11558" s="69"/>
    </row>
    <row r="11559" spans="18:18" x14ac:dyDescent="0.3">
      <c r="R11559" s="69"/>
    </row>
    <row r="11560" spans="18:18" x14ac:dyDescent="0.3">
      <c r="R11560" s="69"/>
    </row>
    <row r="11561" spans="18:18" x14ac:dyDescent="0.3">
      <c r="R11561" s="69"/>
    </row>
    <row r="11562" spans="18:18" x14ac:dyDescent="0.3">
      <c r="R11562" s="69"/>
    </row>
    <row r="11563" spans="18:18" x14ac:dyDescent="0.3">
      <c r="R11563" s="69"/>
    </row>
    <row r="11564" spans="18:18" x14ac:dyDescent="0.3">
      <c r="R11564" s="69"/>
    </row>
    <row r="11565" spans="18:18" x14ac:dyDescent="0.3">
      <c r="R11565" s="69"/>
    </row>
    <row r="11566" spans="18:18" x14ac:dyDescent="0.3">
      <c r="R11566" s="69"/>
    </row>
    <row r="11567" spans="18:18" x14ac:dyDescent="0.3">
      <c r="R11567" s="69"/>
    </row>
    <row r="11568" spans="18:18" x14ac:dyDescent="0.3">
      <c r="R11568" s="69"/>
    </row>
    <row r="11569" spans="18:18" x14ac:dyDescent="0.3">
      <c r="R11569" s="69"/>
    </row>
    <row r="11570" spans="18:18" x14ac:dyDescent="0.3">
      <c r="R11570" s="69"/>
    </row>
    <row r="11571" spans="18:18" x14ac:dyDescent="0.3">
      <c r="R11571" s="69"/>
    </row>
    <row r="11572" spans="18:18" x14ac:dyDescent="0.3">
      <c r="R11572" s="69"/>
    </row>
    <row r="11573" spans="18:18" x14ac:dyDescent="0.3">
      <c r="R11573" s="69"/>
    </row>
    <row r="11574" spans="18:18" x14ac:dyDescent="0.3">
      <c r="R11574" s="69"/>
    </row>
    <row r="11575" spans="18:18" x14ac:dyDescent="0.3">
      <c r="R11575" s="69"/>
    </row>
    <row r="11576" spans="18:18" x14ac:dyDescent="0.3">
      <c r="R11576" s="69"/>
    </row>
    <row r="11577" spans="18:18" x14ac:dyDescent="0.3">
      <c r="R11577" s="69"/>
    </row>
    <row r="11578" spans="18:18" x14ac:dyDescent="0.3">
      <c r="R11578" s="69"/>
    </row>
    <row r="11579" spans="18:18" x14ac:dyDescent="0.3">
      <c r="R11579" s="69"/>
    </row>
    <row r="11580" spans="18:18" x14ac:dyDescent="0.3">
      <c r="R11580" s="69"/>
    </row>
    <row r="11581" spans="18:18" x14ac:dyDescent="0.3">
      <c r="R11581" s="69"/>
    </row>
    <row r="11582" spans="18:18" x14ac:dyDescent="0.3">
      <c r="R11582" s="69"/>
    </row>
    <row r="11583" spans="18:18" x14ac:dyDescent="0.3">
      <c r="R11583" s="69"/>
    </row>
    <row r="11584" spans="18:18" x14ac:dyDescent="0.3">
      <c r="R11584" s="69"/>
    </row>
    <row r="11585" spans="18:18" x14ac:dyDescent="0.3">
      <c r="R11585" s="69"/>
    </row>
    <row r="11586" spans="18:18" x14ac:dyDescent="0.3">
      <c r="R11586" s="69"/>
    </row>
    <row r="11587" spans="18:18" x14ac:dyDescent="0.3">
      <c r="R11587" s="69"/>
    </row>
    <row r="11588" spans="18:18" x14ac:dyDescent="0.3">
      <c r="R11588" s="69"/>
    </row>
    <row r="11589" spans="18:18" x14ac:dyDescent="0.3">
      <c r="R11589" s="69"/>
    </row>
    <row r="11590" spans="18:18" x14ac:dyDescent="0.3">
      <c r="R11590" s="69"/>
    </row>
    <row r="11591" spans="18:18" x14ac:dyDescent="0.3">
      <c r="R11591" s="69"/>
    </row>
    <row r="11592" spans="18:18" x14ac:dyDescent="0.3">
      <c r="R11592" s="69"/>
    </row>
    <row r="11593" spans="18:18" x14ac:dyDescent="0.3">
      <c r="R11593" s="69"/>
    </row>
    <row r="11594" spans="18:18" x14ac:dyDescent="0.3">
      <c r="R11594" s="69"/>
    </row>
    <row r="11595" spans="18:18" x14ac:dyDescent="0.3">
      <c r="R11595" s="69"/>
    </row>
    <row r="11596" spans="18:18" x14ac:dyDescent="0.3">
      <c r="R11596" s="69"/>
    </row>
    <row r="11597" spans="18:18" x14ac:dyDescent="0.3">
      <c r="R11597" s="69"/>
    </row>
    <row r="11598" spans="18:18" x14ac:dyDescent="0.3">
      <c r="R11598" s="69"/>
    </row>
    <row r="11599" spans="18:18" x14ac:dyDescent="0.3">
      <c r="R11599" s="69"/>
    </row>
    <row r="11600" spans="18:18" x14ac:dyDescent="0.3">
      <c r="R11600" s="69"/>
    </row>
    <row r="11601" spans="18:18" x14ac:dyDescent="0.3">
      <c r="R11601" s="69"/>
    </row>
    <row r="11602" spans="18:18" x14ac:dyDescent="0.3">
      <c r="R11602" s="69"/>
    </row>
    <row r="11603" spans="18:18" x14ac:dyDescent="0.3">
      <c r="R11603" s="69"/>
    </row>
    <row r="11604" spans="18:18" x14ac:dyDescent="0.3">
      <c r="R11604" s="69"/>
    </row>
    <row r="11605" spans="18:18" x14ac:dyDescent="0.3">
      <c r="R11605" s="69"/>
    </row>
    <row r="11606" spans="18:18" x14ac:dyDescent="0.3">
      <c r="R11606" s="69"/>
    </row>
    <row r="11607" spans="18:18" x14ac:dyDescent="0.3">
      <c r="R11607" s="69"/>
    </row>
    <row r="11608" spans="18:18" x14ac:dyDescent="0.3">
      <c r="R11608" s="69"/>
    </row>
    <row r="11609" spans="18:18" x14ac:dyDescent="0.3">
      <c r="R11609" s="69"/>
    </row>
    <row r="11610" spans="18:18" x14ac:dyDescent="0.3">
      <c r="R11610" s="69"/>
    </row>
    <row r="11611" spans="18:18" x14ac:dyDescent="0.3">
      <c r="R11611" s="69"/>
    </row>
    <row r="11612" spans="18:18" x14ac:dyDescent="0.3">
      <c r="R11612" s="69"/>
    </row>
    <row r="11613" spans="18:18" x14ac:dyDescent="0.3">
      <c r="R11613" s="69"/>
    </row>
    <row r="11614" spans="18:18" x14ac:dyDescent="0.3">
      <c r="R11614" s="69"/>
    </row>
    <row r="11615" spans="18:18" x14ac:dyDescent="0.3">
      <c r="R11615" s="69"/>
    </row>
    <row r="11616" spans="18:18" x14ac:dyDescent="0.3">
      <c r="R11616" s="69"/>
    </row>
    <row r="11617" spans="18:18" x14ac:dyDescent="0.3">
      <c r="R11617" s="69"/>
    </row>
    <row r="11618" spans="18:18" x14ac:dyDescent="0.3">
      <c r="R11618" s="69"/>
    </row>
    <row r="11619" spans="18:18" x14ac:dyDescent="0.3">
      <c r="R11619" s="69"/>
    </row>
    <row r="11620" spans="18:18" x14ac:dyDescent="0.3">
      <c r="R11620" s="69"/>
    </row>
    <row r="11621" spans="18:18" x14ac:dyDescent="0.3">
      <c r="R11621" s="69"/>
    </row>
    <row r="11622" spans="18:18" x14ac:dyDescent="0.3">
      <c r="R11622" s="69"/>
    </row>
    <row r="11623" spans="18:18" x14ac:dyDescent="0.3">
      <c r="R11623" s="69"/>
    </row>
    <row r="11624" spans="18:18" x14ac:dyDescent="0.3">
      <c r="R11624" s="69"/>
    </row>
    <row r="11625" spans="18:18" x14ac:dyDescent="0.3">
      <c r="R11625" s="69"/>
    </row>
    <row r="11626" spans="18:18" x14ac:dyDescent="0.3">
      <c r="R11626" s="69"/>
    </row>
    <row r="11627" spans="18:18" x14ac:dyDescent="0.3">
      <c r="R11627" s="69"/>
    </row>
    <row r="11628" spans="18:18" x14ac:dyDescent="0.3">
      <c r="R11628" s="69"/>
    </row>
    <row r="11629" spans="18:18" x14ac:dyDescent="0.3">
      <c r="R11629" s="69"/>
    </row>
    <row r="11630" spans="18:18" x14ac:dyDescent="0.3">
      <c r="R11630" s="69"/>
    </row>
    <row r="11631" spans="18:18" x14ac:dyDescent="0.3">
      <c r="R11631" s="69"/>
    </row>
    <row r="11632" spans="18:18" x14ac:dyDescent="0.3">
      <c r="R11632" s="69"/>
    </row>
    <row r="11633" spans="18:18" x14ac:dyDescent="0.3">
      <c r="R11633" s="69"/>
    </row>
    <row r="11634" spans="18:18" x14ac:dyDescent="0.3">
      <c r="R11634" s="69"/>
    </row>
    <row r="11635" spans="18:18" x14ac:dyDescent="0.3">
      <c r="R11635" s="69"/>
    </row>
    <row r="11636" spans="18:18" x14ac:dyDescent="0.3">
      <c r="R11636" s="69"/>
    </row>
    <row r="11637" spans="18:18" x14ac:dyDescent="0.3">
      <c r="R11637" s="69"/>
    </row>
    <row r="11638" spans="18:18" x14ac:dyDescent="0.3">
      <c r="R11638" s="69"/>
    </row>
    <row r="11639" spans="18:18" x14ac:dyDescent="0.3">
      <c r="R11639" s="69"/>
    </row>
    <row r="11640" spans="18:18" x14ac:dyDescent="0.3">
      <c r="R11640" s="69"/>
    </row>
    <row r="11641" spans="18:18" x14ac:dyDescent="0.3">
      <c r="R11641" s="69"/>
    </row>
    <row r="11642" spans="18:18" x14ac:dyDescent="0.3">
      <c r="R11642" s="69"/>
    </row>
    <row r="11643" spans="18:18" x14ac:dyDescent="0.3">
      <c r="R11643" s="69"/>
    </row>
    <row r="11644" spans="18:18" x14ac:dyDescent="0.3">
      <c r="R11644" s="69"/>
    </row>
    <row r="11645" spans="18:18" x14ac:dyDescent="0.3">
      <c r="R11645" s="69"/>
    </row>
    <row r="11646" spans="18:18" x14ac:dyDescent="0.3">
      <c r="R11646" s="69"/>
    </row>
    <row r="11647" spans="18:18" x14ac:dyDescent="0.3">
      <c r="R11647" s="69"/>
    </row>
    <row r="11648" spans="18:18" x14ac:dyDescent="0.3">
      <c r="R11648" s="69"/>
    </row>
    <row r="11649" spans="18:18" x14ac:dyDescent="0.3">
      <c r="R11649" s="69"/>
    </row>
    <row r="11650" spans="18:18" x14ac:dyDescent="0.3">
      <c r="R11650" s="69"/>
    </row>
    <row r="11651" spans="18:18" x14ac:dyDescent="0.3">
      <c r="R11651" s="69"/>
    </row>
    <row r="11652" spans="18:18" x14ac:dyDescent="0.3">
      <c r="R11652" s="69"/>
    </row>
    <row r="11653" spans="18:18" x14ac:dyDescent="0.3">
      <c r="R11653" s="69"/>
    </row>
    <row r="11654" spans="18:18" x14ac:dyDescent="0.3">
      <c r="R11654" s="69"/>
    </row>
    <row r="11655" spans="18:18" x14ac:dyDescent="0.3">
      <c r="R11655" s="69"/>
    </row>
    <row r="11656" spans="18:18" x14ac:dyDescent="0.3">
      <c r="R11656" s="69"/>
    </row>
    <row r="11657" spans="18:18" x14ac:dyDescent="0.3">
      <c r="R11657" s="69"/>
    </row>
    <row r="11658" spans="18:18" x14ac:dyDescent="0.3">
      <c r="R11658" s="69"/>
    </row>
    <row r="11659" spans="18:18" x14ac:dyDescent="0.3">
      <c r="R11659" s="69"/>
    </row>
    <row r="11660" spans="18:18" x14ac:dyDescent="0.3">
      <c r="R11660" s="69"/>
    </row>
    <row r="11661" spans="18:18" x14ac:dyDescent="0.3">
      <c r="R11661" s="69"/>
    </row>
    <row r="11662" spans="18:18" x14ac:dyDescent="0.3">
      <c r="R11662" s="69"/>
    </row>
    <row r="11663" spans="18:18" x14ac:dyDescent="0.3">
      <c r="R11663" s="69"/>
    </row>
    <row r="11664" spans="18:18" x14ac:dyDescent="0.3">
      <c r="R11664" s="69"/>
    </row>
    <row r="11665" spans="18:18" x14ac:dyDescent="0.3">
      <c r="R11665" s="69"/>
    </row>
    <row r="11666" spans="18:18" x14ac:dyDescent="0.3">
      <c r="R11666" s="69"/>
    </row>
    <row r="11667" spans="18:18" x14ac:dyDescent="0.3">
      <c r="R11667" s="69"/>
    </row>
    <row r="11668" spans="18:18" x14ac:dyDescent="0.3">
      <c r="R11668" s="69"/>
    </row>
    <row r="11669" spans="18:18" x14ac:dyDescent="0.3">
      <c r="R11669" s="69"/>
    </row>
    <row r="11670" spans="18:18" x14ac:dyDescent="0.3">
      <c r="R11670" s="69"/>
    </row>
    <row r="11671" spans="18:18" x14ac:dyDescent="0.3">
      <c r="R11671" s="69"/>
    </row>
    <row r="11672" spans="18:18" x14ac:dyDescent="0.3">
      <c r="R11672" s="69"/>
    </row>
    <row r="11673" spans="18:18" x14ac:dyDescent="0.3">
      <c r="R11673" s="69"/>
    </row>
    <row r="11674" spans="18:18" x14ac:dyDescent="0.3">
      <c r="R11674" s="69"/>
    </row>
    <row r="11675" spans="18:18" x14ac:dyDescent="0.3">
      <c r="R11675" s="69"/>
    </row>
    <row r="11676" spans="18:18" x14ac:dyDescent="0.3">
      <c r="R11676" s="69"/>
    </row>
    <row r="11677" spans="18:18" x14ac:dyDescent="0.3">
      <c r="R11677" s="69"/>
    </row>
    <row r="11678" spans="18:18" x14ac:dyDescent="0.3">
      <c r="R11678" s="69"/>
    </row>
    <row r="11679" spans="18:18" x14ac:dyDescent="0.3">
      <c r="R11679" s="69"/>
    </row>
    <row r="11680" spans="18:18" x14ac:dyDescent="0.3">
      <c r="R11680" s="69"/>
    </row>
    <row r="11681" spans="18:18" x14ac:dyDescent="0.3">
      <c r="R11681" s="69"/>
    </row>
    <row r="11682" spans="18:18" x14ac:dyDescent="0.3">
      <c r="R11682" s="69"/>
    </row>
    <row r="11683" spans="18:18" x14ac:dyDescent="0.3">
      <c r="R11683" s="69"/>
    </row>
    <row r="11684" spans="18:18" x14ac:dyDescent="0.3">
      <c r="R11684" s="69"/>
    </row>
    <row r="11685" spans="18:18" x14ac:dyDescent="0.3">
      <c r="R11685" s="69"/>
    </row>
    <row r="11686" spans="18:18" x14ac:dyDescent="0.3">
      <c r="R11686" s="69"/>
    </row>
    <row r="11687" spans="18:18" x14ac:dyDescent="0.3">
      <c r="R11687" s="69"/>
    </row>
    <row r="11688" spans="18:18" x14ac:dyDescent="0.3">
      <c r="R11688" s="69"/>
    </row>
    <row r="11689" spans="18:18" x14ac:dyDescent="0.3">
      <c r="R11689" s="69"/>
    </row>
    <row r="11690" spans="18:18" x14ac:dyDescent="0.3">
      <c r="R11690" s="69"/>
    </row>
    <row r="11691" spans="18:18" x14ac:dyDescent="0.3">
      <c r="R11691" s="69"/>
    </row>
    <row r="11692" spans="18:18" x14ac:dyDescent="0.3">
      <c r="R11692" s="69"/>
    </row>
    <row r="11693" spans="18:18" x14ac:dyDescent="0.3">
      <c r="R11693" s="69"/>
    </row>
    <row r="11694" spans="18:18" x14ac:dyDescent="0.3">
      <c r="R11694" s="69"/>
    </row>
    <row r="11695" spans="18:18" x14ac:dyDescent="0.3">
      <c r="R11695" s="69"/>
    </row>
    <row r="11696" spans="18:18" x14ac:dyDescent="0.3">
      <c r="R11696" s="69"/>
    </row>
    <row r="11697" spans="18:18" x14ac:dyDescent="0.3">
      <c r="R11697" s="69"/>
    </row>
    <row r="11698" spans="18:18" x14ac:dyDescent="0.3">
      <c r="R11698" s="69"/>
    </row>
    <row r="11699" spans="18:18" x14ac:dyDescent="0.3">
      <c r="R11699" s="69"/>
    </row>
    <row r="11700" spans="18:18" x14ac:dyDescent="0.3">
      <c r="R11700" s="69"/>
    </row>
    <row r="11701" spans="18:18" x14ac:dyDescent="0.3">
      <c r="R11701" s="69"/>
    </row>
    <row r="11702" spans="18:18" x14ac:dyDescent="0.3">
      <c r="R11702" s="69"/>
    </row>
    <row r="11703" spans="18:18" x14ac:dyDescent="0.3">
      <c r="R11703" s="69"/>
    </row>
    <row r="11704" spans="18:18" x14ac:dyDescent="0.3">
      <c r="R11704" s="69"/>
    </row>
    <row r="11705" spans="18:18" x14ac:dyDescent="0.3">
      <c r="R11705" s="69"/>
    </row>
    <row r="11706" spans="18:18" x14ac:dyDescent="0.3">
      <c r="R11706" s="69"/>
    </row>
    <row r="11707" spans="18:18" x14ac:dyDescent="0.3">
      <c r="R11707" s="69"/>
    </row>
    <row r="11708" spans="18:18" x14ac:dyDescent="0.3">
      <c r="R11708" s="69"/>
    </row>
    <row r="11709" spans="18:18" x14ac:dyDescent="0.3">
      <c r="R11709" s="69"/>
    </row>
    <row r="11710" spans="18:18" x14ac:dyDescent="0.3">
      <c r="R11710" s="69"/>
    </row>
    <row r="11711" spans="18:18" x14ac:dyDescent="0.3">
      <c r="R11711" s="69"/>
    </row>
    <row r="11712" spans="18:18" x14ac:dyDescent="0.3">
      <c r="R11712" s="69"/>
    </row>
    <row r="11713" spans="18:18" x14ac:dyDescent="0.3">
      <c r="R11713" s="69"/>
    </row>
    <row r="11714" spans="18:18" x14ac:dyDescent="0.3">
      <c r="R11714" s="69"/>
    </row>
    <row r="11715" spans="18:18" x14ac:dyDescent="0.3">
      <c r="R11715" s="69"/>
    </row>
    <row r="11716" spans="18:18" x14ac:dyDescent="0.3">
      <c r="R11716" s="69"/>
    </row>
    <row r="11717" spans="18:18" x14ac:dyDescent="0.3">
      <c r="R11717" s="69"/>
    </row>
    <row r="11718" spans="18:18" x14ac:dyDescent="0.3">
      <c r="R11718" s="69"/>
    </row>
    <row r="11719" spans="18:18" x14ac:dyDescent="0.3">
      <c r="R11719" s="69"/>
    </row>
    <row r="11720" spans="18:18" x14ac:dyDescent="0.3">
      <c r="R11720" s="69"/>
    </row>
    <row r="11721" spans="18:18" x14ac:dyDescent="0.3">
      <c r="R11721" s="69"/>
    </row>
    <row r="11722" spans="18:18" x14ac:dyDescent="0.3">
      <c r="R11722" s="69"/>
    </row>
    <row r="11723" spans="18:18" x14ac:dyDescent="0.3">
      <c r="R11723" s="69"/>
    </row>
    <row r="11724" spans="18:18" x14ac:dyDescent="0.3">
      <c r="R11724" s="69"/>
    </row>
    <row r="11725" spans="18:18" x14ac:dyDescent="0.3">
      <c r="R11725" s="69"/>
    </row>
    <row r="11726" spans="18:18" x14ac:dyDescent="0.3">
      <c r="R11726" s="69"/>
    </row>
    <row r="11727" spans="18:18" x14ac:dyDescent="0.3">
      <c r="R11727" s="69"/>
    </row>
    <row r="11728" spans="18:18" x14ac:dyDescent="0.3">
      <c r="R11728" s="69"/>
    </row>
    <row r="11729" spans="18:18" x14ac:dyDescent="0.3">
      <c r="R11729" s="69"/>
    </row>
    <row r="11730" spans="18:18" x14ac:dyDescent="0.3">
      <c r="R11730" s="69"/>
    </row>
    <row r="11731" spans="18:18" x14ac:dyDescent="0.3">
      <c r="R11731" s="69"/>
    </row>
    <row r="11732" spans="18:18" x14ac:dyDescent="0.3">
      <c r="R11732" s="69"/>
    </row>
    <row r="11733" spans="18:18" x14ac:dyDescent="0.3">
      <c r="R11733" s="69"/>
    </row>
    <row r="11734" spans="18:18" x14ac:dyDescent="0.3">
      <c r="R11734" s="69"/>
    </row>
    <row r="11735" spans="18:18" x14ac:dyDescent="0.3">
      <c r="R11735" s="69"/>
    </row>
    <row r="11736" spans="18:18" x14ac:dyDescent="0.3">
      <c r="R11736" s="69"/>
    </row>
    <row r="11737" spans="18:18" x14ac:dyDescent="0.3">
      <c r="R11737" s="69"/>
    </row>
    <row r="11738" spans="18:18" x14ac:dyDescent="0.3">
      <c r="R11738" s="69"/>
    </row>
    <row r="11739" spans="18:18" x14ac:dyDescent="0.3">
      <c r="R11739" s="69"/>
    </row>
    <row r="11740" spans="18:18" x14ac:dyDescent="0.3">
      <c r="R11740" s="69"/>
    </row>
    <row r="11741" spans="18:18" x14ac:dyDescent="0.3">
      <c r="R11741" s="69"/>
    </row>
    <row r="11742" spans="18:18" x14ac:dyDescent="0.3">
      <c r="R11742" s="69"/>
    </row>
    <row r="11743" spans="18:18" x14ac:dyDescent="0.3">
      <c r="R11743" s="69"/>
    </row>
    <row r="11744" spans="18:18" x14ac:dyDescent="0.3">
      <c r="R11744" s="69"/>
    </row>
    <row r="11745" spans="18:18" x14ac:dyDescent="0.3">
      <c r="R11745" s="69"/>
    </row>
    <row r="11746" spans="18:18" x14ac:dyDescent="0.3">
      <c r="R11746" s="69"/>
    </row>
    <row r="11747" spans="18:18" x14ac:dyDescent="0.3">
      <c r="R11747" s="69"/>
    </row>
    <row r="11748" spans="18:18" x14ac:dyDescent="0.3">
      <c r="R11748" s="69"/>
    </row>
    <row r="11749" spans="18:18" x14ac:dyDescent="0.3">
      <c r="R11749" s="69"/>
    </row>
    <row r="11750" spans="18:18" x14ac:dyDescent="0.3">
      <c r="R11750" s="69"/>
    </row>
    <row r="11751" spans="18:18" x14ac:dyDescent="0.3">
      <c r="R11751" s="69"/>
    </row>
    <row r="11752" spans="18:18" x14ac:dyDescent="0.3">
      <c r="R11752" s="69"/>
    </row>
    <row r="11753" spans="18:18" x14ac:dyDescent="0.3">
      <c r="R11753" s="69"/>
    </row>
    <row r="11754" spans="18:18" x14ac:dyDescent="0.3">
      <c r="R11754" s="69"/>
    </row>
    <row r="11755" spans="18:18" x14ac:dyDescent="0.3">
      <c r="R11755" s="69"/>
    </row>
    <row r="11756" spans="18:18" x14ac:dyDescent="0.3">
      <c r="R11756" s="69"/>
    </row>
    <row r="11757" spans="18:18" x14ac:dyDescent="0.3">
      <c r="R11757" s="69"/>
    </row>
    <row r="11758" spans="18:18" x14ac:dyDescent="0.3">
      <c r="R11758" s="69"/>
    </row>
    <row r="11759" spans="18:18" x14ac:dyDescent="0.3">
      <c r="R11759" s="69"/>
    </row>
    <row r="11760" spans="18:18" x14ac:dyDescent="0.3">
      <c r="R11760" s="69"/>
    </row>
    <row r="11761" spans="18:18" x14ac:dyDescent="0.3">
      <c r="R11761" s="69"/>
    </row>
    <row r="11762" spans="18:18" x14ac:dyDescent="0.3">
      <c r="R11762" s="69"/>
    </row>
    <row r="11763" spans="18:18" x14ac:dyDescent="0.3">
      <c r="R11763" s="69"/>
    </row>
    <row r="11764" spans="18:18" x14ac:dyDescent="0.3">
      <c r="R11764" s="69"/>
    </row>
    <row r="11765" spans="18:18" x14ac:dyDescent="0.3">
      <c r="R11765" s="69"/>
    </row>
    <row r="11766" spans="18:18" x14ac:dyDescent="0.3">
      <c r="R11766" s="69"/>
    </row>
    <row r="11767" spans="18:18" x14ac:dyDescent="0.3">
      <c r="R11767" s="69"/>
    </row>
    <row r="11768" spans="18:18" x14ac:dyDescent="0.3">
      <c r="R11768" s="69"/>
    </row>
    <row r="11769" spans="18:18" x14ac:dyDescent="0.3">
      <c r="R11769" s="69"/>
    </row>
    <row r="11770" spans="18:18" x14ac:dyDescent="0.3">
      <c r="R11770" s="69"/>
    </row>
    <row r="11771" spans="18:18" x14ac:dyDescent="0.3">
      <c r="R11771" s="69"/>
    </row>
    <row r="11772" spans="18:18" x14ac:dyDescent="0.3">
      <c r="R11772" s="69"/>
    </row>
    <row r="11773" spans="18:18" x14ac:dyDescent="0.3">
      <c r="R11773" s="69"/>
    </row>
    <row r="11774" spans="18:18" x14ac:dyDescent="0.3">
      <c r="R11774" s="69"/>
    </row>
    <row r="11775" spans="18:18" x14ac:dyDescent="0.3">
      <c r="R11775" s="69"/>
    </row>
    <row r="11776" spans="18:18" x14ac:dyDescent="0.3">
      <c r="R11776" s="69"/>
    </row>
    <row r="11777" spans="18:18" x14ac:dyDescent="0.3">
      <c r="R11777" s="69"/>
    </row>
    <row r="11778" spans="18:18" x14ac:dyDescent="0.3">
      <c r="R11778" s="69"/>
    </row>
    <row r="11779" spans="18:18" x14ac:dyDescent="0.3">
      <c r="R11779" s="69"/>
    </row>
    <row r="11780" spans="18:18" x14ac:dyDescent="0.3">
      <c r="R11780" s="69"/>
    </row>
    <row r="11781" spans="18:18" x14ac:dyDescent="0.3">
      <c r="R11781" s="69"/>
    </row>
    <row r="11782" spans="18:18" x14ac:dyDescent="0.3">
      <c r="R11782" s="69"/>
    </row>
    <row r="11783" spans="18:18" x14ac:dyDescent="0.3">
      <c r="R11783" s="69"/>
    </row>
    <row r="11784" spans="18:18" x14ac:dyDescent="0.3">
      <c r="R11784" s="69"/>
    </row>
    <row r="11785" spans="18:18" x14ac:dyDescent="0.3">
      <c r="R11785" s="69"/>
    </row>
    <row r="11786" spans="18:18" x14ac:dyDescent="0.3">
      <c r="R11786" s="69"/>
    </row>
    <row r="11787" spans="18:18" x14ac:dyDescent="0.3">
      <c r="R11787" s="69"/>
    </row>
    <row r="11788" spans="18:18" x14ac:dyDescent="0.3">
      <c r="R11788" s="69"/>
    </row>
    <row r="11789" spans="18:18" x14ac:dyDescent="0.3">
      <c r="R11789" s="69"/>
    </row>
    <row r="11790" spans="18:18" x14ac:dyDescent="0.3">
      <c r="R11790" s="69"/>
    </row>
    <row r="11791" spans="18:18" x14ac:dyDescent="0.3">
      <c r="R11791" s="69"/>
    </row>
    <row r="11792" spans="18:18" x14ac:dyDescent="0.3">
      <c r="R11792" s="69"/>
    </row>
    <row r="11793" spans="18:18" x14ac:dyDescent="0.3">
      <c r="R11793" s="69"/>
    </row>
    <row r="11794" spans="18:18" x14ac:dyDescent="0.3">
      <c r="R11794" s="69"/>
    </row>
    <row r="11795" spans="18:18" x14ac:dyDescent="0.3">
      <c r="R11795" s="69"/>
    </row>
    <row r="11796" spans="18:18" x14ac:dyDescent="0.3">
      <c r="R11796" s="69"/>
    </row>
    <row r="11797" spans="18:18" x14ac:dyDescent="0.3">
      <c r="R11797" s="69"/>
    </row>
    <row r="11798" spans="18:18" x14ac:dyDescent="0.3">
      <c r="R11798" s="69"/>
    </row>
    <row r="11799" spans="18:18" x14ac:dyDescent="0.3">
      <c r="R11799" s="69"/>
    </row>
    <row r="11800" spans="18:18" x14ac:dyDescent="0.3">
      <c r="R11800" s="69"/>
    </row>
    <row r="11801" spans="18:18" x14ac:dyDescent="0.3">
      <c r="R11801" s="69"/>
    </row>
    <row r="11802" spans="18:18" x14ac:dyDescent="0.3">
      <c r="R11802" s="69"/>
    </row>
    <row r="11803" spans="18:18" x14ac:dyDescent="0.3">
      <c r="R11803" s="69"/>
    </row>
    <row r="11804" spans="18:18" x14ac:dyDescent="0.3">
      <c r="R11804" s="69"/>
    </row>
    <row r="11805" spans="18:18" x14ac:dyDescent="0.3">
      <c r="R11805" s="69"/>
    </row>
    <row r="11806" spans="18:18" x14ac:dyDescent="0.3">
      <c r="R11806" s="69"/>
    </row>
    <row r="11807" spans="18:18" x14ac:dyDescent="0.3">
      <c r="R11807" s="69"/>
    </row>
    <row r="11808" spans="18:18" x14ac:dyDescent="0.3">
      <c r="R11808" s="69"/>
    </row>
    <row r="11809" spans="18:18" x14ac:dyDescent="0.3">
      <c r="R11809" s="69"/>
    </row>
    <row r="11810" spans="18:18" x14ac:dyDescent="0.3">
      <c r="R11810" s="69"/>
    </row>
    <row r="11811" spans="18:18" x14ac:dyDescent="0.3">
      <c r="R11811" s="69"/>
    </row>
    <row r="11812" spans="18:18" x14ac:dyDescent="0.3">
      <c r="R11812" s="69"/>
    </row>
    <row r="11813" spans="18:18" x14ac:dyDescent="0.3">
      <c r="R11813" s="69"/>
    </row>
    <row r="11814" spans="18:18" x14ac:dyDescent="0.3">
      <c r="R11814" s="69"/>
    </row>
    <row r="11815" spans="18:18" x14ac:dyDescent="0.3">
      <c r="R11815" s="69"/>
    </row>
    <row r="11816" spans="18:18" x14ac:dyDescent="0.3">
      <c r="R11816" s="69"/>
    </row>
    <row r="11817" spans="18:18" x14ac:dyDescent="0.3">
      <c r="R11817" s="69"/>
    </row>
    <row r="11818" spans="18:18" x14ac:dyDescent="0.3">
      <c r="R11818" s="69"/>
    </row>
    <row r="11819" spans="18:18" x14ac:dyDescent="0.3">
      <c r="R11819" s="69"/>
    </row>
    <row r="11820" spans="18:18" x14ac:dyDescent="0.3">
      <c r="R11820" s="69"/>
    </row>
    <row r="11821" spans="18:18" x14ac:dyDescent="0.3">
      <c r="R11821" s="69"/>
    </row>
    <row r="11822" spans="18:18" x14ac:dyDescent="0.3">
      <c r="R11822" s="69"/>
    </row>
    <row r="11823" spans="18:18" x14ac:dyDescent="0.3">
      <c r="R11823" s="69"/>
    </row>
    <row r="11824" spans="18:18" x14ac:dyDescent="0.3">
      <c r="R11824" s="69"/>
    </row>
    <row r="11825" spans="18:18" x14ac:dyDescent="0.3">
      <c r="R11825" s="69"/>
    </row>
    <row r="11826" spans="18:18" x14ac:dyDescent="0.3">
      <c r="R11826" s="69"/>
    </row>
    <row r="11827" spans="18:18" x14ac:dyDescent="0.3">
      <c r="R11827" s="69"/>
    </row>
    <row r="11828" spans="18:18" x14ac:dyDescent="0.3">
      <c r="R11828" s="69"/>
    </row>
    <row r="11829" spans="18:18" x14ac:dyDescent="0.3">
      <c r="R11829" s="69"/>
    </row>
    <row r="11830" spans="18:18" x14ac:dyDescent="0.3">
      <c r="R11830" s="69"/>
    </row>
    <row r="11831" spans="18:18" x14ac:dyDescent="0.3">
      <c r="R11831" s="69"/>
    </row>
    <row r="11832" spans="18:18" x14ac:dyDescent="0.3">
      <c r="R11832" s="69"/>
    </row>
    <row r="11833" spans="18:18" x14ac:dyDescent="0.3">
      <c r="R11833" s="69"/>
    </row>
    <row r="11834" spans="18:18" x14ac:dyDescent="0.3">
      <c r="R11834" s="69"/>
    </row>
    <row r="11835" spans="18:18" x14ac:dyDescent="0.3">
      <c r="R11835" s="69"/>
    </row>
    <row r="11836" spans="18:18" x14ac:dyDescent="0.3">
      <c r="R11836" s="69"/>
    </row>
    <row r="11837" spans="18:18" x14ac:dyDescent="0.3">
      <c r="R11837" s="69"/>
    </row>
    <row r="11838" spans="18:18" x14ac:dyDescent="0.3">
      <c r="R11838" s="69"/>
    </row>
    <row r="11839" spans="18:18" x14ac:dyDescent="0.3">
      <c r="R11839" s="69"/>
    </row>
    <row r="11840" spans="18:18" x14ac:dyDescent="0.3">
      <c r="R11840" s="69"/>
    </row>
    <row r="11841" spans="18:18" x14ac:dyDescent="0.3">
      <c r="R11841" s="69"/>
    </row>
    <row r="11842" spans="18:18" x14ac:dyDescent="0.3">
      <c r="R11842" s="69"/>
    </row>
    <row r="11843" spans="18:18" x14ac:dyDescent="0.3">
      <c r="R11843" s="69"/>
    </row>
    <row r="11844" spans="18:18" x14ac:dyDescent="0.3">
      <c r="R11844" s="69"/>
    </row>
    <row r="11845" spans="18:18" x14ac:dyDescent="0.3">
      <c r="R11845" s="69"/>
    </row>
    <row r="11846" spans="18:18" x14ac:dyDescent="0.3">
      <c r="R11846" s="69"/>
    </row>
    <row r="11847" spans="18:18" x14ac:dyDescent="0.3">
      <c r="R11847" s="69"/>
    </row>
    <row r="11848" spans="18:18" x14ac:dyDescent="0.3">
      <c r="R11848" s="69"/>
    </row>
    <row r="11849" spans="18:18" x14ac:dyDescent="0.3">
      <c r="R11849" s="69"/>
    </row>
    <row r="11850" spans="18:18" x14ac:dyDescent="0.3">
      <c r="R11850" s="69"/>
    </row>
    <row r="11851" spans="18:18" x14ac:dyDescent="0.3">
      <c r="R11851" s="69"/>
    </row>
    <row r="11852" spans="18:18" x14ac:dyDescent="0.3">
      <c r="R11852" s="69"/>
    </row>
    <row r="11853" spans="18:18" x14ac:dyDescent="0.3">
      <c r="R11853" s="69"/>
    </row>
    <row r="11854" spans="18:18" x14ac:dyDescent="0.3">
      <c r="R11854" s="69"/>
    </row>
    <row r="11855" spans="18:18" x14ac:dyDescent="0.3">
      <c r="R11855" s="69"/>
    </row>
    <row r="11856" spans="18:18" x14ac:dyDescent="0.3">
      <c r="R11856" s="69"/>
    </row>
    <row r="11857" spans="18:18" x14ac:dyDescent="0.3">
      <c r="R11857" s="69"/>
    </row>
    <row r="11858" spans="18:18" x14ac:dyDescent="0.3">
      <c r="R11858" s="69"/>
    </row>
    <row r="11859" spans="18:18" x14ac:dyDescent="0.3">
      <c r="R11859" s="69"/>
    </row>
    <row r="11860" spans="18:18" x14ac:dyDescent="0.3">
      <c r="R11860" s="69"/>
    </row>
    <row r="11861" spans="18:18" x14ac:dyDescent="0.3">
      <c r="R11861" s="69"/>
    </row>
    <row r="11862" spans="18:18" x14ac:dyDescent="0.3">
      <c r="R11862" s="69"/>
    </row>
    <row r="11863" spans="18:18" x14ac:dyDescent="0.3">
      <c r="R11863" s="69"/>
    </row>
    <row r="11864" spans="18:18" x14ac:dyDescent="0.3">
      <c r="R11864" s="69"/>
    </row>
    <row r="11865" spans="18:18" x14ac:dyDescent="0.3">
      <c r="R11865" s="69"/>
    </row>
    <row r="11866" spans="18:18" x14ac:dyDescent="0.3">
      <c r="R11866" s="69"/>
    </row>
    <row r="11867" spans="18:18" x14ac:dyDescent="0.3">
      <c r="R11867" s="69"/>
    </row>
    <row r="11868" spans="18:18" x14ac:dyDescent="0.3">
      <c r="R11868" s="69"/>
    </row>
    <row r="11869" spans="18:18" x14ac:dyDescent="0.3">
      <c r="R11869" s="69"/>
    </row>
    <row r="11870" spans="18:18" x14ac:dyDescent="0.3">
      <c r="R11870" s="69"/>
    </row>
    <row r="11871" spans="18:18" x14ac:dyDescent="0.3">
      <c r="R11871" s="69"/>
    </row>
    <row r="11872" spans="18:18" x14ac:dyDescent="0.3">
      <c r="R11872" s="69"/>
    </row>
    <row r="11873" spans="18:18" x14ac:dyDescent="0.3">
      <c r="R11873" s="69"/>
    </row>
    <row r="11874" spans="18:18" x14ac:dyDescent="0.3">
      <c r="R11874" s="69"/>
    </row>
    <row r="11875" spans="18:18" x14ac:dyDescent="0.3">
      <c r="R11875" s="69"/>
    </row>
    <row r="11876" spans="18:18" x14ac:dyDescent="0.3">
      <c r="R11876" s="69"/>
    </row>
    <row r="11877" spans="18:18" x14ac:dyDescent="0.3">
      <c r="R11877" s="69"/>
    </row>
    <row r="11878" spans="18:18" x14ac:dyDescent="0.3">
      <c r="R11878" s="69"/>
    </row>
    <row r="11879" spans="18:18" x14ac:dyDescent="0.3">
      <c r="R11879" s="69"/>
    </row>
    <row r="11880" spans="18:18" x14ac:dyDescent="0.3">
      <c r="R11880" s="69"/>
    </row>
    <row r="11881" spans="18:18" x14ac:dyDescent="0.3">
      <c r="R11881" s="69"/>
    </row>
    <row r="11882" spans="18:18" x14ac:dyDescent="0.3">
      <c r="R11882" s="69"/>
    </row>
    <row r="11883" spans="18:18" x14ac:dyDescent="0.3">
      <c r="R11883" s="69"/>
    </row>
    <row r="11884" spans="18:18" x14ac:dyDescent="0.3">
      <c r="R11884" s="69"/>
    </row>
    <row r="11885" spans="18:18" x14ac:dyDescent="0.3">
      <c r="R11885" s="69"/>
    </row>
    <row r="11886" spans="18:18" x14ac:dyDescent="0.3">
      <c r="R11886" s="69"/>
    </row>
    <row r="11887" spans="18:18" x14ac:dyDescent="0.3">
      <c r="R11887" s="69"/>
    </row>
    <row r="11888" spans="18:18" x14ac:dyDescent="0.3">
      <c r="R11888" s="69"/>
    </row>
    <row r="11889" spans="18:18" x14ac:dyDescent="0.3">
      <c r="R11889" s="69"/>
    </row>
    <row r="11890" spans="18:18" x14ac:dyDescent="0.3">
      <c r="R11890" s="69"/>
    </row>
    <row r="11891" spans="18:18" x14ac:dyDescent="0.3">
      <c r="R11891" s="69"/>
    </row>
    <row r="11892" spans="18:18" x14ac:dyDescent="0.3">
      <c r="R11892" s="69"/>
    </row>
    <row r="11893" spans="18:18" x14ac:dyDescent="0.3">
      <c r="R11893" s="69"/>
    </row>
    <row r="11894" spans="18:18" x14ac:dyDescent="0.3">
      <c r="R11894" s="69"/>
    </row>
    <row r="11895" spans="18:18" x14ac:dyDescent="0.3">
      <c r="R11895" s="69"/>
    </row>
    <row r="11896" spans="18:18" x14ac:dyDescent="0.3">
      <c r="R11896" s="69"/>
    </row>
    <row r="11897" spans="18:18" x14ac:dyDescent="0.3">
      <c r="R11897" s="69"/>
    </row>
    <row r="11898" spans="18:18" x14ac:dyDescent="0.3">
      <c r="R11898" s="69"/>
    </row>
    <row r="11899" spans="18:18" x14ac:dyDescent="0.3">
      <c r="R11899" s="69"/>
    </row>
    <row r="11900" spans="18:18" x14ac:dyDescent="0.3">
      <c r="R11900" s="69"/>
    </row>
    <row r="11901" spans="18:18" x14ac:dyDescent="0.3">
      <c r="R11901" s="69"/>
    </row>
    <row r="11902" spans="18:18" x14ac:dyDescent="0.3">
      <c r="R11902" s="69"/>
    </row>
    <row r="11903" spans="18:18" x14ac:dyDescent="0.3">
      <c r="R11903" s="69"/>
    </row>
    <row r="11904" spans="18:18" x14ac:dyDescent="0.3">
      <c r="R11904" s="69"/>
    </row>
    <row r="11905" spans="18:18" x14ac:dyDescent="0.3">
      <c r="R11905" s="69"/>
    </row>
    <row r="11906" spans="18:18" x14ac:dyDescent="0.3">
      <c r="R11906" s="69"/>
    </row>
    <row r="11907" spans="18:18" x14ac:dyDescent="0.3">
      <c r="R11907" s="69"/>
    </row>
    <row r="11908" spans="18:18" x14ac:dyDescent="0.3">
      <c r="R11908" s="69"/>
    </row>
    <row r="11909" spans="18:18" x14ac:dyDescent="0.3">
      <c r="R11909" s="69"/>
    </row>
    <row r="11910" spans="18:18" x14ac:dyDescent="0.3">
      <c r="R11910" s="69"/>
    </row>
    <row r="11911" spans="18:18" x14ac:dyDescent="0.3">
      <c r="R11911" s="69"/>
    </row>
    <row r="11912" spans="18:18" x14ac:dyDescent="0.3">
      <c r="R11912" s="69"/>
    </row>
    <row r="11913" spans="18:18" x14ac:dyDescent="0.3">
      <c r="R11913" s="69"/>
    </row>
    <row r="11914" spans="18:18" x14ac:dyDescent="0.3">
      <c r="R11914" s="69"/>
    </row>
    <row r="11915" spans="18:18" x14ac:dyDescent="0.3">
      <c r="R11915" s="69"/>
    </row>
    <row r="11916" spans="18:18" x14ac:dyDescent="0.3">
      <c r="R11916" s="69"/>
    </row>
    <row r="11917" spans="18:18" x14ac:dyDescent="0.3">
      <c r="R11917" s="69"/>
    </row>
    <row r="11918" spans="18:18" x14ac:dyDescent="0.3">
      <c r="R11918" s="69"/>
    </row>
    <row r="11919" spans="18:18" x14ac:dyDescent="0.3">
      <c r="R11919" s="69"/>
    </row>
    <row r="11920" spans="18:18" x14ac:dyDescent="0.3">
      <c r="R11920" s="69"/>
    </row>
    <row r="11921" spans="18:18" x14ac:dyDescent="0.3">
      <c r="R11921" s="69"/>
    </row>
    <row r="11922" spans="18:18" x14ac:dyDescent="0.3">
      <c r="R11922" s="69"/>
    </row>
    <row r="11923" spans="18:18" x14ac:dyDescent="0.3">
      <c r="R11923" s="69"/>
    </row>
    <row r="11924" spans="18:18" x14ac:dyDescent="0.3">
      <c r="R11924" s="69"/>
    </row>
    <row r="11925" spans="18:18" x14ac:dyDescent="0.3">
      <c r="R11925" s="69"/>
    </row>
    <row r="11926" spans="18:18" x14ac:dyDescent="0.3">
      <c r="R11926" s="69"/>
    </row>
    <row r="11927" spans="18:18" x14ac:dyDescent="0.3">
      <c r="R11927" s="69"/>
    </row>
    <row r="11928" spans="18:18" x14ac:dyDescent="0.3">
      <c r="R11928" s="69"/>
    </row>
    <row r="11929" spans="18:18" x14ac:dyDescent="0.3">
      <c r="R11929" s="69"/>
    </row>
    <row r="11930" spans="18:18" x14ac:dyDescent="0.3">
      <c r="R11930" s="69"/>
    </row>
    <row r="11931" spans="18:18" x14ac:dyDescent="0.3">
      <c r="R11931" s="69"/>
    </row>
    <row r="11932" spans="18:18" x14ac:dyDescent="0.3">
      <c r="R11932" s="69"/>
    </row>
    <row r="11933" spans="18:18" x14ac:dyDescent="0.3">
      <c r="R11933" s="69"/>
    </row>
    <row r="11934" spans="18:18" x14ac:dyDescent="0.3">
      <c r="R11934" s="69"/>
    </row>
    <row r="11935" spans="18:18" x14ac:dyDescent="0.3">
      <c r="R11935" s="69"/>
    </row>
    <row r="11936" spans="18:18" x14ac:dyDescent="0.3">
      <c r="R11936" s="69"/>
    </row>
    <row r="11937" spans="18:18" x14ac:dyDescent="0.3">
      <c r="R11937" s="69"/>
    </row>
    <row r="11938" spans="18:18" x14ac:dyDescent="0.3">
      <c r="R11938" s="69"/>
    </row>
    <row r="11939" spans="18:18" x14ac:dyDescent="0.3">
      <c r="R11939" s="69"/>
    </row>
    <row r="11940" spans="18:18" x14ac:dyDescent="0.3">
      <c r="R11940" s="69"/>
    </row>
    <row r="11941" spans="18:18" x14ac:dyDescent="0.3">
      <c r="R11941" s="69"/>
    </row>
    <row r="11942" spans="18:18" x14ac:dyDescent="0.3">
      <c r="R11942" s="69"/>
    </row>
    <row r="11943" spans="18:18" x14ac:dyDescent="0.3">
      <c r="R11943" s="69"/>
    </row>
    <row r="11944" spans="18:18" x14ac:dyDescent="0.3">
      <c r="R11944" s="69"/>
    </row>
    <row r="11945" spans="18:18" x14ac:dyDescent="0.3">
      <c r="R11945" s="69"/>
    </row>
    <row r="11946" spans="18:18" x14ac:dyDescent="0.3">
      <c r="R11946" s="69"/>
    </row>
    <row r="11947" spans="18:18" x14ac:dyDescent="0.3">
      <c r="R11947" s="69"/>
    </row>
    <row r="11948" spans="18:18" x14ac:dyDescent="0.3">
      <c r="R11948" s="69"/>
    </row>
    <row r="11949" spans="18:18" x14ac:dyDescent="0.3">
      <c r="R11949" s="69"/>
    </row>
    <row r="11950" spans="18:18" x14ac:dyDescent="0.3">
      <c r="R11950" s="69"/>
    </row>
    <row r="11951" spans="18:18" x14ac:dyDescent="0.3">
      <c r="R11951" s="69"/>
    </row>
    <row r="11952" spans="18:18" x14ac:dyDescent="0.3">
      <c r="R11952" s="69"/>
    </row>
    <row r="11953" spans="18:18" x14ac:dyDescent="0.3">
      <c r="R11953" s="69"/>
    </row>
    <row r="11954" spans="18:18" x14ac:dyDescent="0.3">
      <c r="R11954" s="69"/>
    </row>
    <row r="11955" spans="18:18" x14ac:dyDescent="0.3">
      <c r="R11955" s="69"/>
    </row>
    <row r="11956" spans="18:18" x14ac:dyDescent="0.3">
      <c r="R11956" s="69"/>
    </row>
    <row r="11957" spans="18:18" x14ac:dyDescent="0.3">
      <c r="R11957" s="69"/>
    </row>
    <row r="11958" spans="18:18" x14ac:dyDescent="0.3">
      <c r="R11958" s="69"/>
    </row>
    <row r="11959" spans="18:18" x14ac:dyDescent="0.3">
      <c r="R11959" s="69"/>
    </row>
    <row r="11960" spans="18:18" x14ac:dyDescent="0.3">
      <c r="R11960" s="69"/>
    </row>
    <row r="11961" spans="18:18" x14ac:dyDescent="0.3">
      <c r="R11961" s="69"/>
    </row>
    <row r="11962" spans="18:18" x14ac:dyDescent="0.3">
      <c r="R11962" s="69"/>
    </row>
    <row r="11963" spans="18:18" x14ac:dyDescent="0.3">
      <c r="R11963" s="69"/>
    </row>
    <row r="11964" spans="18:18" x14ac:dyDescent="0.3">
      <c r="R11964" s="69"/>
    </row>
    <row r="11965" spans="18:18" x14ac:dyDescent="0.3">
      <c r="R11965" s="69"/>
    </row>
    <row r="11966" spans="18:18" x14ac:dyDescent="0.3">
      <c r="R11966" s="69"/>
    </row>
    <row r="11967" spans="18:18" x14ac:dyDescent="0.3">
      <c r="R11967" s="69"/>
    </row>
    <row r="11968" spans="18:18" x14ac:dyDescent="0.3">
      <c r="R11968" s="69"/>
    </row>
    <row r="11969" spans="18:18" x14ac:dyDescent="0.3">
      <c r="R11969" s="69"/>
    </row>
    <row r="11970" spans="18:18" x14ac:dyDescent="0.3">
      <c r="R11970" s="69"/>
    </row>
    <row r="11971" spans="18:18" x14ac:dyDescent="0.3">
      <c r="R11971" s="69"/>
    </row>
    <row r="11972" spans="18:18" x14ac:dyDescent="0.3">
      <c r="R11972" s="69"/>
    </row>
    <row r="11973" spans="18:18" x14ac:dyDescent="0.3">
      <c r="R11973" s="69"/>
    </row>
    <row r="11974" spans="18:18" x14ac:dyDescent="0.3">
      <c r="R11974" s="69"/>
    </row>
    <row r="11975" spans="18:18" x14ac:dyDescent="0.3">
      <c r="R11975" s="69"/>
    </row>
    <row r="11976" spans="18:18" x14ac:dyDescent="0.3">
      <c r="R11976" s="69"/>
    </row>
    <row r="11977" spans="18:18" x14ac:dyDescent="0.3">
      <c r="R11977" s="69"/>
    </row>
    <row r="11978" spans="18:18" x14ac:dyDescent="0.3">
      <c r="R11978" s="69"/>
    </row>
    <row r="11979" spans="18:18" x14ac:dyDescent="0.3">
      <c r="R11979" s="69"/>
    </row>
    <row r="11980" spans="18:18" x14ac:dyDescent="0.3">
      <c r="R11980" s="69"/>
    </row>
    <row r="11981" spans="18:18" x14ac:dyDescent="0.3">
      <c r="R11981" s="69"/>
    </row>
    <row r="11982" spans="18:18" x14ac:dyDescent="0.3">
      <c r="R11982" s="69"/>
    </row>
    <row r="11983" spans="18:18" x14ac:dyDescent="0.3">
      <c r="R11983" s="69"/>
    </row>
    <row r="11984" spans="18:18" x14ac:dyDescent="0.3">
      <c r="R11984" s="69"/>
    </row>
    <row r="11985" spans="18:18" x14ac:dyDescent="0.3">
      <c r="R11985" s="69"/>
    </row>
    <row r="11986" spans="18:18" x14ac:dyDescent="0.3">
      <c r="R11986" s="69"/>
    </row>
    <row r="11987" spans="18:18" x14ac:dyDescent="0.3">
      <c r="R11987" s="69"/>
    </row>
    <row r="11988" spans="18:18" x14ac:dyDescent="0.3">
      <c r="R11988" s="69"/>
    </row>
    <row r="11989" spans="18:18" x14ac:dyDescent="0.3">
      <c r="R11989" s="69"/>
    </row>
    <row r="11990" spans="18:18" x14ac:dyDescent="0.3">
      <c r="R11990" s="69"/>
    </row>
    <row r="11991" spans="18:18" x14ac:dyDescent="0.3">
      <c r="R11991" s="69"/>
    </row>
    <row r="11992" spans="18:18" x14ac:dyDescent="0.3">
      <c r="R11992" s="69"/>
    </row>
    <row r="11993" spans="18:18" x14ac:dyDescent="0.3">
      <c r="R11993" s="69"/>
    </row>
    <row r="11994" spans="18:18" x14ac:dyDescent="0.3">
      <c r="R11994" s="69"/>
    </row>
    <row r="11995" spans="18:18" x14ac:dyDescent="0.3">
      <c r="R11995" s="69"/>
    </row>
    <row r="11996" spans="18:18" x14ac:dyDescent="0.3">
      <c r="R11996" s="69"/>
    </row>
    <row r="11997" spans="18:18" x14ac:dyDescent="0.3">
      <c r="R11997" s="69"/>
    </row>
    <row r="11998" spans="18:18" x14ac:dyDescent="0.3">
      <c r="R11998" s="69"/>
    </row>
    <row r="11999" spans="18:18" x14ac:dyDescent="0.3">
      <c r="R11999" s="69"/>
    </row>
    <row r="12000" spans="18:18" x14ac:dyDescent="0.3">
      <c r="R12000" s="69"/>
    </row>
    <row r="12001" spans="18:18" x14ac:dyDescent="0.3">
      <c r="R12001" s="69"/>
    </row>
    <row r="12002" spans="18:18" x14ac:dyDescent="0.3">
      <c r="R12002" s="69"/>
    </row>
    <row r="12003" spans="18:18" x14ac:dyDescent="0.3">
      <c r="R12003" s="69"/>
    </row>
    <row r="12004" spans="18:18" x14ac:dyDescent="0.3">
      <c r="R12004" s="69"/>
    </row>
    <row r="12005" spans="18:18" x14ac:dyDescent="0.3">
      <c r="R12005" s="69"/>
    </row>
    <row r="12006" spans="18:18" x14ac:dyDescent="0.3">
      <c r="R12006" s="69"/>
    </row>
    <row r="12007" spans="18:18" x14ac:dyDescent="0.3">
      <c r="R12007" s="69"/>
    </row>
    <row r="12008" spans="18:18" x14ac:dyDescent="0.3">
      <c r="R12008" s="69"/>
    </row>
    <row r="12009" spans="18:18" x14ac:dyDescent="0.3">
      <c r="R12009" s="69"/>
    </row>
    <row r="12010" spans="18:18" x14ac:dyDescent="0.3">
      <c r="R12010" s="69"/>
    </row>
    <row r="12011" spans="18:18" x14ac:dyDescent="0.3">
      <c r="R12011" s="69"/>
    </row>
    <row r="12012" spans="18:18" x14ac:dyDescent="0.3">
      <c r="R12012" s="69"/>
    </row>
    <row r="12013" spans="18:18" x14ac:dyDescent="0.3">
      <c r="R12013" s="69"/>
    </row>
    <row r="12014" spans="18:18" x14ac:dyDescent="0.3">
      <c r="R12014" s="69"/>
    </row>
    <row r="12015" spans="18:18" x14ac:dyDescent="0.3">
      <c r="R12015" s="69"/>
    </row>
    <row r="12016" spans="18:18" x14ac:dyDescent="0.3">
      <c r="R12016" s="69"/>
    </row>
    <row r="12017" spans="18:18" x14ac:dyDescent="0.3">
      <c r="R12017" s="69"/>
    </row>
    <row r="12018" spans="18:18" x14ac:dyDescent="0.3">
      <c r="R12018" s="69"/>
    </row>
    <row r="12019" spans="18:18" x14ac:dyDescent="0.3">
      <c r="R12019" s="69"/>
    </row>
    <row r="12020" spans="18:18" x14ac:dyDescent="0.3">
      <c r="R12020" s="69"/>
    </row>
    <row r="12021" spans="18:18" x14ac:dyDescent="0.3">
      <c r="R12021" s="69"/>
    </row>
    <row r="12022" spans="18:18" x14ac:dyDescent="0.3">
      <c r="R12022" s="69"/>
    </row>
    <row r="12023" spans="18:18" x14ac:dyDescent="0.3">
      <c r="R12023" s="69"/>
    </row>
    <row r="12024" spans="18:18" x14ac:dyDescent="0.3">
      <c r="R12024" s="69"/>
    </row>
    <row r="12025" spans="18:18" x14ac:dyDescent="0.3">
      <c r="R12025" s="69"/>
    </row>
    <row r="12026" spans="18:18" x14ac:dyDescent="0.3">
      <c r="R12026" s="69"/>
    </row>
    <row r="12027" spans="18:18" x14ac:dyDescent="0.3">
      <c r="R12027" s="69"/>
    </row>
    <row r="12028" spans="18:18" x14ac:dyDescent="0.3">
      <c r="R12028" s="69"/>
    </row>
    <row r="12029" spans="18:18" x14ac:dyDescent="0.3">
      <c r="R12029" s="69"/>
    </row>
    <row r="12030" spans="18:18" x14ac:dyDescent="0.3">
      <c r="R12030" s="69"/>
    </row>
    <row r="12031" spans="18:18" x14ac:dyDescent="0.3">
      <c r="R12031" s="69"/>
    </row>
    <row r="12032" spans="18:18" x14ac:dyDescent="0.3">
      <c r="R12032" s="69"/>
    </row>
    <row r="12033" spans="18:18" x14ac:dyDescent="0.3">
      <c r="R12033" s="69"/>
    </row>
    <row r="12034" spans="18:18" x14ac:dyDescent="0.3">
      <c r="R12034" s="69"/>
    </row>
    <row r="12035" spans="18:18" x14ac:dyDescent="0.3">
      <c r="R12035" s="69"/>
    </row>
    <row r="12036" spans="18:18" x14ac:dyDescent="0.3">
      <c r="R12036" s="69"/>
    </row>
    <row r="12037" spans="18:18" x14ac:dyDescent="0.3">
      <c r="R12037" s="69"/>
    </row>
    <row r="12038" spans="18:18" x14ac:dyDescent="0.3">
      <c r="R12038" s="69"/>
    </row>
    <row r="12039" spans="18:18" x14ac:dyDescent="0.3">
      <c r="R12039" s="69"/>
    </row>
    <row r="12040" spans="18:18" x14ac:dyDescent="0.3">
      <c r="R12040" s="69"/>
    </row>
    <row r="12041" spans="18:18" x14ac:dyDescent="0.3">
      <c r="R12041" s="69"/>
    </row>
    <row r="12042" spans="18:18" x14ac:dyDescent="0.3">
      <c r="R12042" s="69"/>
    </row>
    <row r="12043" spans="18:18" x14ac:dyDescent="0.3">
      <c r="R12043" s="69"/>
    </row>
    <row r="12044" spans="18:18" x14ac:dyDescent="0.3">
      <c r="R12044" s="69"/>
    </row>
    <row r="12045" spans="18:18" x14ac:dyDescent="0.3">
      <c r="R12045" s="69"/>
    </row>
    <row r="12046" spans="18:18" x14ac:dyDescent="0.3">
      <c r="R12046" s="69"/>
    </row>
    <row r="12047" spans="18:18" x14ac:dyDescent="0.3">
      <c r="R12047" s="69"/>
    </row>
    <row r="12048" spans="18:18" x14ac:dyDescent="0.3">
      <c r="R12048" s="69"/>
    </row>
    <row r="12049" spans="18:18" x14ac:dyDescent="0.3">
      <c r="R12049" s="69"/>
    </row>
    <row r="12050" spans="18:18" x14ac:dyDescent="0.3">
      <c r="R12050" s="69"/>
    </row>
    <row r="12051" spans="18:18" x14ac:dyDescent="0.3">
      <c r="R12051" s="69"/>
    </row>
    <row r="12052" spans="18:18" x14ac:dyDescent="0.3">
      <c r="R12052" s="69"/>
    </row>
    <row r="12053" spans="18:18" x14ac:dyDescent="0.3">
      <c r="R12053" s="69"/>
    </row>
    <row r="12054" spans="18:18" x14ac:dyDescent="0.3">
      <c r="R12054" s="69"/>
    </row>
    <row r="12055" spans="18:18" x14ac:dyDescent="0.3">
      <c r="R12055" s="69"/>
    </row>
    <row r="12056" spans="18:18" x14ac:dyDescent="0.3">
      <c r="R12056" s="69"/>
    </row>
    <row r="12057" spans="18:18" x14ac:dyDescent="0.3">
      <c r="R12057" s="69"/>
    </row>
    <row r="12058" spans="18:18" x14ac:dyDescent="0.3">
      <c r="R12058" s="69"/>
    </row>
    <row r="12059" spans="18:18" x14ac:dyDescent="0.3">
      <c r="R12059" s="69"/>
    </row>
    <row r="12060" spans="18:18" x14ac:dyDescent="0.3">
      <c r="R12060" s="69"/>
    </row>
    <row r="12061" spans="18:18" x14ac:dyDescent="0.3">
      <c r="R12061" s="69"/>
    </row>
    <row r="12062" spans="18:18" x14ac:dyDescent="0.3">
      <c r="R12062" s="69"/>
    </row>
    <row r="12063" spans="18:18" x14ac:dyDescent="0.3">
      <c r="R12063" s="69"/>
    </row>
    <row r="12064" spans="18:18" x14ac:dyDescent="0.3">
      <c r="R12064" s="69"/>
    </row>
    <row r="12065" spans="18:18" x14ac:dyDescent="0.3">
      <c r="R12065" s="69"/>
    </row>
    <row r="12066" spans="18:18" x14ac:dyDescent="0.3">
      <c r="R12066" s="69"/>
    </row>
    <row r="12067" spans="18:18" x14ac:dyDescent="0.3">
      <c r="R12067" s="69"/>
    </row>
    <row r="12068" spans="18:18" x14ac:dyDescent="0.3">
      <c r="R12068" s="69"/>
    </row>
    <row r="12069" spans="18:18" x14ac:dyDescent="0.3">
      <c r="R12069" s="69"/>
    </row>
    <row r="12070" spans="18:18" x14ac:dyDescent="0.3">
      <c r="R12070" s="69"/>
    </row>
    <row r="12071" spans="18:18" x14ac:dyDescent="0.3">
      <c r="R12071" s="69"/>
    </row>
    <row r="12072" spans="18:18" x14ac:dyDescent="0.3">
      <c r="R12072" s="69"/>
    </row>
    <row r="12073" spans="18:18" x14ac:dyDescent="0.3">
      <c r="R12073" s="69"/>
    </row>
    <row r="12074" spans="18:18" x14ac:dyDescent="0.3">
      <c r="R12074" s="69"/>
    </row>
    <row r="12075" spans="18:18" x14ac:dyDescent="0.3">
      <c r="R12075" s="69"/>
    </row>
    <row r="12076" spans="18:18" x14ac:dyDescent="0.3">
      <c r="R12076" s="69"/>
    </row>
    <row r="12077" spans="18:18" x14ac:dyDescent="0.3">
      <c r="R12077" s="69"/>
    </row>
    <row r="12078" spans="18:18" x14ac:dyDescent="0.3">
      <c r="R12078" s="69"/>
    </row>
    <row r="12079" spans="18:18" x14ac:dyDescent="0.3">
      <c r="R12079" s="69"/>
    </row>
    <row r="12080" spans="18:18" x14ac:dyDescent="0.3">
      <c r="R12080" s="69"/>
    </row>
    <row r="12081" spans="18:18" x14ac:dyDescent="0.3">
      <c r="R12081" s="69"/>
    </row>
    <row r="12082" spans="18:18" x14ac:dyDescent="0.3">
      <c r="R12082" s="69"/>
    </row>
    <row r="12083" spans="18:18" x14ac:dyDescent="0.3">
      <c r="R12083" s="69"/>
    </row>
    <row r="12084" spans="18:18" x14ac:dyDescent="0.3">
      <c r="R12084" s="69"/>
    </row>
    <row r="12085" spans="18:18" x14ac:dyDescent="0.3">
      <c r="R12085" s="69"/>
    </row>
    <row r="12086" spans="18:18" x14ac:dyDescent="0.3">
      <c r="R12086" s="69"/>
    </row>
    <row r="12087" spans="18:18" x14ac:dyDescent="0.3">
      <c r="R12087" s="69"/>
    </row>
    <row r="12088" spans="18:18" x14ac:dyDescent="0.3">
      <c r="R12088" s="69"/>
    </row>
    <row r="12089" spans="18:18" x14ac:dyDescent="0.3">
      <c r="R12089" s="69"/>
    </row>
    <row r="12090" spans="18:18" x14ac:dyDescent="0.3">
      <c r="R12090" s="69"/>
    </row>
    <row r="12091" spans="18:18" x14ac:dyDescent="0.3">
      <c r="R12091" s="69"/>
    </row>
    <row r="12092" spans="18:18" x14ac:dyDescent="0.3">
      <c r="R12092" s="69"/>
    </row>
    <row r="12093" spans="18:18" x14ac:dyDescent="0.3">
      <c r="R12093" s="69"/>
    </row>
    <row r="12094" spans="18:18" x14ac:dyDescent="0.3">
      <c r="R12094" s="69"/>
    </row>
    <row r="12095" spans="18:18" x14ac:dyDescent="0.3">
      <c r="R12095" s="69"/>
    </row>
    <row r="12096" spans="18:18" x14ac:dyDescent="0.3">
      <c r="R12096" s="69"/>
    </row>
    <row r="12097" spans="18:18" x14ac:dyDescent="0.3">
      <c r="R12097" s="69"/>
    </row>
    <row r="12098" spans="18:18" x14ac:dyDescent="0.3">
      <c r="R12098" s="69"/>
    </row>
    <row r="12099" spans="18:18" x14ac:dyDescent="0.3">
      <c r="R12099" s="69"/>
    </row>
    <row r="12100" spans="18:18" x14ac:dyDescent="0.3">
      <c r="R12100" s="69"/>
    </row>
    <row r="12101" spans="18:18" x14ac:dyDescent="0.3">
      <c r="R12101" s="69"/>
    </row>
    <row r="12102" spans="18:18" x14ac:dyDescent="0.3">
      <c r="R12102" s="69"/>
    </row>
    <row r="12103" spans="18:18" x14ac:dyDescent="0.3">
      <c r="R12103" s="69"/>
    </row>
    <row r="12104" spans="18:18" x14ac:dyDescent="0.3">
      <c r="R12104" s="69"/>
    </row>
    <row r="12105" spans="18:18" x14ac:dyDescent="0.3">
      <c r="R12105" s="69"/>
    </row>
    <row r="12106" spans="18:18" x14ac:dyDescent="0.3">
      <c r="R12106" s="69"/>
    </row>
    <row r="12107" spans="18:18" x14ac:dyDescent="0.3">
      <c r="R12107" s="69"/>
    </row>
    <row r="12108" spans="18:18" x14ac:dyDescent="0.3">
      <c r="R12108" s="69"/>
    </row>
    <row r="12109" spans="18:18" x14ac:dyDescent="0.3">
      <c r="R12109" s="69"/>
    </row>
    <row r="12110" spans="18:18" x14ac:dyDescent="0.3">
      <c r="R12110" s="69"/>
    </row>
    <row r="12111" spans="18:18" x14ac:dyDescent="0.3">
      <c r="R12111" s="69"/>
    </row>
    <row r="12112" spans="18:18" x14ac:dyDescent="0.3">
      <c r="R12112" s="69"/>
    </row>
    <row r="12113" spans="18:18" x14ac:dyDescent="0.3">
      <c r="R12113" s="69"/>
    </row>
    <row r="12114" spans="18:18" x14ac:dyDescent="0.3">
      <c r="R12114" s="69"/>
    </row>
    <row r="12115" spans="18:18" x14ac:dyDescent="0.3">
      <c r="R12115" s="69"/>
    </row>
    <row r="12116" spans="18:18" x14ac:dyDescent="0.3">
      <c r="R12116" s="69"/>
    </row>
    <row r="12117" spans="18:18" x14ac:dyDescent="0.3">
      <c r="R12117" s="69"/>
    </row>
    <row r="12118" spans="18:18" x14ac:dyDescent="0.3">
      <c r="R12118" s="69"/>
    </row>
    <row r="12119" spans="18:18" x14ac:dyDescent="0.3">
      <c r="R12119" s="69"/>
    </row>
    <row r="12120" spans="18:18" x14ac:dyDescent="0.3">
      <c r="R12120" s="69"/>
    </row>
    <row r="12121" spans="18:18" x14ac:dyDescent="0.3">
      <c r="R12121" s="69"/>
    </row>
    <row r="12122" spans="18:18" x14ac:dyDescent="0.3">
      <c r="R12122" s="69"/>
    </row>
    <row r="12123" spans="18:18" x14ac:dyDescent="0.3">
      <c r="R12123" s="69"/>
    </row>
    <row r="12124" spans="18:18" x14ac:dyDescent="0.3">
      <c r="R12124" s="69"/>
    </row>
    <row r="12125" spans="18:18" x14ac:dyDescent="0.3">
      <c r="R12125" s="69"/>
    </row>
    <row r="12126" spans="18:18" x14ac:dyDescent="0.3">
      <c r="R12126" s="69"/>
    </row>
    <row r="12127" spans="18:18" x14ac:dyDescent="0.3">
      <c r="R12127" s="69"/>
    </row>
    <row r="12128" spans="18:18" x14ac:dyDescent="0.3">
      <c r="R12128" s="69"/>
    </row>
    <row r="12129" spans="18:18" x14ac:dyDescent="0.3">
      <c r="R12129" s="69"/>
    </row>
    <row r="12130" spans="18:18" x14ac:dyDescent="0.3">
      <c r="R12130" s="69"/>
    </row>
    <row r="12131" spans="18:18" x14ac:dyDescent="0.3">
      <c r="R12131" s="69"/>
    </row>
    <row r="12132" spans="18:18" x14ac:dyDescent="0.3">
      <c r="R12132" s="69"/>
    </row>
    <row r="12133" spans="18:18" x14ac:dyDescent="0.3">
      <c r="R12133" s="69"/>
    </row>
    <row r="12134" spans="18:18" x14ac:dyDescent="0.3">
      <c r="R12134" s="69"/>
    </row>
    <row r="12135" spans="18:18" x14ac:dyDescent="0.3">
      <c r="R12135" s="69"/>
    </row>
    <row r="12136" spans="18:18" x14ac:dyDescent="0.3">
      <c r="R12136" s="69"/>
    </row>
    <row r="12137" spans="18:18" x14ac:dyDescent="0.3">
      <c r="R12137" s="69"/>
    </row>
    <row r="12138" spans="18:18" x14ac:dyDescent="0.3">
      <c r="R12138" s="69"/>
    </row>
    <row r="12139" spans="18:18" x14ac:dyDescent="0.3">
      <c r="R12139" s="69"/>
    </row>
    <row r="12140" spans="18:18" x14ac:dyDescent="0.3">
      <c r="R12140" s="69"/>
    </row>
    <row r="12141" spans="18:18" x14ac:dyDescent="0.3">
      <c r="R12141" s="69"/>
    </row>
    <row r="12142" spans="18:18" x14ac:dyDescent="0.3">
      <c r="R12142" s="69"/>
    </row>
    <row r="12143" spans="18:18" x14ac:dyDescent="0.3">
      <c r="R12143" s="69"/>
    </row>
    <row r="12144" spans="18:18" x14ac:dyDescent="0.3">
      <c r="R12144" s="69"/>
    </row>
    <row r="12145" spans="18:18" x14ac:dyDescent="0.3">
      <c r="R12145" s="69"/>
    </row>
    <row r="12146" spans="18:18" x14ac:dyDescent="0.3">
      <c r="R12146" s="69"/>
    </row>
    <row r="12147" spans="18:18" x14ac:dyDescent="0.3">
      <c r="R12147" s="69"/>
    </row>
    <row r="12148" spans="18:18" x14ac:dyDescent="0.3">
      <c r="R12148" s="69"/>
    </row>
    <row r="12149" spans="18:18" x14ac:dyDescent="0.3">
      <c r="R12149" s="69"/>
    </row>
    <row r="12150" spans="18:18" x14ac:dyDescent="0.3">
      <c r="R12150" s="69"/>
    </row>
    <row r="12151" spans="18:18" x14ac:dyDescent="0.3">
      <c r="R12151" s="69"/>
    </row>
    <row r="12152" spans="18:18" x14ac:dyDescent="0.3">
      <c r="R12152" s="69"/>
    </row>
    <row r="12153" spans="18:18" x14ac:dyDescent="0.3">
      <c r="R12153" s="69"/>
    </row>
    <row r="12154" spans="18:18" x14ac:dyDescent="0.3">
      <c r="R12154" s="69"/>
    </row>
    <row r="12155" spans="18:18" x14ac:dyDescent="0.3">
      <c r="R12155" s="69"/>
    </row>
    <row r="12156" spans="18:18" x14ac:dyDescent="0.3">
      <c r="R12156" s="69"/>
    </row>
    <row r="12157" spans="18:18" x14ac:dyDescent="0.3">
      <c r="R12157" s="69"/>
    </row>
    <row r="12158" spans="18:18" x14ac:dyDescent="0.3">
      <c r="R12158" s="69"/>
    </row>
    <row r="12159" spans="18:18" x14ac:dyDescent="0.3">
      <c r="R12159" s="69"/>
    </row>
    <row r="12160" spans="18:18" x14ac:dyDescent="0.3">
      <c r="R12160" s="69"/>
    </row>
    <row r="12161" spans="18:18" x14ac:dyDescent="0.3">
      <c r="R12161" s="69"/>
    </row>
    <row r="12162" spans="18:18" x14ac:dyDescent="0.3">
      <c r="R12162" s="69"/>
    </row>
    <row r="12163" spans="18:18" x14ac:dyDescent="0.3">
      <c r="R12163" s="69"/>
    </row>
    <row r="12164" spans="18:18" x14ac:dyDescent="0.3">
      <c r="R12164" s="69"/>
    </row>
    <row r="12165" spans="18:18" x14ac:dyDescent="0.3">
      <c r="R12165" s="69"/>
    </row>
    <row r="12166" spans="18:18" x14ac:dyDescent="0.3">
      <c r="R12166" s="69"/>
    </row>
    <row r="12167" spans="18:18" x14ac:dyDescent="0.3">
      <c r="R12167" s="69"/>
    </row>
    <row r="12168" spans="18:18" x14ac:dyDescent="0.3">
      <c r="R12168" s="69"/>
    </row>
    <row r="12169" spans="18:18" x14ac:dyDescent="0.3">
      <c r="R12169" s="69"/>
    </row>
    <row r="12170" spans="18:18" x14ac:dyDescent="0.3">
      <c r="R12170" s="69"/>
    </row>
    <row r="12171" spans="18:18" x14ac:dyDescent="0.3">
      <c r="R12171" s="69"/>
    </row>
    <row r="12172" spans="18:18" x14ac:dyDescent="0.3">
      <c r="R12172" s="69"/>
    </row>
    <row r="12173" spans="18:18" x14ac:dyDescent="0.3">
      <c r="R12173" s="69"/>
    </row>
    <row r="12174" spans="18:18" x14ac:dyDescent="0.3">
      <c r="R12174" s="69"/>
    </row>
    <row r="12175" spans="18:18" x14ac:dyDescent="0.3">
      <c r="R12175" s="69"/>
    </row>
    <row r="12176" spans="18:18" x14ac:dyDescent="0.3">
      <c r="R12176" s="69"/>
    </row>
    <row r="12177" spans="18:18" x14ac:dyDescent="0.3">
      <c r="R12177" s="69"/>
    </row>
    <row r="12178" spans="18:18" x14ac:dyDescent="0.3">
      <c r="R12178" s="69"/>
    </row>
    <row r="12179" spans="18:18" x14ac:dyDescent="0.3">
      <c r="R12179" s="69"/>
    </row>
    <row r="12180" spans="18:18" x14ac:dyDescent="0.3">
      <c r="R12180" s="69"/>
    </row>
    <row r="12181" spans="18:18" x14ac:dyDescent="0.3">
      <c r="R12181" s="69"/>
    </row>
    <row r="12182" spans="18:18" x14ac:dyDescent="0.3">
      <c r="R12182" s="69"/>
    </row>
    <row r="12183" spans="18:18" x14ac:dyDescent="0.3">
      <c r="R12183" s="69"/>
    </row>
    <row r="12184" spans="18:18" x14ac:dyDescent="0.3">
      <c r="R12184" s="69"/>
    </row>
    <row r="12185" spans="18:18" x14ac:dyDescent="0.3">
      <c r="R12185" s="69"/>
    </row>
    <row r="12186" spans="18:18" x14ac:dyDescent="0.3">
      <c r="R12186" s="69"/>
    </row>
    <row r="12187" spans="18:18" x14ac:dyDescent="0.3">
      <c r="R12187" s="69"/>
    </row>
    <row r="12188" spans="18:18" x14ac:dyDescent="0.3">
      <c r="R12188" s="69"/>
    </row>
    <row r="12189" spans="18:18" x14ac:dyDescent="0.3">
      <c r="R12189" s="69"/>
    </row>
    <row r="12190" spans="18:18" x14ac:dyDescent="0.3">
      <c r="R12190" s="69"/>
    </row>
    <row r="12191" spans="18:18" x14ac:dyDescent="0.3">
      <c r="R12191" s="69"/>
    </row>
    <row r="12192" spans="18:18" x14ac:dyDescent="0.3">
      <c r="R12192" s="69"/>
    </row>
    <row r="12193" spans="18:18" x14ac:dyDescent="0.3">
      <c r="R12193" s="69"/>
    </row>
    <row r="12194" spans="18:18" x14ac:dyDescent="0.3">
      <c r="R12194" s="69"/>
    </row>
    <row r="12195" spans="18:18" x14ac:dyDescent="0.3">
      <c r="R12195" s="69"/>
    </row>
    <row r="12196" spans="18:18" x14ac:dyDescent="0.3">
      <c r="R12196" s="69"/>
    </row>
    <row r="12197" spans="18:18" x14ac:dyDescent="0.3">
      <c r="R12197" s="69"/>
    </row>
    <row r="12198" spans="18:18" x14ac:dyDescent="0.3">
      <c r="R12198" s="69"/>
    </row>
    <row r="12199" spans="18:18" x14ac:dyDescent="0.3">
      <c r="R12199" s="69"/>
    </row>
    <row r="12200" spans="18:18" x14ac:dyDescent="0.3">
      <c r="R12200" s="69"/>
    </row>
    <row r="12201" spans="18:18" x14ac:dyDescent="0.3">
      <c r="R12201" s="69"/>
    </row>
    <row r="12202" spans="18:18" x14ac:dyDescent="0.3">
      <c r="R12202" s="69"/>
    </row>
    <row r="12203" spans="18:18" x14ac:dyDescent="0.3">
      <c r="R12203" s="69"/>
    </row>
    <row r="12204" spans="18:18" x14ac:dyDescent="0.3">
      <c r="R12204" s="69"/>
    </row>
    <row r="12205" spans="18:18" x14ac:dyDescent="0.3">
      <c r="R12205" s="69"/>
    </row>
    <row r="12206" spans="18:18" x14ac:dyDescent="0.3">
      <c r="R12206" s="69"/>
    </row>
    <row r="12207" spans="18:18" x14ac:dyDescent="0.3">
      <c r="R12207" s="69"/>
    </row>
    <row r="12208" spans="18:18" x14ac:dyDescent="0.3">
      <c r="R12208" s="69"/>
    </row>
    <row r="12209" spans="18:18" x14ac:dyDescent="0.3">
      <c r="R12209" s="69"/>
    </row>
    <row r="12210" spans="18:18" x14ac:dyDescent="0.3">
      <c r="R12210" s="69"/>
    </row>
    <row r="12211" spans="18:18" x14ac:dyDescent="0.3">
      <c r="R12211" s="69"/>
    </row>
    <row r="12212" spans="18:18" x14ac:dyDescent="0.3">
      <c r="R12212" s="69"/>
    </row>
    <row r="12213" spans="18:18" x14ac:dyDescent="0.3">
      <c r="R12213" s="69"/>
    </row>
    <row r="12214" spans="18:18" x14ac:dyDescent="0.3">
      <c r="R12214" s="69"/>
    </row>
    <row r="12215" spans="18:18" x14ac:dyDescent="0.3">
      <c r="R12215" s="69"/>
    </row>
    <row r="12216" spans="18:18" x14ac:dyDescent="0.3">
      <c r="R12216" s="69"/>
    </row>
    <row r="12217" spans="18:18" x14ac:dyDescent="0.3">
      <c r="R12217" s="69"/>
    </row>
    <row r="12218" spans="18:18" x14ac:dyDescent="0.3">
      <c r="R12218" s="69"/>
    </row>
    <row r="12219" spans="18:18" x14ac:dyDescent="0.3">
      <c r="R12219" s="69"/>
    </row>
    <row r="12220" spans="18:18" x14ac:dyDescent="0.3">
      <c r="R12220" s="69"/>
    </row>
    <row r="12221" spans="18:18" x14ac:dyDescent="0.3">
      <c r="R12221" s="69"/>
    </row>
    <row r="12222" spans="18:18" x14ac:dyDescent="0.3">
      <c r="R12222" s="69"/>
    </row>
    <row r="12223" spans="18:18" x14ac:dyDescent="0.3">
      <c r="R12223" s="69"/>
    </row>
    <row r="12224" spans="18:18" x14ac:dyDescent="0.3">
      <c r="R12224" s="69"/>
    </row>
    <row r="12225" spans="18:18" x14ac:dyDescent="0.3">
      <c r="R12225" s="69"/>
    </row>
    <row r="12226" spans="18:18" x14ac:dyDescent="0.3">
      <c r="R12226" s="69"/>
    </row>
    <row r="12227" spans="18:18" x14ac:dyDescent="0.3">
      <c r="R12227" s="69"/>
    </row>
    <row r="12228" spans="18:18" x14ac:dyDescent="0.3">
      <c r="R12228" s="69"/>
    </row>
    <row r="12229" spans="18:18" x14ac:dyDescent="0.3">
      <c r="R12229" s="69"/>
    </row>
    <row r="12230" spans="18:18" x14ac:dyDescent="0.3">
      <c r="R12230" s="69"/>
    </row>
    <row r="12231" spans="18:18" x14ac:dyDescent="0.3">
      <c r="R12231" s="69"/>
    </row>
    <row r="12232" spans="18:18" x14ac:dyDescent="0.3">
      <c r="R12232" s="69"/>
    </row>
    <row r="12233" spans="18:18" x14ac:dyDescent="0.3">
      <c r="R12233" s="69"/>
    </row>
    <row r="12234" spans="18:18" x14ac:dyDescent="0.3">
      <c r="R12234" s="69"/>
    </row>
    <row r="12235" spans="18:18" x14ac:dyDescent="0.3">
      <c r="R12235" s="69"/>
    </row>
    <row r="12236" spans="18:18" x14ac:dyDescent="0.3">
      <c r="R12236" s="69"/>
    </row>
    <row r="12237" spans="18:18" x14ac:dyDescent="0.3">
      <c r="R12237" s="69"/>
    </row>
    <row r="12238" spans="18:18" x14ac:dyDescent="0.3">
      <c r="R12238" s="69"/>
    </row>
    <row r="12239" spans="18:18" x14ac:dyDescent="0.3">
      <c r="R12239" s="69"/>
    </row>
    <row r="12240" spans="18:18" x14ac:dyDescent="0.3">
      <c r="R12240" s="69"/>
    </row>
    <row r="12241" spans="18:18" x14ac:dyDescent="0.3">
      <c r="R12241" s="69"/>
    </row>
    <row r="12242" spans="18:18" x14ac:dyDescent="0.3">
      <c r="R12242" s="69"/>
    </row>
    <row r="12243" spans="18:18" x14ac:dyDescent="0.3">
      <c r="R12243" s="69"/>
    </row>
    <row r="12244" spans="18:18" x14ac:dyDescent="0.3">
      <c r="R12244" s="69"/>
    </row>
    <row r="12245" spans="18:18" x14ac:dyDescent="0.3">
      <c r="R12245" s="69"/>
    </row>
    <row r="12246" spans="18:18" x14ac:dyDescent="0.3">
      <c r="R12246" s="69"/>
    </row>
    <row r="12247" spans="18:18" x14ac:dyDescent="0.3">
      <c r="R12247" s="69"/>
    </row>
    <row r="12248" spans="18:18" x14ac:dyDescent="0.3">
      <c r="R12248" s="69"/>
    </row>
    <row r="12249" spans="18:18" x14ac:dyDescent="0.3">
      <c r="R12249" s="69"/>
    </row>
    <row r="12250" spans="18:18" x14ac:dyDescent="0.3">
      <c r="R12250" s="69"/>
    </row>
    <row r="12251" spans="18:18" x14ac:dyDescent="0.3">
      <c r="R12251" s="69"/>
    </row>
    <row r="12252" spans="18:18" x14ac:dyDescent="0.3">
      <c r="R12252" s="69"/>
    </row>
    <row r="12253" spans="18:18" x14ac:dyDescent="0.3">
      <c r="R12253" s="69"/>
    </row>
    <row r="12254" spans="18:18" x14ac:dyDescent="0.3">
      <c r="R12254" s="69"/>
    </row>
    <row r="12255" spans="18:18" x14ac:dyDescent="0.3">
      <c r="R12255" s="69"/>
    </row>
    <row r="12256" spans="18:18" x14ac:dyDescent="0.3">
      <c r="R12256" s="69"/>
    </row>
    <row r="12257" spans="18:18" x14ac:dyDescent="0.3">
      <c r="R12257" s="69"/>
    </row>
    <row r="12258" spans="18:18" x14ac:dyDescent="0.3">
      <c r="R12258" s="69"/>
    </row>
    <row r="12259" spans="18:18" x14ac:dyDescent="0.3">
      <c r="R12259" s="69"/>
    </row>
    <row r="12260" spans="18:18" x14ac:dyDescent="0.3">
      <c r="R12260" s="69"/>
    </row>
    <row r="12261" spans="18:18" x14ac:dyDescent="0.3">
      <c r="R12261" s="69"/>
    </row>
    <row r="12262" spans="18:18" x14ac:dyDescent="0.3">
      <c r="R12262" s="69"/>
    </row>
    <row r="12263" spans="18:18" x14ac:dyDescent="0.3">
      <c r="R12263" s="69"/>
    </row>
    <row r="12264" spans="18:18" x14ac:dyDescent="0.3">
      <c r="R12264" s="69"/>
    </row>
    <row r="12265" spans="18:18" x14ac:dyDescent="0.3">
      <c r="R12265" s="69"/>
    </row>
    <row r="12266" spans="18:18" x14ac:dyDescent="0.3">
      <c r="R12266" s="69"/>
    </row>
    <row r="12267" spans="18:18" x14ac:dyDescent="0.3">
      <c r="R12267" s="69"/>
    </row>
    <row r="12268" spans="18:18" x14ac:dyDescent="0.3">
      <c r="R12268" s="69"/>
    </row>
    <row r="12269" spans="18:18" x14ac:dyDescent="0.3">
      <c r="R12269" s="69"/>
    </row>
    <row r="12270" spans="18:18" x14ac:dyDescent="0.3">
      <c r="R12270" s="69"/>
    </row>
    <row r="12271" spans="18:18" x14ac:dyDescent="0.3">
      <c r="R12271" s="69"/>
    </row>
    <row r="12272" spans="18:18" x14ac:dyDescent="0.3">
      <c r="R12272" s="69"/>
    </row>
    <row r="12273" spans="18:18" x14ac:dyDescent="0.3">
      <c r="R12273" s="69"/>
    </row>
    <row r="12274" spans="18:18" x14ac:dyDescent="0.3">
      <c r="R12274" s="69"/>
    </row>
    <row r="12275" spans="18:18" x14ac:dyDescent="0.3">
      <c r="R12275" s="69"/>
    </row>
    <row r="12276" spans="18:18" x14ac:dyDescent="0.3">
      <c r="R12276" s="69"/>
    </row>
    <row r="12277" spans="18:18" x14ac:dyDescent="0.3">
      <c r="R12277" s="69"/>
    </row>
    <row r="12278" spans="18:18" x14ac:dyDescent="0.3">
      <c r="R12278" s="69"/>
    </row>
    <row r="12279" spans="18:18" x14ac:dyDescent="0.3">
      <c r="R12279" s="69"/>
    </row>
    <row r="12280" spans="18:18" x14ac:dyDescent="0.3">
      <c r="R12280" s="69"/>
    </row>
    <row r="12281" spans="18:18" x14ac:dyDescent="0.3">
      <c r="R12281" s="69"/>
    </row>
    <row r="12282" spans="18:18" x14ac:dyDescent="0.3">
      <c r="R12282" s="69"/>
    </row>
    <row r="12283" spans="18:18" x14ac:dyDescent="0.3">
      <c r="R12283" s="69"/>
    </row>
    <row r="12284" spans="18:18" x14ac:dyDescent="0.3">
      <c r="R12284" s="69"/>
    </row>
    <row r="12285" spans="18:18" x14ac:dyDescent="0.3">
      <c r="R12285" s="69"/>
    </row>
    <row r="12286" spans="18:18" x14ac:dyDescent="0.3">
      <c r="R12286" s="69"/>
    </row>
    <row r="12287" spans="18:18" x14ac:dyDescent="0.3">
      <c r="R12287" s="69"/>
    </row>
    <row r="12288" spans="18:18" x14ac:dyDescent="0.3">
      <c r="R12288" s="69"/>
    </row>
    <row r="12289" spans="18:18" x14ac:dyDescent="0.3">
      <c r="R12289" s="69"/>
    </row>
    <row r="12290" spans="18:18" x14ac:dyDescent="0.3">
      <c r="R12290" s="69"/>
    </row>
    <row r="12291" spans="18:18" x14ac:dyDescent="0.3">
      <c r="R12291" s="69"/>
    </row>
    <row r="12292" spans="18:18" x14ac:dyDescent="0.3">
      <c r="R12292" s="69"/>
    </row>
    <row r="12293" spans="18:18" x14ac:dyDescent="0.3">
      <c r="R12293" s="69"/>
    </row>
    <row r="12294" spans="18:18" x14ac:dyDescent="0.3">
      <c r="R12294" s="69"/>
    </row>
    <row r="12295" spans="18:18" x14ac:dyDescent="0.3">
      <c r="R12295" s="69"/>
    </row>
    <row r="12296" spans="18:18" x14ac:dyDescent="0.3">
      <c r="R12296" s="69"/>
    </row>
    <row r="12297" spans="18:18" x14ac:dyDescent="0.3">
      <c r="R12297" s="69"/>
    </row>
    <row r="12298" spans="18:18" x14ac:dyDescent="0.3">
      <c r="R12298" s="69"/>
    </row>
    <row r="12299" spans="18:18" x14ac:dyDescent="0.3">
      <c r="R12299" s="69"/>
    </row>
    <row r="12300" spans="18:18" x14ac:dyDescent="0.3">
      <c r="R12300" s="69"/>
    </row>
    <row r="12301" spans="18:18" x14ac:dyDescent="0.3">
      <c r="R12301" s="69"/>
    </row>
    <row r="12302" spans="18:18" x14ac:dyDescent="0.3">
      <c r="R12302" s="69"/>
    </row>
    <row r="12303" spans="18:18" x14ac:dyDescent="0.3">
      <c r="R12303" s="69"/>
    </row>
    <row r="12304" spans="18:18" x14ac:dyDescent="0.3">
      <c r="R12304" s="69"/>
    </row>
    <row r="12305" spans="18:18" x14ac:dyDescent="0.3">
      <c r="R12305" s="69"/>
    </row>
    <row r="12306" spans="18:18" x14ac:dyDescent="0.3">
      <c r="R12306" s="69"/>
    </row>
    <row r="12307" spans="18:18" x14ac:dyDescent="0.3">
      <c r="R12307" s="69"/>
    </row>
    <row r="12308" spans="18:18" x14ac:dyDescent="0.3">
      <c r="R12308" s="69"/>
    </row>
    <row r="12309" spans="18:18" x14ac:dyDescent="0.3">
      <c r="R12309" s="69"/>
    </row>
    <row r="12310" spans="18:18" x14ac:dyDescent="0.3">
      <c r="R12310" s="69"/>
    </row>
    <row r="12311" spans="18:18" x14ac:dyDescent="0.3">
      <c r="R12311" s="69"/>
    </row>
    <row r="12312" spans="18:18" x14ac:dyDescent="0.3">
      <c r="R12312" s="69"/>
    </row>
    <row r="12313" spans="18:18" x14ac:dyDescent="0.3">
      <c r="R12313" s="69"/>
    </row>
    <row r="12314" spans="18:18" x14ac:dyDescent="0.3">
      <c r="R12314" s="69"/>
    </row>
    <row r="12315" spans="18:18" x14ac:dyDescent="0.3">
      <c r="R12315" s="69"/>
    </row>
    <row r="12316" spans="18:18" x14ac:dyDescent="0.3">
      <c r="R12316" s="69"/>
    </row>
    <row r="12317" spans="18:18" x14ac:dyDescent="0.3">
      <c r="R12317" s="69"/>
    </row>
    <row r="12318" spans="18:18" x14ac:dyDescent="0.3">
      <c r="R12318" s="69"/>
    </row>
    <row r="12319" spans="18:18" x14ac:dyDescent="0.3">
      <c r="R12319" s="69"/>
    </row>
    <row r="12320" spans="18:18" x14ac:dyDescent="0.3">
      <c r="R12320" s="69"/>
    </row>
    <row r="12321" spans="18:18" x14ac:dyDescent="0.3">
      <c r="R12321" s="69"/>
    </row>
    <row r="12322" spans="18:18" x14ac:dyDescent="0.3">
      <c r="R12322" s="69"/>
    </row>
    <row r="12323" spans="18:18" x14ac:dyDescent="0.3">
      <c r="R12323" s="69"/>
    </row>
    <row r="12324" spans="18:18" x14ac:dyDescent="0.3">
      <c r="R12324" s="69"/>
    </row>
    <row r="12325" spans="18:18" x14ac:dyDescent="0.3">
      <c r="R12325" s="69"/>
    </row>
    <row r="12326" spans="18:18" x14ac:dyDescent="0.3">
      <c r="R12326" s="69"/>
    </row>
    <row r="12327" spans="18:18" x14ac:dyDescent="0.3">
      <c r="R12327" s="69"/>
    </row>
    <row r="12328" spans="18:18" x14ac:dyDescent="0.3">
      <c r="R12328" s="69"/>
    </row>
    <row r="12329" spans="18:18" x14ac:dyDescent="0.3">
      <c r="R12329" s="69"/>
    </row>
    <row r="12330" spans="18:18" x14ac:dyDescent="0.3">
      <c r="R12330" s="69"/>
    </row>
    <row r="12331" spans="18:18" x14ac:dyDescent="0.3">
      <c r="R12331" s="69"/>
    </row>
    <row r="12332" spans="18:18" x14ac:dyDescent="0.3">
      <c r="R12332" s="69"/>
    </row>
    <row r="12333" spans="18:18" x14ac:dyDescent="0.3">
      <c r="R12333" s="69"/>
    </row>
    <row r="12334" spans="18:18" x14ac:dyDescent="0.3">
      <c r="R12334" s="69"/>
    </row>
    <row r="12335" spans="18:18" x14ac:dyDescent="0.3">
      <c r="R12335" s="69"/>
    </row>
    <row r="12336" spans="18:18" x14ac:dyDescent="0.3">
      <c r="R12336" s="69"/>
    </row>
    <row r="12337" spans="18:18" x14ac:dyDescent="0.3">
      <c r="R12337" s="69"/>
    </row>
    <row r="12338" spans="18:18" x14ac:dyDescent="0.3">
      <c r="R12338" s="69"/>
    </row>
    <row r="12339" spans="18:18" x14ac:dyDescent="0.3">
      <c r="R12339" s="69"/>
    </row>
    <row r="12340" spans="18:18" x14ac:dyDescent="0.3">
      <c r="R12340" s="69"/>
    </row>
    <row r="12341" spans="18:18" x14ac:dyDescent="0.3">
      <c r="R12341" s="69"/>
    </row>
    <row r="12342" spans="18:18" x14ac:dyDescent="0.3">
      <c r="R12342" s="69"/>
    </row>
    <row r="12343" spans="18:18" x14ac:dyDescent="0.3">
      <c r="R12343" s="69"/>
    </row>
    <row r="12344" spans="18:18" x14ac:dyDescent="0.3">
      <c r="R12344" s="69"/>
    </row>
    <row r="12345" spans="18:18" x14ac:dyDescent="0.3">
      <c r="R12345" s="69"/>
    </row>
    <row r="12346" spans="18:18" x14ac:dyDescent="0.3">
      <c r="R12346" s="69"/>
    </row>
    <row r="12347" spans="18:18" x14ac:dyDescent="0.3">
      <c r="R12347" s="69"/>
    </row>
    <row r="12348" spans="18:18" x14ac:dyDescent="0.3">
      <c r="R12348" s="69"/>
    </row>
    <row r="12349" spans="18:18" x14ac:dyDescent="0.3">
      <c r="R12349" s="69"/>
    </row>
    <row r="12350" spans="18:18" x14ac:dyDescent="0.3">
      <c r="R12350" s="69"/>
    </row>
    <row r="12351" spans="18:18" x14ac:dyDescent="0.3">
      <c r="R12351" s="69"/>
    </row>
    <row r="12352" spans="18:18" x14ac:dyDescent="0.3">
      <c r="R12352" s="69"/>
    </row>
    <row r="12353" spans="18:18" x14ac:dyDescent="0.3">
      <c r="R12353" s="69"/>
    </row>
    <row r="12354" spans="18:18" x14ac:dyDescent="0.3">
      <c r="R12354" s="69"/>
    </row>
    <row r="12355" spans="18:18" x14ac:dyDescent="0.3">
      <c r="R12355" s="69"/>
    </row>
    <row r="12356" spans="18:18" x14ac:dyDescent="0.3">
      <c r="R12356" s="69"/>
    </row>
    <row r="12357" spans="18:18" x14ac:dyDescent="0.3">
      <c r="R12357" s="69"/>
    </row>
    <row r="12358" spans="18:18" x14ac:dyDescent="0.3">
      <c r="R12358" s="69"/>
    </row>
    <row r="12359" spans="18:18" x14ac:dyDescent="0.3">
      <c r="R12359" s="69"/>
    </row>
    <row r="12360" spans="18:18" x14ac:dyDescent="0.3">
      <c r="R12360" s="69"/>
    </row>
    <row r="12361" spans="18:18" x14ac:dyDescent="0.3">
      <c r="R12361" s="69"/>
    </row>
    <row r="12362" spans="18:18" x14ac:dyDescent="0.3">
      <c r="R12362" s="69"/>
    </row>
    <row r="12363" spans="18:18" x14ac:dyDescent="0.3">
      <c r="R12363" s="69"/>
    </row>
    <row r="12364" spans="18:18" x14ac:dyDescent="0.3">
      <c r="R12364" s="69"/>
    </row>
    <row r="12365" spans="18:18" x14ac:dyDescent="0.3">
      <c r="R12365" s="69"/>
    </row>
    <row r="12366" spans="18:18" x14ac:dyDescent="0.3">
      <c r="R12366" s="69"/>
    </row>
    <row r="12367" spans="18:18" x14ac:dyDescent="0.3">
      <c r="R12367" s="69"/>
    </row>
    <row r="12368" spans="18:18" x14ac:dyDescent="0.3">
      <c r="R12368" s="69"/>
    </row>
    <row r="12369" spans="18:18" x14ac:dyDescent="0.3">
      <c r="R12369" s="69"/>
    </row>
    <row r="12370" spans="18:18" x14ac:dyDescent="0.3">
      <c r="R12370" s="69"/>
    </row>
    <row r="12371" spans="18:18" x14ac:dyDescent="0.3">
      <c r="R12371" s="69"/>
    </row>
    <row r="12372" spans="18:18" x14ac:dyDescent="0.3">
      <c r="R12372" s="69"/>
    </row>
    <row r="12373" spans="18:18" x14ac:dyDescent="0.3">
      <c r="R12373" s="69"/>
    </row>
    <row r="12374" spans="18:18" x14ac:dyDescent="0.3">
      <c r="R12374" s="69"/>
    </row>
    <row r="12375" spans="18:18" x14ac:dyDescent="0.3">
      <c r="R12375" s="69"/>
    </row>
    <row r="12376" spans="18:18" x14ac:dyDescent="0.3">
      <c r="R12376" s="69"/>
    </row>
    <row r="12377" spans="18:18" x14ac:dyDescent="0.3">
      <c r="R12377" s="69"/>
    </row>
    <row r="12378" spans="18:18" x14ac:dyDescent="0.3">
      <c r="R12378" s="69"/>
    </row>
    <row r="12379" spans="18:18" x14ac:dyDescent="0.3">
      <c r="R12379" s="69"/>
    </row>
    <row r="12380" spans="18:18" x14ac:dyDescent="0.3">
      <c r="R12380" s="69"/>
    </row>
    <row r="12381" spans="18:18" x14ac:dyDescent="0.3">
      <c r="R12381" s="69"/>
    </row>
    <row r="12382" spans="18:18" x14ac:dyDescent="0.3">
      <c r="R12382" s="69"/>
    </row>
    <row r="12383" spans="18:18" x14ac:dyDescent="0.3">
      <c r="R12383" s="69"/>
    </row>
    <row r="12384" spans="18:18" x14ac:dyDescent="0.3">
      <c r="R12384" s="69"/>
    </row>
    <row r="12385" spans="18:18" x14ac:dyDescent="0.3">
      <c r="R12385" s="69"/>
    </row>
    <row r="12386" spans="18:18" x14ac:dyDescent="0.3">
      <c r="R12386" s="69"/>
    </row>
    <row r="12387" spans="18:18" x14ac:dyDescent="0.3">
      <c r="R12387" s="69"/>
    </row>
    <row r="12388" spans="18:18" x14ac:dyDescent="0.3">
      <c r="R12388" s="69"/>
    </row>
    <row r="12389" spans="18:18" x14ac:dyDescent="0.3">
      <c r="R12389" s="69"/>
    </row>
    <row r="12390" spans="18:18" x14ac:dyDescent="0.3">
      <c r="R12390" s="69"/>
    </row>
    <row r="12391" spans="18:18" x14ac:dyDescent="0.3">
      <c r="R12391" s="69"/>
    </row>
    <row r="12392" spans="18:18" x14ac:dyDescent="0.3">
      <c r="R12392" s="69"/>
    </row>
    <row r="12393" spans="18:18" x14ac:dyDescent="0.3">
      <c r="R12393" s="69"/>
    </row>
    <row r="12394" spans="18:18" x14ac:dyDescent="0.3">
      <c r="R12394" s="69"/>
    </row>
    <row r="12395" spans="18:18" x14ac:dyDescent="0.3">
      <c r="R12395" s="69"/>
    </row>
    <row r="12396" spans="18:18" x14ac:dyDescent="0.3">
      <c r="R12396" s="69"/>
    </row>
    <row r="12397" spans="18:18" x14ac:dyDescent="0.3">
      <c r="R12397" s="69"/>
    </row>
    <row r="12398" spans="18:18" x14ac:dyDescent="0.3">
      <c r="R12398" s="69"/>
    </row>
    <row r="12399" spans="18:18" x14ac:dyDescent="0.3">
      <c r="R12399" s="69"/>
    </row>
    <row r="12400" spans="18:18" x14ac:dyDescent="0.3">
      <c r="R12400" s="69"/>
    </row>
    <row r="12401" spans="18:18" x14ac:dyDescent="0.3">
      <c r="R12401" s="69"/>
    </row>
    <row r="12402" spans="18:18" x14ac:dyDescent="0.3">
      <c r="R12402" s="69"/>
    </row>
    <row r="12403" spans="18:18" x14ac:dyDescent="0.3">
      <c r="R12403" s="69"/>
    </row>
    <row r="12404" spans="18:18" x14ac:dyDescent="0.3">
      <c r="R12404" s="69"/>
    </row>
    <row r="12405" spans="18:18" x14ac:dyDescent="0.3">
      <c r="R12405" s="69"/>
    </row>
    <row r="12406" spans="18:18" x14ac:dyDescent="0.3">
      <c r="R12406" s="69"/>
    </row>
    <row r="12407" spans="18:18" x14ac:dyDescent="0.3">
      <c r="R12407" s="69"/>
    </row>
    <row r="12408" spans="18:18" x14ac:dyDescent="0.3">
      <c r="R12408" s="69"/>
    </row>
    <row r="12409" spans="18:18" x14ac:dyDescent="0.3">
      <c r="R12409" s="69"/>
    </row>
    <row r="12410" spans="18:18" x14ac:dyDescent="0.3">
      <c r="R12410" s="69"/>
    </row>
    <row r="12411" spans="18:18" x14ac:dyDescent="0.3">
      <c r="R12411" s="69"/>
    </row>
    <row r="12412" spans="18:18" x14ac:dyDescent="0.3">
      <c r="R12412" s="69"/>
    </row>
    <row r="12413" spans="18:18" x14ac:dyDescent="0.3">
      <c r="R12413" s="69"/>
    </row>
    <row r="12414" spans="18:18" x14ac:dyDescent="0.3">
      <c r="R12414" s="69"/>
    </row>
    <row r="12415" spans="18:18" x14ac:dyDescent="0.3">
      <c r="R12415" s="69"/>
    </row>
    <row r="12416" spans="18:18" x14ac:dyDescent="0.3">
      <c r="R12416" s="69"/>
    </row>
    <row r="12417" spans="18:18" x14ac:dyDescent="0.3">
      <c r="R12417" s="69"/>
    </row>
    <row r="12418" spans="18:18" x14ac:dyDescent="0.3">
      <c r="R12418" s="69"/>
    </row>
    <row r="12419" spans="18:18" x14ac:dyDescent="0.3">
      <c r="R12419" s="69"/>
    </row>
    <row r="12420" spans="18:18" x14ac:dyDescent="0.3">
      <c r="R12420" s="69"/>
    </row>
    <row r="12421" spans="18:18" x14ac:dyDescent="0.3">
      <c r="R12421" s="69"/>
    </row>
    <row r="12422" spans="18:18" x14ac:dyDescent="0.3">
      <c r="R12422" s="69"/>
    </row>
    <row r="12423" spans="18:18" x14ac:dyDescent="0.3">
      <c r="R12423" s="69"/>
    </row>
    <row r="12424" spans="18:18" x14ac:dyDescent="0.3">
      <c r="R12424" s="69"/>
    </row>
    <row r="12425" spans="18:18" x14ac:dyDescent="0.3">
      <c r="R12425" s="69"/>
    </row>
    <row r="12426" spans="18:18" x14ac:dyDescent="0.3">
      <c r="R12426" s="69"/>
    </row>
    <row r="12427" spans="18:18" x14ac:dyDescent="0.3">
      <c r="R12427" s="69"/>
    </row>
    <row r="12428" spans="18:18" x14ac:dyDescent="0.3">
      <c r="R12428" s="69"/>
    </row>
    <row r="12429" spans="18:18" x14ac:dyDescent="0.3">
      <c r="R12429" s="69"/>
    </row>
    <row r="12430" spans="18:18" x14ac:dyDescent="0.3">
      <c r="R12430" s="69"/>
    </row>
    <row r="12431" spans="18:18" x14ac:dyDescent="0.3">
      <c r="R12431" s="69"/>
    </row>
    <row r="12432" spans="18:18" x14ac:dyDescent="0.3">
      <c r="R12432" s="69"/>
    </row>
    <row r="12433" spans="18:18" x14ac:dyDescent="0.3">
      <c r="R12433" s="69"/>
    </row>
    <row r="12434" spans="18:18" x14ac:dyDescent="0.3">
      <c r="R12434" s="69"/>
    </row>
    <row r="12435" spans="18:18" x14ac:dyDescent="0.3">
      <c r="R12435" s="69"/>
    </row>
    <row r="12436" spans="18:18" x14ac:dyDescent="0.3">
      <c r="R12436" s="69"/>
    </row>
    <row r="12437" spans="18:18" x14ac:dyDescent="0.3">
      <c r="R12437" s="69"/>
    </row>
    <row r="12438" spans="18:18" x14ac:dyDescent="0.3">
      <c r="R12438" s="69"/>
    </row>
    <row r="12439" spans="18:18" x14ac:dyDescent="0.3">
      <c r="R12439" s="69"/>
    </row>
    <row r="12440" spans="18:18" x14ac:dyDescent="0.3">
      <c r="R12440" s="69"/>
    </row>
    <row r="12441" spans="18:18" x14ac:dyDescent="0.3">
      <c r="R12441" s="69"/>
    </row>
    <row r="12442" spans="18:18" x14ac:dyDescent="0.3">
      <c r="R12442" s="69"/>
    </row>
    <row r="12443" spans="18:18" x14ac:dyDescent="0.3">
      <c r="R12443" s="69"/>
    </row>
    <row r="12444" spans="18:18" x14ac:dyDescent="0.3">
      <c r="R12444" s="69"/>
    </row>
    <row r="12445" spans="18:18" x14ac:dyDescent="0.3">
      <c r="R12445" s="69"/>
    </row>
    <row r="12446" spans="18:18" x14ac:dyDescent="0.3">
      <c r="R12446" s="69"/>
    </row>
    <row r="12447" spans="18:18" x14ac:dyDescent="0.3">
      <c r="R12447" s="69"/>
    </row>
    <row r="12448" spans="18:18" x14ac:dyDescent="0.3">
      <c r="R12448" s="69"/>
    </row>
    <row r="12449" spans="18:18" x14ac:dyDescent="0.3">
      <c r="R12449" s="69"/>
    </row>
    <row r="12450" spans="18:18" x14ac:dyDescent="0.3">
      <c r="R12450" s="69"/>
    </row>
    <row r="12451" spans="18:18" x14ac:dyDescent="0.3">
      <c r="R12451" s="69"/>
    </row>
    <row r="12452" spans="18:18" x14ac:dyDescent="0.3">
      <c r="R12452" s="69"/>
    </row>
    <row r="12453" spans="18:18" x14ac:dyDescent="0.3">
      <c r="R12453" s="69"/>
    </row>
    <row r="12454" spans="18:18" x14ac:dyDescent="0.3">
      <c r="R12454" s="69"/>
    </row>
    <row r="12455" spans="18:18" x14ac:dyDescent="0.3">
      <c r="R12455" s="69"/>
    </row>
    <row r="12456" spans="18:18" x14ac:dyDescent="0.3">
      <c r="R12456" s="69"/>
    </row>
    <row r="12457" spans="18:18" x14ac:dyDescent="0.3">
      <c r="R12457" s="69"/>
    </row>
    <row r="12458" spans="18:18" x14ac:dyDescent="0.3">
      <c r="R12458" s="69"/>
    </row>
    <row r="12459" spans="18:18" x14ac:dyDescent="0.3">
      <c r="R12459" s="69"/>
    </row>
    <row r="12460" spans="18:18" x14ac:dyDescent="0.3">
      <c r="R12460" s="69"/>
    </row>
    <row r="12461" spans="18:18" x14ac:dyDescent="0.3">
      <c r="R12461" s="69"/>
    </row>
    <row r="12462" spans="18:18" x14ac:dyDescent="0.3">
      <c r="R12462" s="69"/>
    </row>
    <row r="12463" spans="18:18" x14ac:dyDescent="0.3">
      <c r="R12463" s="69"/>
    </row>
    <row r="12464" spans="18:18" x14ac:dyDescent="0.3">
      <c r="R12464" s="69"/>
    </row>
    <row r="12465" spans="18:18" x14ac:dyDescent="0.3">
      <c r="R12465" s="69"/>
    </row>
    <row r="12466" spans="18:18" x14ac:dyDescent="0.3">
      <c r="R12466" s="69"/>
    </row>
    <row r="12467" spans="18:18" x14ac:dyDescent="0.3">
      <c r="R12467" s="69"/>
    </row>
    <row r="12468" spans="18:18" x14ac:dyDescent="0.3">
      <c r="R12468" s="69"/>
    </row>
    <row r="12469" spans="18:18" x14ac:dyDescent="0.3">
      <c r="R12469" s="69"/>
    </row>
    <row r="12470" spans="18:18" x14ac:dyDescent="0.3">
      <c r="R12470" s="69"/>
    </row>
    <row r="12471" spans="18:18" x14ac:dyDescent="0.3">
      <c r="R12471" s="69"/>
    </row>
    <row r="12472" spans="18:18" x14ac:dyDescent="0.3">
      <c r="R12472" s="69"/>
    </row>
    <row r="12473" spans="18:18" x14ac:dyDescent="0.3">
      <c r="R12473" s="69"/>
    </row>
    <row r="12474" spans="18:18" x14ac:dyDescent="0.3">
      <c r="R12474" s="69"/>
    </row>
    <row r="12475" spans="18:18" x14ac:dyDescent="0.3">
      <c r="R12475" s="69"/>
    </row>
    <row r="12476" spans="18:18" x14ac:dyDescent="0.3">
      <c r="R12476" s="69"/>
    </row>
    <row r="12477" spans="18:18" x14ac:dyDescent="0.3">
      <c r="R12477" s="69"/>
    </row>
    <row r="12478" spans="18:18" x14ac:dyDescent="0.3">
      <c r="R12478" s="69"/>
    </row>
    <row r="12479" spans="18:18" x14ac:dyDescent="0.3">
      <c r="R12479" s="69"/>
    </row>
    <row r="12480" spans="18:18" x14ac:dyDescent="0.3">
      <c r="R12480" s="69"/>
    </row>
    <row r="12481" spans="18:18" x14ac:dyDescent="0.3">
      <c r="R12481" s="69"/>
    </row>
    <row r="12482" spans="18:18" x14ac:dyDescent="0.3">
      <c r="R12482" s="69"/>
    </row>
    <row r="12483" spans="18:18" x14ac:dyDescent="0.3">
      <c r="R12483" s="69"/>
    </row>
    <row r="12484" spans="18:18" x14ac:dyDescent="0.3">
      <c r="R12484" s="69"/>
    </row>
    <row r="12485" spans="18:18" x14ac:dyDescent="0.3">
      <c r="R12485" s="69"/>
    </row>
    <row r="12486" spans="18:18" x14ac:dyDescent="0.3">
      <c r="R12486" s="69"/>
    </row>
    <row r="12487" spans="18:18" x14ac:dyDescent="0.3">
      <c r="R12487" s="69"/>
    </row>
    <row r="12488" spans="18:18" x14ac:dyDescent="0.3">
      <c r="R12488" s="69"/>
    </row>
    <row r="12489" spans="18:18" x14ac:dyDescent="0.3">
      <c r="R12489" s="69"/>
    </row>
    <row r="12490" spans="18:18" x14ac:dyDescent="0.3">
      <c r="R12490" s="69"/>
    </row>
    <row r="12491" spans="18:18" x14ac:dyDescent="0.3">
      <c r="R12491" s="69"/>
    </row>
    <row r="12492" spans="18:18" x14ac:dyDescent="0.3">
      <c r="R12492" s="69"/>
    </row>
    <row r="12493" spans="18:18" x14ac:dyDescent="0.3">
      <c r="R12493" s="69"/>
    </row>
    <row r="12494" spans="18:18" x14ac:dyDescent="0.3">
      <c r="R12494" s="69"/>
    </row>
    <row r="12495" spans="18:18" x14ac:dyDescent="0.3">
      <c r="R12495" s="69"/>
    </row>
    <row r="12496" spans="18:18" x14ac:dyDescent="0.3">
      <c r="R12496" s="69"/>
    </row>
    <row r="12497" spans="18:18" x14ac:dyDescent="0.3">
      <c r="R12497" s="69"/>
    </row>
    <row r="12498" spans="18:18" x14ac:dyDescent="0.3">
      <c r="R12498" s="69"/>
    </row>
    <row r="12499" spans="18:18" x14ac:dyDescent="0.3">
      <c r="R12499" s="69"/>
    </row>
    <row r="12500" spans="18:18" x14ac:dyDescent="0.3">
      <c r="R12500" s="69"/>
    </row>
    <row r="12501" spans="18:18" x14ac:dyDescent="0.3">
      <c r="R12501" s="69"/>
    </row>
    <row r="12502" spans="18:18" x14ac:dyDescent="0.3">
      <c r="R12502" s="69"/>
    </row>
    <row r="12503" spans="18:18" x14ac:dyDescent="0.3">
      <c r="R12503" s="69"/>
    </row>
    <row r="12504" spans="18:18" x14ac:dyDescent="0.3">
      <c r="R12504" s="69"/>
    </row>
    <row r="12505" spans="18:18" x14ac:dyDescent="0.3">
      <c r="R12505" s="69"/>
    </row>
    <row r="12506" spans="18:18" x14ac:dyDescent="0.3">
      <c r="R12506" s="69"/>
    </row>
    <row r="12507" spans="18:18" x14ac:dyDescent="0.3">
      <c r="R12507" s="69"/>
    </row>
    <row r="12508" spans="18:18" x14ac:dyDescent="0.3">
      <c r="R12508" s="69"/>
    </row>
    <row r="12509" spans="18:18" x14ac:dyDescent="0.3">
      <c r="R12509" s="69"/>
    </row>
    <row r="12510" spans="18:18" x14ac:dyDescent="0.3">
      <c r="R12510" s="69"/>
    </row>
    <row r="12511" spans="18:18" x14ac:dyDescent="0.3">
      <c r="R12511" s="69"/>
    </row>
    <row r="12512" spans="18:18" x14ac:dyDescent="0.3">
      <c r="R12512" s="69"/>
    </row>
    <row r="12513" spans="18:18" x14ac:dyDescent="0.3">
      <c r="R12513" s="69"/>
    </row>
    <row r="12514" spans="18:18" x14ac:dyDescent="0.3">
      <c r="R12514" s="69"/>
    </row>
    <row r="12515" spans="18:18" x14ac:dyDescent="0.3">
      <c r="R12515" s="69"/>
    </row>
    <row r="12516" spans="18:18" x14ac:dyDescent="0.3">
      <c r="R12516" s="69"/>
    </row>
    <row r="12517" spans="18:18" x14ac:dyDescent="0.3">
      <c r="R12517" s="69"/>
    </row>
    <row r="12518" spans="18:18" x14ac:dyDescent="0.3">
      <c r="R12518" s="69"/>
    </row>
    <row r="12519" spans="18:18" x14ac:dyDescent="0.3">
      <c r="R12519" s="69"/>
    </row>
    <row r="12520" spans="18:18" x14ac:dyDescent="0.3">
      <c r="R12520" s="69"/>
    </row>
    <row r="12521" spans="18:18" x14ac:dyDescent="0.3">
      <c r="R12521" s="69"/>
    </row>
    <row r="12522" spans="18:18" x14ac:dyDescent="0.3">
      <c r="R12522" s="69"/>
    </row>
    <row r="12523" spans="18:18" x14ac:dyDescent="0.3">
      <c r="R12523" s="69"/>
    </row>
    <row r="12524" spans="18:18" x14ac:dyDescent="0.3">
      <c r="R12524" s="69"/>
    </row>
    <row r="12525" spans="18:18" x14ac:dyDescent="0.3">
      <c r="R12525" s="69"/>
    </row>
    <row r="12526" spans="18:18" x14ac:dyDescent="0.3">
      <c r="R12526" s="69"/>
    </row>
    <row r="12527" spans="18:18" x14ac:dyDescent="0.3">
      <c r="R12527" s="69"/>
    </row>
    <row r="12528" spans="18:18" x14ac:dyDescent="0.3">
      <c r="R12528" s="69"/>
    </row>
    <row r="12529" spans="18:18" x14ac:dyDescent="0.3">
      <c r="R12529" s="69"/>
    </row>
    <row r="12530" spans="18:18" x14ac:dyDescent="0.3">
      <c r="R12530" s="69"/>
    </row>
    <row r="12531" spans="18:18" x14ac:dyDescent="0.3">
      <c r="R12531" s="69"/>
    </row>
    <row r="12532" spans="18:18" x14ac:dyDescent="0.3">
      <c r="R12532" s="69"/>
    </row>
    <row r="12533" spans="18:18" x14ac:dyDescent="0.3">
      <c r="R12533" s="69"/>
    </row>
    <row r="12534" spans="18:18" x14ac:dyDescent="0.3">
      <c r="R12534" s="69"/>
    </row>
    <row r="12535" spans="18:18" x14ac:dyDescent="0.3">
      <c r="R12535" s="69"/>
    </row>
    <row r="12536" spans="18:18" x14ac:dyDescent="0.3">
      <c r="R12536" s="69"/>
    </row>
    <row r="12537" spans="18:18" x14ac:dyDescent="0.3">
      <c r="R12537" s="69"/>
    </row>
    <row r="12538" spans="18:18" x14ac:dyDescent="0.3">
      <c r="R12538" s="69"/>
    </row>
    <row r="12539" spans="18:18" x14ac:dyDescent="0.3">
      <c r="R12539" s="69"/>
    </row>
    <row r="12540" spans="18:18" x14ac:dyDescent="0.3">
      <c r="R12540" s="69"/>
    </row>
    <row r="12541" spans="18:18" x14ac:dyDescent="0.3">
      <c r="R12541" s="69"/>
    </row>
    <row r="12542" spans="18:18" x14ac:dyDescent="0.3">
      <c r="R12542" s="69"/>
    </row>
    <row r="12543" spans="18:18" x14ac:dyDescent="0.3">
      <c r="R12543" s="69"/>
    </row>
    <row r="12544" spans="18:18" x14ac:dyDescent="0.3">
      <c r="R12544" s="69"/>
    </row>
    <row r="12545" spans="18:18" x14ac:dyDescent="0.3">
      <c r="R12545" s="69"/>
    </row>
    <row r="12546" spans="18:18" x14ac:dyDescent="0.3">
      <c r="R12546" s="69"/>
    </row>
    <row r="12547" spans="18:18" x14ac:dyDescent="0.3">
      <c r="R12547" s="69"/>
    </row>
    <row r="12548" spans="18:18" x14ac:dyDescent="0.3">
      <c r="R12548" s="69"/>
    </row>
    <row r="12549" spans="18:18" x14ac:dyDescent="0.3">
      <c r="R12549" s="69"/>
    </row>
    <row r="12550" spans="18:18" x14ac:dyDescent="0.3">
      <c r="R12550" s="69"/>
    </row>
    <row r="12551" spans="18:18" x14ac:dyDescent="0.3">
      <c r="R12551" s="69"/>
    </row>
    <row r="12552" spans="18:18" x14ac:dyDescent="0.3">
      <c r="R12552" s="69"/>
    </row>
    <row r="12553" spans="18:18" x14ac:dyDescent="0.3">
      <c r="R12553" s="69"/>
    </row>
    <row r="12554" spans="18:18" x14ac:dyDescent="0.3">
      <c r="R12554" s="69"/>
    </row>
    <row r="12555" spans="18:18" x14ac:dyDescent="0.3">
      <c r="R12555" s="69"/>
    </row>
    <row r="12556" spans="18:18" x14ac:dyDescent="0.3">
      <c r="R12556" s="69"/>
    </row>
    <row r="12557" spans="18:18" x14ac:dyDescent="0.3">
      <c r="R12557" s="69"/>
    </row>
    <row r="12558" spans="18:18" x14ac:dyDescent="0.3">
      <c r="R12558" s="69"/>
    </row>
    <row r="12559" spans="18:18" x14ac:dyDescent="0.3">
      <c r="R12559" s="69"/>
    </row>
    <row r="12560" spans="18:18" x14ac:dyDescent="0.3">
      <c r="R12560" s="69"/>
    </row>
    <row r="12561" spans="18:18" x14ac:dyDescent="0.3">
      <c r="R12561" s="69"/>
    </row>
    <row r="12562" spans="18:18" x14ac:dyDescent="0.3">
      <c r="R12562" s="69"/>
    </row>
    <row r="12563" spans="18:18" x14ac:dyDescent="0.3">
      <c r="R12563" s="69"/>
    </row>
    <row r="12564" spans="18:18" x14ac:dyDescent="0.3">
      <c r="R12564" s="69"/>
    </row>
    <row r="12565" spans="18:18" x14ac:dyDescent="0.3">
      <c r="R12565" s="69"/>
    </row>
    <row r="12566" spans="18:18" x14ac:dyDescent="0.3">
      <c r="R12566" s="69"/>
    </row>
    <row r="12567" spans="18:18" x14ac:dyDescent="0.3">
      <c r="R12567" s="69"/>
    </row>
    <row r="12568" spans="18:18" x14ac:dyDescent="0.3">
      <c r="R12568" s="69"/>
    </row>
    <row r="12569" spans="18:18" x14ac:dyDescent="0.3">
      <c r="R12569" s="69"/>
    </row>
    <row r="12570" spans="18:18" x14ac:dyDescent="0.3">
      <c r="R12570" s="69"/>
    </row>
    <row r="12571" spans="18:18" x14ac:dyDescent="0.3">
      <c r="R12571" s="69"/>
    </row>
    <row r="12572" spans="18:18" x14ac:dyDescent="0.3">
      <c r="R12572" s="69"/>
    </row>
    <row r="12573" spans="18:18" x14ac:dyDescent="0.3">
      <c r="R12573" s="69"/>
    </row>
    <row r="12574" spans="18:18" x14ac:dyDescent="0.3">
      <c r="R12574" s="69"/>
    </row>
    <row r="12575" spans="18:18" x14ac:dyDescent="0.3">
      <c r="R12575" s="69"/>
    </row>
    <row r="12576" spans="18:18" x14ac:dyDescent="0.3">
      <c r="R12576" s="69"/>
    </row>
    <row r="12577" spans="18:18" x14ac:dyDescent="0.3">
      <c r="R12577" s="69"/>
    </row>
    <row r="12578" spans="18:18" x14ac:dyDescent="0.3">
      <c r="R12578" s="69"/>
    </row>
    <row r="12579" spans="18:18" x14ac:dyDescent="0.3">
      <c r="R12579" s="69"/>
    </row>
    <row r="12580" spans="18:18" x14ac:dyDescent="0.3">
      <c r="R12580" s="69"/>
    </row>
    <row r="12581" spans="18:18" x14ac:dyDescent="0.3">
      <c r="R12581" s="69"/>
    </row>
    <row r="12582" spans="18:18" x14ac:dyDescent="0.3">
      <c r="R12582" s="69"/>
    </row>
    <row r="12583" spans="18:18" x14ac:dyDescent="0.3">
      <c r="R12583" s="69"/>
    </row>
    <row r="12584" spans="18:18" x14ac:dyDescent="0.3">
      <c r="R12584" s="69"/>
    </row>
    <row r="12585" spans="18:18" x14ac:dyDescent="0.3">
      <c r="R12585" s="69"/>
    </row>
    <row r="12586" spans="18:18" x14ac:dyDescent="0.3">
      <c r="R12586" s="69"/>
    </row>
    <row r="12587" spans="18:18" x14ac:dyDescent="0.3">
      <c r="R12587" s="69"/>
    </row>
    <row r="12588" spans="18:18" x14ac:dyDescent="0.3">
      <c r="R12588" s="69"/>
    </row>
    <row r="12589" spans="18:18" x14ac:dyDescent="0.3">
      <c r="R12589" s="69"/>
    </row>
    <row r="12590" spans="18:18" x14ac:dyDescent="0.3">
      <c r="R12590" s="69"/>
    </row>
    <row r="12591" spans="18:18" x14ac:dyDescent="0.3">
      <c r="R12591" s="69"/>
    </row>
    <row r="12592" spans="18:18" x14ac:dyDescent="0.3">
      <c r="R12592" s="69"/>
    </row>
    <row r="12593" spans="18:18" x14ac:dyDescent="0.3">
      <c r="R12593" s="69"/>
    </row>
    <row r="12594" spans="18:18" x14ac:dyDescent="0.3">
      <c r="R12594" s="69"/>
    </row>
    <row r="12595" spans="18:18" x14ac:dyDescent="0.3">
      <c r="R12595" s="69"/>
    </row>
    <row r="12596" spans="18:18" x14ac:dyDescent="0.3">
      <c r="R12596" s="69"/>
    </row>
    <row r="12597" spans="18:18" x14ac:dyDescent="0.3">
      <c r="R12597" s="69"/>
    </row>
    <row r="12598" spans="18:18" x14ac:dyDescent="0.3">
      <c r="R12598" s="69"/>
    </row>
    <row r="12599" spans="18:18" x14ac:dyDescent="0.3">
      <c r="R12599" s="69"/>
    </row>
    <row r="12600" spans="18:18" x14ac:dyDescent="0.3">
      <c r="R12600" s="69"/>
    </row>
    <row r="12601" spans="18:18" x14ac:dyDescent="0.3">
      <c r="R12601" s="69"/>
    </row>
    <row r="12602" spans="18:18" x14ac:dyDescent="0.3">
      <c r="R12602" s="69"/>
    </row>
    <row r="12603" spans="18:18" x14ac:dyDescent="0.3">
      <c r="R12603" s="69"/>
    </row>
    <row r="12604" spans="18:18" x14ac:dyDescent="0.3">
      <c r="R12604" s="69"/>
    </row>
    <row r="12605" spans="18:18" x14ac:dyDescent="0.3">
      <c r="R12605" s="69"/>
    </row>
    <row r="12606" spans="18:18" x14ac:dyDescent="0.3">
      <c r="R12606" s="69"/>
    </row>
    <row r="12607" spans="18:18" x14ac:dyDescent="0.3">
      <c r="R12607" s="69"/>
    </row>
    <row r="12608" spans="18:18" x14ac:dyDescent="0.3">
      <c r="R12608" s="69"/>
    </row>
    <row r="12609" spans="18:18" x14ac:dyDescent="0.3">
      <c r="R12609" s="69"/>
    </row>
    <row r="12610" spans="18:18" x14ac:dyDescent="0.3">
      <c r="R12610" s="69"/>
    </row>
    <row r="12611" spans="18:18" x14ac:dyDescent="0.3">
      <c r="R12611" s="69"/>
    </row>
    <row r="12612" spans="18:18" x14ac:dyDescent="0.3">
      <c r="R12612" s="69"/>
    </row>
    <row r="12613" spans="18:18" x14ac:dyDescent="0.3">
      <c r="R12613" s="69"/>
    </row>
    <row r="12614" spans="18:18" x14ac:dyDescent="0.3">
      <c r="R12614" s="69"/>
    </row>
    <row r="12615" spans="18:18" x14ac:dyDescent="0.3">
      <c r="R12615" s="69"/>
    </row>
    <row r="12616" spans="18:18" x14ac:dyDescent="0.3">
      <c r="R12616" s="69"/>
    </row>
    <row r="12617" spans="18:18" x14ac:dyDescent="0.3">
      <c r="R12617" s="69"/>
    </row>
    <row r="12618" spans="18:18" x14ac:dyDescent="0.3">
      <c r="R12618" s="69"/>
    </row>
    <row r="12619" spans="18:18" x14ac:dyDescent="0.3">
      <c r="R12619" s="69"/>
    </row>
    <row r="12620" spans="18:18" x14ac:dyDescent="0.3">
      <c r="R12620" s="69"/>
    </row>
    <row r="12621" spans="18:18" x14ac:dyDescent="0.3">
      <c r="R12621" s="69"/>
    </row>
    <row r="12622" spans="18:18" x14ac:dyDescent="0.3">
      <c r="R12622" s="69"/>
    </row>
    <row r="12623" spans="18:18" x14ac:dyDescent="0.3">
      <c r="R12623" s="69"/>
    </row>
    <row r="12624" spans="18:18" x14ac:dyDescent="0.3">
      <c r="R12624" s="69"/>
    </row>
    <row r="12625" spans="18:18" x14ac:dyDescent="0.3">
      <c r="R12625" s="69"/>
    </row>
    <row r="12626" spans="18:18" x14ac:dyDescent="0.3">
      <c r="R12626" s="69"/>
    </row>
    <row r="12627" spans="18:18" x14ac:dyDescent="0.3">
      <c r="R12627" s="69"/>
    </row>
    <row r="12628" spans="18:18" x14ac:dyDescent="0.3">
      <c r="R12628" s="69"/>
    </row>
    <row r="12629" spans="18:18" x14ac:dyDescent="0.3">
      <c r="R12629" s="69"/>
    </row>
    <row r="12630" spans="18:18" x14ac:dyDescent="0.3">
      <c r="R12630" s="69"/>
    </row>
    <row r="12631" spans="18:18" x14ac:dyDescent="0.3">
      <c r="R12631" s="69"/>
    </row>
    <row r="12632" spans="18:18" x14ac:dyDescent="0.3">
      <c r="R12632" s="69"/>
    </row>
    <row r="12633" spans="18:18" x14ac:dyDescent="0.3">
      <c r="R12633" s="69"/>
    </row>
    <row r="12634" spans="18:18" x14ac:dyDescent="0.3">
      <c r="R12634" s="69"/>
    </row>
    <row r="12635" spans="18:18" x14ac:dyDescent="0.3">
      <c r="R12635" s="69"/>
    </row>
    <row r="12636" spans="18:18" x14ac:dyDescent="0.3">
      <c r="R12636" s="69"/>
    </row>
    <row r="12637" spans="18:18" x14ac:dyDescent="0.3">
      <c r="R12637" s="69"/>
    </row>
    <row r="12638" spans="18:18" x14ac:dyDescent="0.3">
      <c r="R12638" s="69"/>
    </row>
    <row r="12639" spans="18:18" x14ac:dyDescent="0.3">
      <c r="R12639" s="69"/>
    </row>
    <row r="12640" spans="18:18" x14ac:dyDescent="0.3">
      <c r="R12640" s="69"/>
    </row>
    <row r="12641" spans="18:18" x14ac:dyDescent="0.3">
      <c r="R12641" s="69"/>
    </row>
    <row r="12642" spans="18:18" x14ac:dyDescent="0.3">
      <c r="R12642" s="69"/>
    </row>
    <row r="12643" spans="18:18" x14ac:dyDescent="0.3">
      <c r="R12643" s="69"/>
    </row>
    <row r="12644" spans="18:18" x14ac:dyDescent="0.3">
      <c r="R12644" s="69"/>
    </row>
    <row r="12645" spans="18:18" x14ac:dyDescent="0.3">
      <c r="R12645" s="69"/>
    </row>
    <row r="12646" spans="18:18" x14ac:dyDescent="0.3">
      <c r="R12646" s="69"/>
    </row>
    <row r="12647" spans="18:18" x14ac:dyDescent="0.3">
      <c r="R12647" s="69"/>
    </row>
    <row r="12648" spans="18:18" x14ac:dyDescent="0.3">
      <c r="R12648" s="69"/>
    </row>
    <row r="12649" spans="18:18" x14ac:dyDescent="0.3">
      <c r="R12649" s="69"/>
    </row>
    <row r="12650" spans="18:18" x14ac:dyDescent="0.3">
      <c r="R12650" s="69"/>
    </row>
    <row r="12651" spans="18:18" x14ac:dyDescent="0.3">
      <c r="R12651" s="69"/>
    </row>
    <row r="12652" spans="18:18" x14ac:dyDescent="0.3">
      <c r="R12652" s="69"/>
    </row>
    <row r="12653" spans="18:18" x14ac:dyDescent="0.3">
      <c r="R12653" s="69"/>
    </row>
    <row r="12654" spans="18:18" x14ac:dyDescent="0.3">
      <c r="R12654" s="69"/>
    </row>
    <row r="12655" spans="18:18" x14ac:dyDescent="0.3">
      <c r="R12655" s="69"/>
    </row>
    <row r="12656" spans="18:18" x14ac:dyDescent="0.3">
      <c r="R12656" s="69"/>
    </row>
    <row r="12657" spans="18:18" x14ac:dyDescent="0.3">
      <c r="R12657" s="69"/>
    </row>
    <row r="12658" spans="18:18" x14ac:dyDescent="0.3">
      <c r="R12658" s="69"/>
    </row>
    <row r="12659" spans="18:18" x14ac:dyDescent="0.3">
      <c r="R12659" s="69"/>
    </row>
    <row r="12660" spans="18:18" x14ac:dyDescent="0.3">
      <c r="R12660" s="69"/>
    </row>
    <row r="12661" spans="18:18" x14ac:dyDescent="0.3">
      <c r="R12661" s="69"/>
    </row>
    <row r="12662" spans="18:18" x14ac:dyDescent="0.3">
      <c r="R12662" s="69"/>
    </row>
    <row r="12663" spans="18:18" x14ac:dyDescent="0.3">
      <c r="R12663" s="69"/>
    </row>
    <row r="12664" spans="18:18" x14ac:dyDescent="0.3">
      <c r="R12664" s="69"/>
    </row>
    <row r="12665" spans="18:18" x14ac:dyDescent="0.3">
      <c r="R12665" s="69"/>
    </row>
    <row r="12666" spans="18:18" x14ac:dyDescent="0.3">
      <c r="R12666" s="69"/>
    </row>
    <row r="12667" spans="18:18" x14ac:dyDescent="0.3">
      <c r="R12667" s="69"/>
    </row>
    <row r="12668" spans="18:18" x14ac:dyDescent="0.3">
      <c r="R12668" s="69"/>
    </row>
    <row r="12669" spans="18:18" x14ac:dyDescent="0.3">
      <c r="R12669" s="69"/>
    </row>
    <row r="12670" spans="18:18" x14ac:dyDescent="0.3">
      <c r="R12670" s="69"/>
    </row>
    <row r="12671" spans="18:18" x14ac:dyDescent="0.3">
      <c r="R12671" s="69"/>
    </row>
    <row r="12672" spans="18:18" x14ac:dyDescent="0.3">
      <c r="R12672" s="69"/>
    </row>
    <row r="12673" spans="18:18" x14ac:dyDescent="0.3">
      <c r="R12673" s="69"/>
    </row>
    <row r="12674" spans="18:18" x14ac:dyDescent="0.3">
      <c r="R12674" s="69"/>
    </row>
    <row r="12675" spans="18:18" x14ac:dyDescent="0.3">
      <c r="R12675" s="69"/>
    </row>
    <row r="12676" spans="18:18" x14ac:dyDescent="0.3">
      <c r="R12676" s="69"/>
    </row>
    <row r="12677" spans="18:18" x14ac:dyDescent="0.3">
      <c r="R12677" s="69"/>
    </row>
    <row r="12678" spans="18:18" x14ac:dyDescent="0.3">
      <c r="R12678" s="69"/>
    </row>
    <row r="12679" spans="18:18" x14ac:dyDescent="0.3">
      <c r="R12679" s="69"/>
    </row>
    <row r="12680" spans="18:18" x14ac:dyDescent="0.3">
      <c r="R12680" s="69"/>
    </row>
    <row r="12681" spans="18:18" x14ac:dyDescent="0.3">
      <c r="R12681" s="69"/>
    </row>
    <row r="12682" spans="18:18" x14ac:dyDescent="0.3">
      <c r="R12682" s="69"/>
    </row>
    <row r="12683" spans="18:18" x14ac:dyDescent="0.3">
      <c r="R12683" s="69"/>
    </row>
    <row r="12684" spans="18:18" x14ac:dyDescent="0.3">
      <c r="R12684" s="69"/>
    </row>
    <row r="12685" spans="18:18" x14ac:dyDescent="0.3">
      <c r="R12685" s="69"/>
    </row>
    <row r="12686" spans="18:18" x14ac:dyDescent="0.3">
      <c r="R12686" s="69"/>
    </row>
    <row r="12687" spans="18:18" x14ac:dyDescent="0.3">
      <c r="R12687" s="69"/>
    </row>
    <row r="12688" spans="18:18" x14ac:dyDescent="0.3">
      <c r="R12688" s="69"/>
    </row>
    <row r="12689" spans="18:18" x14ac:dyDescent="0.3">
      <c r="R12689" s="69"/>
    </row>
    <row r="12690" spans="18:18" x14ac:dyDescent="0.3">
      <c r="R12690" s="69"/>
    </row>
    <row r="12691" spans="18:18" x14ac:dyDescent="0.3">
      <c r="R12691" s="69"/>
    </row>
    <row r="12692" spans="18:18" x14ac:dyDescent="0.3">
      <c r="R12692" s="69"/>
    </row>
    <row r="12693" spans="18:18" x14ac:dyDescent="0.3">
      <c r="R12693" s="69"/>
    </row>
    <row r="12694" spans="18:18" x14ac:dyDescent="0.3">
      <c r="R12694" s="69"/>
    </row>
    <row r="12695" spans="18:18" x14ac:dyDescent="0.3">
      <c r="R12695" s="69"/>
    </row>
    <row r="12696" spans="18:18" x14ac:dyDescent="0.3">
      <c r="R12696" s="69"/>
    </row>
    <row r="12697" spans="18:18" x14ac:dyDescent="0.3">
      <c r="R12697" s="69"/>
    </row>
    <row r="12698" spans="18:18" x14ac:dyDescent="0.3">
      <c r="R12698" s="69"/>
    </row>
    <row r="12699" spans="18:18" x14ac:dyDescent="0.3">
      <c r="R12699" s="69"/>
    </row>
    <row r="12700" spans="18:18" x14ac:dyDescent="0.3">
      <c r="R12700" s="69"/>
    </row>
    <row r="12701" spans="18:18" x14ac:dyDescent="0.3">
      <c r="R12701" s="69"/>
    </row>
    <row r="12702" spans="18:18" x14ac:dyDescent="0.3">
      <c r="R12702" s="69"/>
    </row>
    <row r="12703" spans="18:18" x14ac:dyDescent="0.3">
      <c r="R12703" s="69"/>
    </row>
    <row r="12704" spans="18:18" x14ac:dyDescent="0.3">
      <c r="R12704" s="69"/>
    </row>
    <row r="12705" spans="18:18" x14ac:dyDescent="0.3">
      <c r="R12705" s="69"/>
    </row>
    <row r="12706" spans="18:18" x14ac:dyDescent="0.3">
      <c r="R12706" s="69"/>
    </row>
    <row r="12707" spans="18:18" x14ac:dyDescent="0.3">
      <c r="R12707" s="69"/>
    </row>
    <row r="12708" spans="18:18" x14ac:dyDescent="0.3">
      <c r="R12708" s="69"/>
    </row>
    <row r="12709" spans="18:18" x14ac:dyDescent="0.3">
      <c r="R12709" s="69"/>
    </row>
    <row r="12710" spans="18:18" x14ac:dyDescent="0.3">
      <c r="R12710" s="69"/>
    </row>
    <row r="12711" spans="18:18" x14ac:dyDescent="0.3">
      <c r="R12711" s="69"/>
    </row>
    <row r="12712" spans="18:18" x14ac:dyDescent="0.3">
      <c r="R12712" s="69"/>
    </row>
    <row r="12713" spans="18:18" x14ac:dyDescent="0.3">
      <c r="R12713" s="69"/>
    </row>
    <row r="12714" spans="18:18" x14ac:dyDescent="0.3">
      <c r="R12714" s="69"/>
    </row>
    <row r="12715" spans="18:18" x14ac:dyDescent="0.3">
      <c r="R12715" s="69"/>
    </row>
    <row r="12716" spans="18:18" x14ac:dyDescent="0.3">
      <c r="R12716" s="69"/>
    </row>
    <row r="12717" spans="18:18" x14ac:dyDescent="0.3">
      <c r="R12717" s="69"/>
    </row>
    <row r="12718" spans="18:18" x14ac:dyDescent="0.3">
      <c r="R12718" s="69"/>
    </row>
    <row r="12719" spans="18:18" x14ac:dyDescent="0.3">
      <c r="R12719" s="69"/>
    </row>
    <row r="12720" spans="18:18" x14ac:dyDescent="0.3">
      <c r="R12720" s="69"/>
    </row>
    <row r="12721" spans="18:18" x14ac:dyDescent="0.3">
      <c r="R12721" s="69"/>
    </row>
    <row r="12722" spans="18:18" x14ac:dyDescent="0.3">
      <c r="R12722" s="69"/>
    </row>
    <row r="12723" spans="18:18" x14ac:dyDescent="0.3">
      <c r="R12723" s="69"/>
    </row>
    <row r="12724" spans="18:18" x14ac:dyDescent="0.3">
      <c r="R12724" s="69"/>
    </row>
    <row r="12725" spans="18:18" x14ac:dyDescent="0.3">
      <c r="R12725" s="69"/>
    </row>
    <row r="12726" spans="18:18" x14ac:dyDescent="0.3">
      <c r="R12726" s="69"/>
    </row>
    <row r="12727" spans="18:18" x14ac:dyDescent="0.3">
      <c r="R12727" s="69"/>
    </row>
    <row r="12728" spans="18:18" x14ac:dyDescent="0.3">
      <c r="R12728" s="69"/>
    </row>
    <row r="12729" spans="18:18" x14ac:dyDescent="0.3">
      <c r="R12729" s="69"/>
    </row>
    <row r="12730" spans="18:18" x14ac:dyDescent="0.3">
      <c r="R12730" s="69"/>
    </row>
    <row r="12731" spans="18:18" x14ac:dyDescent="0.3">
      <c r="R12731" s="69"/>
    </row>
    <row r="12732" spans="18:18" x14ac:dyDescent="0.3">
      <c r="R12732" s="69"/>
    </row>
    <row r="12733" spans="18:18" x14ac:dyDescent="0.3">
      <c r="R12733" s="69"/>
    </row>
    <row r="12734" spans="18:18" x14ac:dyDescent="0.3">
      <c r="R12734" s="69"/>
    </row>
    <row r="12735" spans="18:18" x14ac:dyDescent="0.3">
      <c r="R12735" s="69"/>
    </row>
    <row r="12736" spans="18:18" x14ac:dyDescent="0.3">
      <c r="R12736" s="69"/>
    </row>
    <row r="12737" spans="18:18" x14ac:dyDescent="0.3">
      <c r="R12737" s="69"/>
    </row>
    <row r="12738" spans="18:18" x14ac:dyDescent="0.3">
      <c r="R12738" s="69"/>
    </row>
    <row r="12739" spans="18:18" x14ac:dyDescent="0.3">
      <c r="R12739" s="69"/>
    </row>
    <row r="12740" spans="18:18" x14ac:dyDescent="0.3">
      <c r="R12740" s="69"/>
    </row>
    <row r="12741" spans="18:18" x14ac:dyDescent="0.3">
      <c r="R12741" s="69"/>
    </row>
    <row r="12742" spans="18:18" x14ac:dyDescent="0.3">
      <c r="R12742" s="69"/>
    </row>
    <row r="12743" spans="18:18" x14ac:dyDescent="0.3">
      <c r="R12743" s="69"/>
    </row>
    <row r="12744" spans="18:18" x14ac:dyDescent="0.3">
      <c r="R12744" s="69"/>
    </row>
    <row r="12745" spans="18:18" x14ac:dyDescent="0.3">
      <c r="R12745" s="69"/>
    </row>
    <row r="12746" spans="18:18" x14ac:dyDescent="0.3">
      <c r="R12746" s="69"/>
    </row>
    <row r="12747" spans="18:18" x14ac:dyDescent="0.3">
      <c r="R12747" s="69"/>
    </row>
    <row r="12748" spans="18:18" x14ac:dyDescent="0.3">
      <c r="R12748" s="69"/>
    </row>
    <row r="12749" spans="18:18" x14ac:dyDescent="0.3">
      <c r="R12749" s="69"/>
    </row>
    <row r="12750" spans="18:18" x14ac:dyDescent="0.3">
      <c r="R12750" s="69"/>
    </row>
    <row r="12751" spans="18:18" x14ac:dyDescent="0.3">
      <c r="R12751" s="69"/>
    </row>
    <row r="12752" spans="18:18" x14ac:dyDescent="0.3">
      <c r="R12752" s="69"/>
    </row>
    <row r="12753" spans="18:18" x14ac:dyDescent="0.3">
      <c r="R12753" s="69"/>
    </row>
    <row r="12754" spans="18:18" x14ac:dyDescent="0.3">
      <c r="R12754" s="69"/>
    </row>
    <row r="12755" spans="18:18" x14ac:dyDescent="0.3">
      <c r="R12755" s="69"/>
    </row>
    <row r="12756" spans="18:18" x14ac:dyDescent="0.3">
      <c r="R12756" s="69"/>
    </row>
    <row r="12757" spans="18:18" x14ac:dyDescent="0.3">
      <c r="R12757" s="69"/>
    </row>
    <row r="12758" spans="18:18" x14ac:dyDescent="0.3">
      <c r="R12758" s="69"/>
    </row>
    <row r="12759" spans="18:18" x14ac:dyDescent="0.3">
      <c r="R12759" s="69"/>
    </row>
    <row r="12760" spans="18:18" x14ac:dyDescent="0.3">
      <c r="R12760" s="69"/>
    </row>
    <row r="12761" spans="18:18" x14ac:dyDescent="0.3">
      <c r="R12761" s="69"/>
    </row>
    <row r="12762" spans="18:18" x14ac:dyDescent="0.3">
      <c r="R12762" s="69"/>
    </row>
    <row r="12763" spans="18:18" x14ac:dyDescent="0.3">
      <c r="R12763" s="69"/>
    </row>
    <row r="12764" spans="18:18" x14ac:dyDescent="0.3">
      <c r="R12764" s="69"/>
    </row>
    <row r="12765" spans="18:18" x14ac:dyDescent="0.3">
      <c r="R12765" s="69"/>
    </row>
    <row r="12766" spans="18:18" x14ac:dyDescent="0.3">
      <c r="R12766" s="69"/>
    </row>
    <row r="12767" spans="18:18" x14ac:dyDescent="0.3">
      <c r="R12767" s="69"/>
    </row>
    <row r="12768" spans="18:18" x14ac:dyDescent="0.3">
      <c r="R12768" s="69"/>
    </row>
    <row r="12769" spans="18:18" x14ac:dyDescent="0.3">
      <c r="R12769" s="69"/>
    </row>
    <row r="12770" spans="18:18" x14ac:dyDescent="0.3">
      <c r="R12770" s="69"/>
    </row>
    <row r="12771" spans="18:18" x14ac:dyDescent="0.3">
      <c r="R12771" s="69"/>
    </row>
    <row r="12772" spans="18:18" x14ac:dyDescent="0.3">
      <c r="R12772" s="69"/>
    </row>
    <row r="12773" spans="18:18" x14ac:dyDescent="0.3">
      <c r="R12773" s="69"/>
    </row>
    <row r="12774" spans="18:18" x14ac:dyDescent="0.3">
      <c r="R12774" s="69"/>
    </row>
    <row r="12775" spans="18:18" x14ac:dyDescent="0.3">
      <c r="R12775" s="69"/>
    </row>
    <row r="12776" spans="18:18" x14ac:dyDescent="0.3">
      <c r="R12776" s="69"/>
    </row>
    <row r="12777" spans="18:18" x14ac:dyDescent="0.3">
      <c r="R12777" s="69"/>
    </row>
    <row r="12778" spans="18:18" x14ac:dyDescent="0.3">
      <c r="R12778" s="69"/>
    </row>
    <row r="12779" spans="18:18" x14ac:dyDescent="0.3">
      <c r="R12779" s="69"/>
    </row>
    <row r="12780" spans="18:18" x14ac:dyDescent="0.3">
      <c r="R12780" s="69"/>
    </row>
    <row r="12781" spans="18:18" x14ac:dyDescent="0.3">
      <c r="R12781" s="69"/>
    </row>
    <row r="12782" spans="18:18" x14ac:dyDescent="0.3">
      <c r="R12782" s="69"/>
    </row>
    <row r="12783" spans="18:18" x14ac:dyDescent="0.3">
      <c r="R12783" s="69"/>
    </row>
    <row r="12784" spans="18:18" x14ac:dyDescent="0.3">
      <c r="R12784" s="69"/>
    </row>
    <row r="12785" spans="18:18" x14ac:dyDescent="0.3">
      <c r="R12785" s="69"/>
    </row>
    <row r="12786" spans="18:18" x14ac:dyDescent="0.3">
      <c r="R12786" s="69"/>
    </row>
    <row r="12787" spans="18:18" x14ac:dyDescent="0.3">
      <c r="R12787" s="69"/>
    </row>
    <row r="12788" spans="18:18" x14ac:dyDescent="0.3">
      <c r="R12788" s="69"/>
    </row>
    <row r="12789" spans="18:18" x14ac:dyDescent="0.3">
      <c r="R12789" s="69"/>
    </row>
    <row r="12790" spans="18:18" x14ac:dyDescent="0.3">
      <c r="R12790" s="69"/>
    </row>
    <row r="12791" spans="18:18" x14ac:dyDescent="0.3">
      <c r="R12791" s="69"/>
    </row>
    <row r="12792" spans="18:18" x14ac:dyDescent="0.3">
      <c r="R12792" s="69"/>
    </row>
    <row r="12793" spans="18:18" x14ac:dyDescent="0.3">
      <c r="R12793" s="69"/>
    </row>
    <row r="12794" spans="18:18" x14ac:dyDescent="0.3">
      <c r="R12794" s="69"/>
    </row>
    <row r="12795" spans="18:18" x14ac:dyDescent="0.3">
      <c r="R12795" s="69"/>
    </row>
    <row r="12796" spans="18:18" x14ac:dyDescent="0.3">
      <c r="R12796" s="69"/>
    </row>
    <row r="12797" spans="18:18" x14ac:dyDescent="0.3">
      <c r="R12797" s="69"/>
    </row>
    <row r="12798" spans="18:18" x14ac:dyDescent="0.3">
      <c r="R12798" s="69"/>
    </row>
    <row r="12799" spans="18:18" x14ac:dyDescent="0.3">
      <c r="R12799" s="69"/>
    </row>
    <row r="12800" spans="18:18" x14ac:dyDescent="0.3">
      <c r="R12800" s="69"/>
    </row>
    <row r="12801" spans="18:18" x14ac:dyDescent="0.3">
      <c r="R12801" s="69"/>
    </row>
    <row r="12802" spans="18:18" x14ac:dyDescent="0.3">
      <c r="R12802" s="69"/>
    </row>
    <row r="12803" spans="18:18" x14ac:dyDescent="0.3">
      <c r="R12803" s="69"/>
    </row>
    <row r="12804" spans="18:18" x14ac:dyDescent="0.3">
      <c r="R12804" s="69"/>
    </row>
    <row r="12805" spans="18:18" x14ac:dyDescent="0.3">
      <c r="R12805" s="69"/>
    </row>
    <row r="12806" spans="18:18" x14ac:dyDescent="0.3">
      <c r="R12806" s="69"/>
    </row>
    <row r="12807" spans="18:18" x14ac:dyDescent="0.3">
      <c r="R12807" s="69"/>
    </row>
    <row r="12808" spans="18:18" x14ac:dyDescent="0.3">
      <c r="R12808" s="69"/>
    </row>
    <row r="12809" spans="18:18" x14ac:dyDescent="0.3">
      <c r="R12809" s="69"/>
    </row>
    <row r="12810" spans="18:18" x14ac:dyDescent="0.3">
      <c r="R12810" s="69"/>
    </row>
    <row r="12811" spans="18:18" x14ac:dyDescent="0.3">
      <c r="R12811" s="69"/>
    </row>
    <row r="12812" spans="18:18" x14ac:dyDescent="0.3">
      <c r="R12812" s="69"/>
    </row>
    <row r="12813" spans="18:18" x14ac:dyDescent="0.3">
      <c r="R12813" s="69"/>
    </row>
    <row r="12814" spans="18:18" x14ac:dyDescent="0.3">
      <c r="R12814" s="69"/>
    </row>
    <row r="12815" spans="18:18" x14ac:dyDescent="0.3">
      <c r="R12815" s="69"/>
    </row>
    <row r="12816" spans="18:18" x14ac:dyDescent="0.3">
      <c r="R12816" s="69"/>
    </row>
    <row r="12817" spans="18:18" x14ac:dyDescent="0.3">
      <c r="R12817" s="69"/>
    </row>
    <row r="12818" spans="18:18" x14ac:dyDescent="0.3">
      <c r="R12818" s="69"/>
    </row>
    <row r="12819" spans="18:18" x14ac:dyDescent="0.3">
      <c r="R12819" s="69"/>
    </row>
    <row r="12820" spans="18:18" x14ac:dyDescent="0.3">
      <c r="R12820" s="69"/>
    </row>
    <row r="12821" spans="18:18" x14ac:dyDescent="0.3">
      <c r="R12821" s="69"/>
    </row>
    <row r="12822" spans="18:18" x14ac:dyDescent="0.3">
      <c r="R12822" s="69"/>
    </row>
    <row r="12823" spans="18:18" x14ac:dyDescent="0.3">
      <c r="R12823" s="69"/>
    </row>
    <row r="12824" spans="18:18" x14ac:dyDescent="0.3">
      <c r="R12824" s="69"/>
    </row>
    <row r="12825" spans="18:18" x14ac:dyDescent="0.3">
      <c r="R12825" s="69"/>
    </row>
    <row r="12826" spans="18:18" x14ac:dyDescent="0.3">
      <c r="R12826" s="69"/>
    </row>
    <row r="12827" spans="18:18" x14ac:dyDescent="0.3">
      <c r="R12827" s="69"/>
    </row>
    <row r="12828" spans="18:18" x14ac:dyDescent="0.3">
      <c r="R12828" s="69"/>
    </row>
    <row r="12829" spans="18:18" x14ac:dyDescent="0.3">
      <c r="R12829" s="69"/>
    </row>
    <row r="12830" spans="18:18" x14ac:dyDescent="0.3">
      <c r="R12830" s="69"/>
    </row>
    <row r="12831" spans="18:18" x14ac:dyDescent="0.3">
      <c r="R12831" s="69"/>
    </row>
    <row r="12832" spans="18:18" x14ac:dyDescent="0.3">
      <c r="R12832" s="69"/>
    </row>
    <row r="12833" spans="18:18" x14ac:dyDescent="0.3">
      <c r="R12833" s="69"/>
    </row>
    <row r="12834" spans="18:18" x14ac:dyDescent="0.3">
      <c r="R12834" s="69"/>
    </row>
    <row r="12835" spans="18:18" x14ac:dyDescent="0.3">
      <c r="R12835" s="69"/>
    </row>
    <row r="12836" spans="18:18" x14ac:dyDescent="0.3">
      <c r="R12836" s="69"/>
    </row>
    <row r="12837" spans="18:18" x14ac:dyDescent="0.3">
      <c r="R12837" s="69"/>
    </row>
    <row r="12838" spans="18:18" x14ac:dyDescent="0.3">
      <c r="R12838" s="69"/>
    </row>
    <row r="12839" spans="18:18" x14ac:dyDescent="0.3">
      <c r="R12839" s="69"/>
    </row>
    <row r="12840" spans="18:18" x14ac:dyDescent="0.3">
      <c r="R12840" s="69"/>
    </row>
    <row r="12841" spans="18:18" x14ac:dyDescent="0.3">
      <c r="R12841" s="69"/>
    </row>
    <row r="12842" spans="18:18" x14ac:dyDescent="0.3">
      <c r="R12842" s="69"/>
    </row>
    <row r="12843" spans="18:18" x14ac:dyDescent="0.3">
      <c r="R12843" s="69"/>
    </row>
    <row r="12844" spans="18:18" x14ac:dyDescent="0.3">
      <c r="R12844" s="69"/>
    </row>
    <row r="12845" spans="18:18" x14ac:dyDescent="0.3">
      <c r="R12845" s="69"/>
    </row>
    <row r="12846" spans="18:18" x14ac:dyDescent="0.3">
      <c r="R12846" s="69"/>
    </row>
    <row r="12847" spans="18:18" x14ac:dyDescent="0.3">
      <c r="R12847" s="69"/>
    </row>
    <row r="12848" spans="18:18" x14ac:dyDescent="0.3">
      <c r="R12848" s="69"/>
    </row>
    <row r="12849" spans="18:18" x14ac:dyDescent="0.3">
      <c r="R12849" s="69"/>
    </row>
    <row r="12850" spans="18:18" x14ac:dyDescent="0.3">
      <c r="R12850" s="69"/>
    </row>
    <row r="12851" spans="18:18" x14ac:dyDescent="0.3">
      <c r="R12851" s="69"/>
    </row>
    <row r="12852" spans="18:18" x14ac:dyDescent="0.3">
      <c r="R12852" s="69"/>
    </row>
    <row r="12853" spans="18:18" x14ac:dyDescent="0.3">
      <c r="R12853" s="69"/>
    </row>
    <row r="12854" spans="18:18" x14ac:dyDescent="0.3">
      <c r="R12854" s="69"/>
    </row>
    <row r="12855" spans="18:18" x14ac:dyDescent="0.3">
      <c r="R12855" s="69"/>
    </row>
    <row r="12856" spans="18:18" x14ac:dyDescent="0.3">
      <c r="R12856" s="69"/>
    </row>
    <row r="12857" spans="18:18" x14ac:dyDescent="0.3">
      <c r="R12857" s="69"/>
    </row>
    <row r="12858" spans="18:18" x14ac:dyDescent="0.3">
      <c r="R12858" s="69"/>
    </row>
    <row r="12859" spans="18:18" x14ac:dyDescent="0.3">
      <c r="R12859" s="69"/>
    </row>
    <row r="12860" spans="18:18" x14ac:dyDescent="0.3">
      <c r="R12860" s="69"/>
    </row>
    <row r="12861" spans="18:18" x14ac:dyDescent="0.3">
      <c r="R12861" s="69"/>
    </row>
    <row r="12862" spans="18:18" x14ac:dyDescent="0.3">
      <c r="R12862" s="69"/>
    </row>
    <row r="12863" spans="18:18" x14ac:dyDescent="0.3">
      <c r="R12863" s="69"/>
    </row>
    <row r="12864" spans="18:18" x14ac:dyDescent="0.3">
      <c r="R12864" s="69"/>
    </row>
    <row r="12865" spans="18:18" x14ac:dyDescent="0.3">
      <c r="R12865" s="69"/>
    </row>
    <row r="12866" spans="18:18" x14ac:dyDescent="0.3">
      <c r="R12866" s="69"/>
    </row>
    <row r="12867" spans="18:18" x14ac:dyDescent="0.3">
      <c r="R12867" s="69"/>
    </row>
    <row r="12868" spans="18:18" x14ac:dyDescent="0.3">
      <c r="R12868" s="69"/>
    </row>
    <row r="12869" spans="18:18" x14ac:dyDescent="0.3">
      <c r="R12869" s="69"/>
    </row>
    <row r="12870" spans="18:18" x14ac:dyDescent="0.3">
      <c r="R12870" s="69"/>
    </row>
    <row r="12871" spans="18:18" x14ac:dyDescent="0.3">
      <c r="R12871" s="69"/>
    </row>
    <row r="12872" spans="18:18" x14ac:dyDescent="0.3">
      <c r="R12872" s="69"/>
    </row>
    <row r="12873" spans="18:18" x14ac:dyDescent="0.3">
      <c r="R12873" s="69"/>
    </row>
    <row r="12874" spans="18:18" x14ac:dyDescent="0.3">
      <c r="R12874" s="69"/>
    </row>
    <row r="12875" spans="18:18" x14ac:dyDescent="0.3">
      <c r="R12875" s="69"/>
    </row>
    <row r="12876" spans="18:18" x14ac:dyDescent="0.3">
      <c r="R12876" s="69"/>
    </row>
    <row r="12877" spans="18:18" x14ac:dyDescent="0.3">
      <c r="R12877" s="69"/>
    </row>
    <row r="12878" spans="18:18" x14ac:dyDescent="0.3">
      <c r="R12878" s="69"/>
    </row>
    <row r="12879" spans="18:18" x14ac:dyDescent="0.3">
      <c r="R12879" s="69"/>
    </row>
    <row r="12880" spans="18:18" x14ac:dyDescent="0.3">
      <c r="R12880" s="69"/>
    </row>
    <row r="12881" spans="18:18" x14ac:dyDescent="0.3">
      <c r="R12881" s="69"/>
    </row>
    <row r="12882" spans="18:18" x14ac:dyDescent="0.3">
      <c r="R12882" s="69"/>
    </row>
    <row r="12883" spans="18:18" x14ac:dyDescent="0.3">
      <c r="R12883" s="69"/>
    </row>
    <row r="12884" spans="18:18" x14ac:dyDescent="0.3">
      <c r="R12884" s="69"/>
    </row>
    <row r="12885" spans="18:18" x14ac:dyDescent="0.3">
      <c r="R12885" s="69"/>
    </row>
    <row r="12886" spans="18:18" x14ac:dyDescent="0.3">
      <c r="R12886" s="69"/>
    </row>
    <row r="12887" spans="18:18" x14ac:dyDescent="0.3">
      <c r="R12887" s="69"/>
    </row>
    <row r="12888" spans="18:18" x14ac:dyDescent="0.3">
      <c r="R12888" s="69"/>
    </row>
    <row r="12889" spans="18:18" x14ac:dyDescent="0.3">
      <c r="R12889" s="69"/>
    </row>
    <row r="12890" spans="18:18" x14ac:dyDescent="0.3">
      <c r="R12890" s="69"/>
    </row>
    <row r="12891" spans="18:18" x14ac:dyDescent="0.3">
      <c r="R12891" s="69"/>
    </row>
    <row r="12892" spans="18:18" x14ac:dyDescent="0.3">
      <c r="R12892" s="69"/>
    </row>
    <row r="12893" spans="18:18" x14ac:dyDescent="0.3">
      <c r="R12893" s="69"/>
    </row>
    <row r="12894" spans="18:18" x14ac:dyDescent="0.3">
      <c r="R12894" s="69"/>
    </row>
    <row r="12895" spans="18:18" x14ac:dyDescent="0.3">
      <c r="R12895" s="69"/>
    </row>
    <row r="12896" spans="18:18" x14ac:dyDescent="0.3">
      <c r="R12896" s="69"/>
    </row>
    <row r="12897" spans="18:18" x14ac:dyDescent="0.3">
      <c r="R12897" s="69"/>
    </row>
    <row r="12898" spans="18:18" x14ac:dyDescent="0.3">
      <c r="R12898" s="69"/>
    </row>
    <row r="12899" spans="18:18" x14ac:dyDescent="0.3">
      <c r="R12899" s="69"/>
    </row>
    <row r="12900" spans="18:18" x14ac:dyDescent="0.3">
      <c r="R12900" s="69"/>
    </row>
    <row r="12901" spans="18:18" x14ac:dyDescent="0.3">
      <c r="R12901" s="69"/>
    </row>
    <row r="12902" spans="18:18" x14ac:dyDescent="0.3">
      <c r="R12902" s="69"/>
    </row>
    <row r="12903" spans="18:18" x14ac:dyDescent="0.3">
      <c r="R12903" s="69"/>
    </row>
    <row r="12904" spans="18:18" x14ac:dyDescent="0.3">
      <c r="R12904" s="69"/>
    </row>
    <row r="12905" spans="18:18" x14ac:dyDescent="0.3">
      <c r="R12905" s="69"/>
    </row>
    <row r="12906" spans="18:18" x14ac:dyDescent="0.3">
      <c r="R12906" s="69"/>
    </row>
    <row r="12907" spans="18:18" x14ac:dyDescent="0.3">
      <c r="R12907" s="69"/>
    </row>
    <row r="12908" spans="18:18" x14ac:dyDescent="0.3">
      <c r="R12908" s="69"/>
    </row>
    <row r="12909" spans="18:18" x14ac:dyDescent="0.3">
      <c r="R12909" s="69"/>
    </row>
    <row r="12910" spans="18:18" x14ac:dyDescent="0.3">
      <c r="R12910" s="69"/>
    </row>
    <row r="12911" spans="18:18" x14ac:dyDescent="0.3">
      <c r="R12911" s="69"/>
    </row>
    <row r="12912" spans="18:18" x14ac:dyDescent="0.3">
      <c r="R12912" s="69"/>
    </row>
    <row r="12913" spans="18:18" x14ac:dyDescent="0.3">
      <c r="R12913" s="69"/>
    </row>
    <row r="12914" spans="18:18" x14ac:dyDescent="0.3">
      <c r="R12914" s="69"/>
    </row>
    <row r="12915" spans="18:18" x14ac:dyDescent="0.3">
      <c r="R12915" s="69"/>
    </row>
    <row r="12916" spans="18:18" x14ac:dyDescent="0.3">
      <c r="R12916" s="69"/>
    </row>
    <row r="12917" spans="18:18" x14ac:dyDescent="0.3">
      <c r="R12917" s="69"/>
    </row>
    <row r="12918" spans="18:18" x14ac:dyDescent="0.3">
      <c r="R12918" s="69"/>
    </row>
    <row r="12919" spans="18:18" x14ac:dyDescent="0.3">
      <c r="R12919" s="69"/>
    </row>
    <row r="12920" spans="18:18" x14ac:dyDescent="0.3">
      <c r="R12920" s="69"/>
    </row>
    <row r="12921" spans="18:18" x14ac:dyDescent="0.3">
      <c r="R12921" s="69"/>
    </row>
    <row r="12922" spans="18:18" x14ac:dyDescent="0.3">
      <c r="R12922" s="69"/>
    </row>
    <row r="12923" spans="18:18" x14ac:dyDescent="0.3">
      <c r="R12923" s="69"/>
    </row>
    <row r="12924" spans="18:18" x14ac:dyDescent="0.3">
      <c r="R12924" s="69"/>
    </row>
    <row r="12925" spans="18:18" x14ac:dyDescent="0.3">
      <c r="R12925" s="69"/>
    </row>
    <row r="12926" spans="18:18" x14ac:dyDescent="0.3">
      <c r="R12926" s="69"/>
    </row>
    <row r="12927" spans="18:18" x14ac:dyDescent="0.3">
      <c r="R12927" s="69"/>
    </row>
    <row r="12928" spans="18:18" x14ac:dyDescent="0.3">
      <c r="R12928" s="69"/>
    </row>
    <row r="12929" spans="18:18" x14ac:dyDescent="0.3">
      <c r="R12929" s="69"/>
    </row>
    <row r="12930" spans="18:18" x14ac:dyDescent="0.3">
      <c r="R12930" s="69"/>
    </row>
    <row r="12931" spans="18:18" x14ac:dyDescent="0.3">
      <c r="R12931" s="69"/>
    </row>
    <row r="12932" spans="18:18" x14ac:dyDescent="0.3">
      <c r="R12932" s="69"/>
    </row>
    <row r="12933" spans="18:18" x14ac:dyDescent="0.3">
      <c r="R12933" s="69"/>
    </row>
    <row r="12934" spans="18:18" x14ac:dyDescent="0.3">
      <c r="R12934" s="69"/>
    </row>
    <row r="12935" spans="18:18" x14ac:dyDescent="0.3">
      <c r="R12935" s="69"/>
    </row>
    <row r="12936" spans="18:18" x14ac:dyDescent="0.3">
      <c r="R12936" s="69"/>
    </row>
    <row r="12937" spans="18:18" x14ac:dyDescent="0.3">
      <c r="R12937" s="69"/>
    </row>
    <row r="12938" spans="18:18" x14ac:dyDescent="0.3">
      <c r="R12938" s="69"/>
    </row>
    <row r="12939" spans="18:18" x14ac:dyDescent="0.3">
      <c r="R12939" s="69"/>
    </row>
    <row r="12940" spans="18:18" x14ac:dyDescent="0.3">
      <c r="R12940" s="69"/>
    </row>
    <row r="12941" spans="18:18" x14ac:dyDescent="0.3">
      <c r="R12941" s="69"/>
    </row>
    <row r="12942" spans="18:18" x14ac:dyDescent="0.3">
      <c r="R12942" s="69"/>
    </row>
    <row r="12943" spans="18:18" x14ac:dyDescent="0.3">
      <c r="R12943" s="69"/>
    </row>
    <row r="12944" spans="18:18" x14ac:dyDescent="0.3">
      <c r="R12944" s="69"/>
    </row>
    <row r="12945" spans="18:18" x14ac:dyDescent="0.3">
      <c r="R12945" s="69"/>
    </row>
    <row r="12946" spans="18:18" x14ac:dyDescent="0.3">
      <c r="R12946" s="69"/>
    </row>
    <row r="12947" spans="18:18" x14ac:dyDescent="0.3">
      <c r="R12947" s="69"/>
    </row>
    <row r="12948" spans="18:18" x14ac:dyDescent="0.3">
      <c r="R12948" s="69"/>
    </row>
    <row r="12949" spans="18:18" x14ac:dyDescent="0.3">
      <c r="R12949" s="69"/>
    </row>
    <row r="12950" spans="18:18" x14ac:dyDescent="0.3">
      <c r="R12950" s="69"/>
    </row>
    <row r="12951" spans="18:18" x14ac:dyDescent="0.3">
      <c r="R12951" s="69"/>
    </row>
    <row r="12952" spans="18:18" x14ac:dyDescent="0.3">
      <c r="R12952" s="69"/>
    </row>
    <row r="12953" spans="18:18" x14ac:dyDescent="0.3">
      <c r="R12953" s="69"/>
    </row>
    <row r="12954" spans="18:18" x14ac:dyDescent="0.3">
      <c r="R12954" s="69"/>
    </row>
    <row r="12955" spans="18:18" x14ac:dyDescent="0.3">
      <c r="R12955" s="69"/>
    </row>
    <row r="12956" spans="18:18" x14ac:dyDescent="0.3">
      <c r="R12956" s="69"/>
    </row>
    <row r="12957" spans="18:18" x14ac:dyDescent="0.3">
      <c r="R12957" s="69"/>
    </row>
    <row r="12958" spans="18:18" x14ac:dyDescent="0.3">
      <c r="R12958" s="69"/>
    </row>
    <row r="12959" spans="18:18" x14ac:dyDescent="0.3">
      <c r="R12959" s="69"/>
    </row>
    <row r="12960" spans="18:18" x14ac:dyDescent="0.3">
      <c r="R12960" s="69"/>
    </row>
    <row r="12961" spans="18:18" x14ac:dyDescent="0.3">
      <c r="R12961" s="69"/>
    </row>
    <row r="12962" spans="18:18" x14ac:dyDescent="0.3">
      <c r="R12962" s="69"/>
    </row>
    <row r="12963" spans="18:18" x14ac:dyDescent="0.3">
      <c r="R12963" s="69"/>
    </row>
    <row r="12964" spans="18:18" x14ac:dyDescent="0.3">
      <c r="R12964" s="69"/>
    </row>
    <row r="12965" spans="18:18" x14ac:dyDescent="0.3">
      <c r="R12965" s="69"/>
    </row>
    <row r="12966" spans="18:18" x14ac:dyDescent="0.3">
      <c r="R12966" s="69"/>
    </row>
    <row r="12967" spans="18:18" x14ac:dyDescent="0.3">
      <c r="R12967" s="69"/>
    </row>
    <row r="12968" spans="18:18" x14ac:dyDescent="0.3">
      <c r="R12968" s="69"/>
    </row>
    <row r="12969" spans="18:18" x14ac:dyDescent="0.3">
      <c r="R12969" s="69"/>
    </row>
    <row r="12970" spans="18:18" x14ac:dyDescent="0.3">
      <c r="R12970" s="69"/>
    </row>
    <row r="12971" spans="18:18" x14ac:dyDescent="0.3">
      <c r="R12971" s="69"/>
    </row>
    <row r="12972" spans="18:18" x14ac:dyDescent="0.3">
      <c r="R12972" s="69"/>
    </row>
    <row r="12973" spans="18:18" x14ac:dyDescent="0.3">
      <c r="R12973" s="69"/>
    </row>
    <row r="12974" spans="18:18" x14ac:dyDescent="0.3">
      <c r="R12974" s="69"/>
    </row>
    <row r="12975" spans="18:18" x14ac:dyDescent="0.3">
      <c r="R12975" s="69"/>
    </row>
    <row r="12976" spans="18:18" x14ac:dyDescent="0.3">
      <c r="R12976" s="69"/>
    </row>
    <row r="12977" spans="18:18" x14ac:dyDescent="0.3">
      <c r="R12977" s="69"/>
    </row>
    <row r="12978" spans="18:18" x14ac:dyDescent="0.3">
      <c r="R12978" s="69"/>
    </row>
    <row r="12979" spans="18:18" x14ac:dyDescent="0.3">
      <c r="R12979" s="69"/>
    </row>
    <row r="12980" spans="18:18" x14ac:dyDescent="0.3">
      <c r="R12980" s="69"/>
    </row>
    <row r="12981" spans="18:18" x14ac:dyDescent="0.3">
      <c r="R12981" s="69"/>
    </row>
    <row r="12982" spans="18:18" x14ac:dyDescent="0.3">
      <c r="R12982" s="69"/>
    </row>
    <row r="12983" spans="18:18" x14ac:dyDescent="0.3">
      <c r="R12983" s="69"/>
    </row>
    <row r="12984" spans="18:18" x14ac:dyDescent="0.3">
      <c r="R12984" s="69"/>
    </row>
    <row r="12985" spans="18:18" x14ac:dyDescent="0.3">
      <c r="R12985" s="69"/>
    </row>
    <row r="12986" spans="18:18" x14ac:dyDescent="0.3">
      <c r="R12986" s="69"/>
    </row>
    <row r="12987" spans="18:18" x14ac:dyDescent="0.3">
      <c r="R12987" s="69"/>
    </row>
    <row r="12988" spans="18:18" x14ac:dyDescent="0.3">
      <c r="R12988" s="69"/>
    </row>
    <row r="12989" spans="18:18" x14ac:dyDescent="0.3">
      <c r="R12989" s="69"/>
    </row>
    <row r="12990" spans="18:18" x14ac:dyDescent="0.3">
      <c r="R12990" s="69"/>
    </row>
    <row r="12991" spans="18:18" x14ac:dyDescent="0.3">
      <c r="R12991" s="69"/>
    </row>
    <row r="12992" spans="18:18" x14ac:dyDescent="0.3">
      <c r="R12992" s="69"/>
    </row>
    <row r="12993" spans="18:18" x14ac:dyDescent="0.3">
      <c r="R12993" s="69"/>
    </row>
    <row r="12994" spans="18:18" x14ac:dyDescent="0.3">
      <c r="R12994" s="69"/>
    </row>
    <row r="12995" spans="18:18" x14ac:dyDescent="0.3">
      <c r="R12995" s="69"/>
    </row>
    <row r="12996" spans="18:18" x14ac:dyDescent="0.3">
      <c r="R12996" s="69"/>
    </row>
    <row r="12997" spans="18:18" x14ac:dyDescent="0.3">
      <c r="R12997" s="69"/>
    </row>
    <row r="12998" spans="18:18" x14ac:dyDescent="0.3">
      <c r="R12998" s="69"/>
    </row>
    <row r="12999" spans="18:18" x14ac:dyDescent="0.3">
      <c r="R12999" s="69"/>
    </row>
    <row r="13000" spans="18:18" x14ac:dyDescent="0.3">
      <c r="R13000" s="69"/>
    </row>
    <row r="13001" spans="18:18" x14ac:dyDescent="0.3">
      <c r="R13001" s="69"/>
    </row>
    <row r="13002" spans="18:18" x14ac:dyDescent="0.3">
      <c r="R13002" s="69"/>
    </row>
    <row r="13003" spans="18:18" x14ac:dyDescent="0.3">
      <c r="R13003" s="69"/>
    </row>
    <row r="13004" spans="18:18" x14ac:dyDescent="0.3">
      <c r="R13004" s="69"/>
    </row>
    <row r="13005" spans="18:18" x14ac:dyDescent="0.3">
      <c r="R13005" s="69"/>
    </row>
    <row r="13006" spans="18:18" x14ac:dyDescent="0.3">
      <c r="R13006" s="69"/>
    </row>
    <row r="13007" spans="18:18" x14ac:dyDescent="0.3">
      <c r="R13007" s="69"/>
    </row>
    <row r="13008" spans="18:18" x14ac:dyDescent="0.3">
      <c r="R13008" s="69"/>
    </row>
    <row r="13009" spans="18:18" x14ac:dyDescent="0.3">
      <c r="R13009" s="69"/>
    </row>
    <row r="13010" spans="18:18" x14ac:dyDescent="0.3">
      <c r="R13010" s="69"/>
    </row>
    <row r="13011" spans="18:18" x14ac:dyDescent="0.3">
      <c r="R13011" s="69"/>
    </row>
    <row r="13012" spans="18:18" x14ac:dyDescent="0.3">
      <c r="R13012" s="69"/>
    </row>
    <row r="13013" spans="18:18" x14ac:dyDescent="0.3">
      <c r="R13013" s="69"/>
    </row>
    <row r="13014" spans="18:18" x14ac:dyDescent="0.3">
      <c r="R13014" s="69"/>
    </row>
    <row r="13015" spans="18:18" x14ac:dyDescent="0.3">
      <c r="R13015" s="69"/>
    </row>
    <row r="13016" spans="18:18" x14ac:dyDescent="0.3">
      <c r="R13016" s="69"/>
    </row>
    <row r="13017" spans="18:18" x14ac:dyDescent="0.3">
      <c r="R13017" s="69"/>
    </row>
    <row r="13018" spans="18:18" x14ac:dyDescent="0.3">
      <c r="R13018" s="69"/>
    </row>
    <row r="13019" spans="18:18" x14ac:dyDescent="0.3">
      <c r="R13019" s="69"/>
    </row>
    <row r="13020" spans="18:18" x14ac:dyDescent="0.3">
      <c r="R13020" s="69"/>
    </row>
    <row r="13021" spans="18:18" x14ac:dyDescent="0.3">
      <c r="R13021" s="69"/>
    </row>
    <row r="13022" spans="18:18" x14ac:dyDescent="0.3">
      <c r="R13022" s="69"/>
    </row>
    <row r="13023" spans="18:18" x14ac:dyDescent="0.3">
      <c r="R13023" s="69"/>
    </row>
    <row r="13024" spans="18:18" x14ac:dyDescent="0.3">
      <c r="R13024" s="69"/>
    </row>
    <row r="13025" spans="18:18" x14ac:dyDescent="0.3">
      <c r="R13025" s="69"/>
    </row>
    <row r="13026" spans="18:18" x14ac:dyDescent="0.3">
      <c r="R13026" s="69"/>
    </row>
    <row r="13027" spans="18:18" x14ac:dyDescent="0.3">
      <c r="R13027" s="69"/>
    </row>
    <row r="13028" spans="18:18" x14ac:dyDescent="0.3">
      <c r="R13028" s="69"/>
    </row>
    <row r="13029" spans="18:18" x14ac:dyDescent="0.3">
      <c r="R13029" s="69"/>
    </row>
    <row r="13030" spans="18:18" x14ac:dyDescent="0.3">
      <c r="R13030" s="69"/>
    </row>
    <row r="13031" spans="18:18" x14ac:dyDescent="0.3">
      <c r="R13031" s="69"/>
    </row>
    <row r="13032" spans="18:18" x14ac:dyDescent="0.3">
      <c r="R13032" s="69"/>
    </row>
    <row r="13033" spans="18:18" x14ac:dyDescent="0.3">
      <c r="R13033" s="69"/>
    </row>
    <row r="13034" spans="18:18" x14ac:dyDescent="0.3">
      <c r="R13034" s="69"/>
    </row>
    <row r="13035" spans="18:18" x14ac:dyDescent="0.3">
      <c r="R13035" s="69"/>
    </row>
    <row r="13036" spans="18:18" x14ac:dyDescent="0.3">
      <c r="R13036" s="69"/>
    </row>
    <row r="13037" spans="18:18" x14ac:dyDescent="0.3">
      <c r="R13037" s="69"/>
    </row>
    <row r="13038" spans="18:18" x14ac:dyDescent="0.3">
      <c r="R13038" s="69"/>
    </row>
    <row r="13039" spans="18:18" x14ac:dyDescent="0.3">
      <c r="R13039" s="69"/>
    </row>
    <row r="13040" spans="18:18" x14ac:dyDescent="0.3">
      <c r="R13040" s="69"/>
    </row>
    <row r="13041" spans="18:18" x14ac:dyDescent="0.3">
      <c r="R13041" s="69"/>
    </row>
    <row r="13042" spans="18:18" x14ac:dyDescent="0.3">
      <c r="R13042" s="69"/>
    </row>
    <row r="13043" spans="18:18" x14ac:dyDescent="0.3">
      <c r="R13043" s="69"/>
    </row>
    <row r="13044" spans="18:18" x14ac:dyDescent="0.3">
      <c r="R13044" s="69"/>
    </row>
    <row r="13045" spans="18:18" x14ac:dyDescent="0.3">
      <c r="R13045" s="69"/>
    </row>
    <row r="13046" spans="18:18" x14ac:dyDescent="0.3">
      <c r="R13046" s="69"/>
    </row>
    <row r="13047" spans="18:18" x14ac:dyDescent="0.3">
      <c r="R13047" s="69"/>
    </row>
    <row r="13048" spans="18:18" x14ac:dyDescent="0.3">
      <c r="R13048" s="69"/>
    </row>
    <row r="13049" spans="18:18" x14ac:dyDescent="0.3">
      <c r="R13049" s="69"/>
    </row>
    <row r="13050" spans="18:18" x14ac:dyDescent="0.3">
      <c r="R13050" s="69"/>
    </row>
    <row r="13051" spans="18:18" x14ac:dyDescent="0.3">
      <c r="R13051" s="69"/>
    </row>
    <row r="13052" spans="18:18" x14ac:dyDescent="0.3">
      <c r="R13052" s="69"/>
    </row>
    <row r="13053" spans="18:18" x14ac:dyDescent="0.3">
      <c r="R13053" s="69"/>
    </row>
    <row r="13054" spans="18:18" x14ac:dyDescent="0.3">
      <c r="R13054" s="69"/>
    </row>
    <row r="13055" spans="18:18" x14ac:dyDescent="0.3">
      <c r="R13055" s="69"/>
    </row>
    <row r="13056" spans="18:18" x14ac:dyDescent="0.3">
      <c r="R13056" s="69"/>
    </row>
    <row r="13057" spans="18:18" x14ac:dyDescent="0.3">
      <c r="R13057" s="69"/>
    </row>
    <row r="13058" spans="18:18" x14ac:dyDescent="0.3">
      <c r="R13058" s="69"/>
    </row>
    <row r="13059" spans="18:18" x14ac:dyDescent="0.3">
      <c r="R13059" s="69"/>
    </row>
    <row r="13060" spans="18:18" x14ac:dyDescent="0.3">
      <c r="R13060" s="69"/>
    </row>
    <row r="13061" spans="18:18" x14ac:dyDescent="0.3">
      <c r="R13061" s="69"/>
    </row>
    <row r="13062" spans="18:18" x14ac:dyDescent="0.3">
      <c r="R13062" s="69"/>
    </row>
    <row r="13063" spans="18:18" x14ac:dyDescent="0.3">
      <c r="R13063" s="69"/>
    </row>
    <row r="13064" spans="18:18" x14ac:dyDescent="0.3">
      <c r="R13064" s="69"/>
    </row>
    <row r="13065" spans="18:18" x14ac:dyDescent="0.3">
      <c r="R13065" s="69"/>
    </row>
    <row r="13066" spans="18:18" x14ac:dyDescent="0.3">
      <c r="R13066" s="69"/>
    </row>
    <row r="13067" spans="18:18" x14ac:dyDescent="0.3">
      <c r="R13067" s="69"/>
    </row>
    <row r="13068" spans="18:18" x14ac:dyDescent="0.3">
      <c r="R13068" s="69"/>
    </row>
    <row r="13069" spans="18:18" x14ac:dyDescent="0.3">
      <c r="R13069" s="69"/>
    </row>
    <row r="13070" spans="18:18" x14ac:dyDescent="0.3">
      <c r="R13070" s="69"/>
    </row>
    <row r="13071" spans="18:18" x14ac:dyDescent="0.3">
      <c r="R13071" s="69"/>
    </row>
    <row r="13072" spans="18:18" x14ac:dyDescent="0.3">
      <c r="R13072" s="69"/>
    </row>
    <row r="13073" spans="18:18" x14ac:dyDescent="0.3">
      <c r="R13073" s="69"/>
    </row>
    <row r="13074" spans="18:18" x14ac:dyDescent="0.3">
      <c r="R13074" s="69"/>
    </row>
    <row r="13075" spans="18:18" x14ac:dyDescent="0.3">
      <c r="R13075" s="69"/>
    </row>
    <row r="13076" spans="18:18" x14ac:dyDescent="0.3">
      <c r="R13076" s="69"/>
    </row>
    <row r="13077" spans="18:18" x14ac:dyDescent="0.3">
      <c r="R13077" s="69"/>
    </row>
    <row r="13078" spans="18:18" x14ac:dyDescent="0.3">
      <c r="R13078" s="69"/>
    </row>
    <row r="13079" spans="18:18" x14ac:dyDescent="0.3">
      <c r="R13079" s="69"/>
    </row>
    <row r="13080" spans="18:18" x14ac:dyDescent="0.3">
      <c r="R13080" s="69"/>
    </row>
    <row r="13081" spans="18:18" x14ac:dyDescent="0.3">
      <c r="R13081" s="69"/>
    </row>
    <row r="13082" spans="18:18" x14ac:dyDescent="0.3">
      <c r="R13082" s="69"/>
    </row>
    <row r="13083" spans="18:18" x14ac:dyDescent="0.3">
      <c r="R13083" s="69"/>
    </row>
    <row r="13084" spans="18:18" x14ac:dyDescent="0.3">
      <c r="R13084" s="69"/>
    </row>
    <row r="13085" spans="18:18" x14ac:dyDescent="0.3">
      <c r="R13085" s="69"/>
    </row>
    <row r="13086" spans="18:18" x14ac:dyDescent="0.3">
      <c r="R13086" s="69"/>
    </row>
    <row r="13087" spans="18:18" x14ac:dyDescent="0.3">
      <c r="R13087" s="69"/>
    </row>
    <row r="13088" spans="18:18" x14ac:dyDescent="0.3">
      <c r="R13088" s="69"/>
    </row>
    <row r="13089" spans="18:18" x14ac:dyDescent="0.3">
      <c r="R13089" s="69"/>
    </row>
    <row r="13090" spans="18:18" x14ac:dyDescent="0.3">
      <c r="R13090" s="69"/>
    </row>
    <row r="13091" spans="18:18" x14ac:dyDescent="0.3">
      <c r="R13091" s="69"/>
    </row>
    <row r="13092" spans="18:18" x14ac:dyDescent="0.3">
      <c r="R13092" s="69"/>
    </row>
    <row r="13093" spans="18:18" x14ac:dyDescent="0.3">
      <c r="R13093" s="69"/>
    </row>
    <row r="13094" spans="18:18" x14ac:dyDescent="0.3">
      <c r="R13094" s="69"/>
    </row>
    <row r="13095" spans="18:18" x14ac:dyDescent="0.3">
      <c r="R13095" s="69"/>
    </row>
    <row r="13096" spans="18:18" x14ac:dyDescent="0.3">
      <c r="R13096" s="69"/>
    </row>
    <row r="13097" spans="18:18" x14ac:dyDescent="0.3">
      <c r="R13097" s="69"/>
    </row>
    <row r="13098" spans="18:18" x14ac:dyDescent="0.3">
      <c r="R13098" s="69"/>
    </row>
    <row r="13099" spans="18:18" x14ac:dyDescent="0.3">
      <c r="R13099" s="69"/>
    </row>
    <row r="13100" spans="18:18" x14ac:dyDescent="0.3">
      <c r="R13100" s="69"/>
    </row>
    <row r="13101" spans="18:18" x14ac:dyDescent="0.3">
      <c r="R13101" s="69"/>
    </row>
    <row r="13102" spans="18:18" x14ac:dyDescent="0.3">
      <c r="R13102" s="69"/>
    </row>
    <row r="13103" spans="18:18" x14ac:dyDescent="0.3">
      <c r="R13103" s="69"/>
    </row>
    <row r="13104" spans="18:18" x14ac:dyDescent="0.3">
      <c r="R13104" s="69"/>
    </row>
    <row r="13105" spans="18:18" x14ac:dyDescent="0.3">
      <c r="R13105" s="69"/>
    </row>
    <row r="13106" spans="18:18" x14ac:dyDescent="0.3">
      <c r="R13106" s="69"/>
    </row>
    <row r="13107" spans="18:18" x14ac:dyDescent="0.3">
      <c r="R13107" s="69"/>
    </row>
    <row r="13108" spans="18:18" x14ac:dyDescent="0.3">
      <c r="R13108" s="69"/>
    </row>
    <row r="13109" spans="18:18" x14ac:dyDescent="0.3">
      <c r="R13109" s="69"/>
    </row>
    <row r="13110" spans="18:18" x14ac:dyDescent="0.3">
      <c r="R13110" s="69"/>
    </row>
    <row r="13111" spans="18:18" x14ac:dyDescent="0.3">
      <c r="R13111" s="69"/>
    </row>
    <row r="13112" spans="18:18" x14ac:dyDescent="0.3">
      <c r="R13112" s="69"/>
    </row>
    <row r="13113" spans="18:18" x14ac:dyDescent="0.3">
      <c r="R13113" s="69"/>
    </row>
    <row r="13114" spans="18:18" x14ac:dyDescent="0.3">
      <c r="R13114" s="69"/>
    </row>
    <row r="13115" spans="18:18" x14ac:dyDescent="0.3">
      <c r="R13115" s="69"/>
    </row>
    <row r="13116" spans="18:18" x14ac:dyDescent="0.3">
      <c r="R13116" s="69"/>
    </row>
    <row r="13117" spans="18:18" x14ac:dyDescent="0.3">
      <c r="R13117" s="69"/>
    </row>
    <row r="13118" spans="18:18" x14ac:dyDescent="0.3">
      <c r="R13118" s="69"/>
    </row>
    <row r="13119" spans="18:18" x14ac:dyDescent="0.3">
      <c r="R13119" s="69"/>
    </row>
    <row r="13120" spans="18:18" x14ac:dyDescent="0.3">
      <c r="R13120" s="69"/>
    </row>
    <row r="13121" spans="18:18" x14ac:dyDescent="0.3">
      <c r="R13121" s="69"/>
    </row>
    <row r="13122" spans="18:18" x14ac:dyDescent="0.3">
      <c r="R13122" s="69"/>
    </row>
    <row r="13123" spans="18:18" x14ac:dyDescent="0.3">
      <c r="R13123" s="69"/>
    </row>
    <row r="13124" spans="18:18" x14ac:dyDescent="0.3">
      <c r="R13124" s="69"/>
    </row>
    <row r="13125" spans="18:18" x14ac:dyDescent="0.3">
      <c r="R13125" s="69"/>
    </row>
    <row r="13126" spans="18:18" x14ac:dyDescent="0.3">
      <c r="R13126" s="69"/>
    </row>
    <row r="13127" spans="18:18" x14ac:dyDescent="0.3">
      <c r="R13127" s="69"/>
    </row>
    <row r="13128" spans="18:18" x14ac:dyDescent="0.3">
      <c r="R13128" s="69"/>
    </row>
    <row r="13129" spans="18:18" x14ac:dyDescent="0.3">
      <c r="R13129" s="69"/>
    </row>
    <row r="13130" spans="18:18" x14ac:dyDescent="0.3">
      <c r="R13130" s="69"/>
    </row>
    <row r="13131" spans="18:18" x14ac:dyDescent="0.3">
      <c r="R13131" s="69"/>
    </row>
    <row r="13132" spans="18:18" x14ac:dyDescent="0.3">
      <c r="R13132" s="69"/>
    </row>
    <row r="13133" spans="18:18" x14ac:dyDescent="0.3">
      <c r="R13133" s="69"/>
    </row>
    <row r="13134" spans="18:18" x14ac:dyDescent="0.3">
      <c r="R13134" s="69"/>
    </row>
    <row r="13135" spans="18:18" x14ac:dyDescent="0.3">
      <c r="R13135" s="69"/>
    </row>
    <row r="13136" spans="18:18" x14ac:dyDescent="0.3">
      <c r="R13136" s="69"/>
    </row>
    <row r="13137" spans="18:18" x14ac:dyDescent="0.3">
      <c r="R13137" s="69"/>
    </row>
    <row r="13138" spans="18:18" x14ac:dyDescent="0.3">
      <c r="R13138" s="69"/>
    </row>
    <row r="13139" spans="18:18" x14ac:dyDescent="0.3">
      <c r="R13139" s="69"/>
    </row>
    <row r="13140" spans="18:18" x14ac:dyDescent="0.3">
      <c r="R13140" s="69"/>
    </row>
    <row r="13141" spans="18:18" x14ac:dyDescent="0.3">
      <c r="R13141" s="69"/>
    </row>
    <row r="13142" spans="18:18" x14ac:dyDescent="0.3">
      <c r="R13142" s="69"/>
    </row>
    <row r="13143" spans="18:18" x14ac:dyDescent="0.3">
      <c r="R13143" s="69"/>
    </row>
    <row r="13144" spans="18:18" x14ac:dyDescent="0.3">
      <c r="R13144" s="69"/>
    </row>
    <row r="13145" spans="18:18" x14ac:dyDescent="0.3">
      <c r="R13145" s="69"/>
    </row>
    <row r="13146" spans="18:18" x14ac:dyDescent="0.3">
      <c r="R13146" s="69"/>
    </row>
    <row r="13147" spans="18:18" x14ac:dyDescent="0.3">
      <c r="R13147" s="69"/>
    </row>
    <row r="13148" spans="18:18" x14ac:dyDescent="0.3">
      <c r="R13148" s="69"/>
    </row>
    <row r="13149" spans="18:18" x14ac:dyDescent="0.3">
      <c r="R13149" s="69"/>
    </row>
    <row r="13150" spans="18:18" x14ac:dyDescent="0.3">
      <c r="R13150" s="69"/>
    </row>
    <row r="13151" spans="18:18" x14ac:dyDescent="0.3">
      <c r="R13151" s="69"/>
    </row>
    <row r="13152" spans="18:18" x14ac:dyDescent="0.3">
      <c r="R13152" s="69"/>
    </row>
    <row r="13153" spans="18:18" x14ac:dyDescent="0.3">
      <c r="R13153" s="69"/>
    </row>
    <row r="13154" spans="18:18" x14ac:dyDescent="0.3">
      <c r="R13154" s="69"/>
    </row>
    <row r="13155" spans="18:18" x14ac:dyDescent="0.3">
      <c r="R13155" s="69"/>
    </row>
    <row r="13156" spans="18:18" x14ac:dyDescent="0.3">
      <c r="R13156" s="69"/>
    </row>
    <row r="13157" spans="18:18" x14ac:dyDescent="0.3">
      <c r="R13157" s="69"/>
    </row>
    <row r="13158" spans="18:18" x14ac:dyDescent="0.3">
      <c r="R13158" s="69"/>
    </row>
    <row r="13159" spans="18:18" x14ac:dyDescent="0.3">
      <c r="R13159" s="69"/>
    </row>
    <row r="13160" spans="18:18" x14ac:dyDescent="0.3">
      <c r="R13160" s="69"/>
    </row>
    <row r="13161" spans="18:18" x14ac:dyDescent="0.3">
      <c r="R13161" s="69"/>
    </row>
    <row r="13162" spans="18:18" x14ac:dyDescent="0.3">
      <c r="R13162" s="69"/>
    </row>
    <row r="13163" spans="18:18" x14ac:dyDescent="0.3">
      <c r="R13163" s="69"/>
    </row>
    <row r="13164" spans="18:18" x14ac:dyDescent="0.3">
      <c r="R13164" s="69"/>
    </row>
    <row r="13165" spans="18:18" x14ac:dyDescent="0.3">
      <c r="R13165" s="69"/>
    </row>
    <row r="13166" spans="18:18" x14ac:dyDescent="0.3">
      <c r="R13166" s="69"/>
    </row>
    <row r="13167" spans="18:18" x14ac:dyDescent="0.3">
      <c r="R13167" s="69"/>
    </row>
    <row r="13168" spans="18:18" x14ac:dyDescent="0.3">
      <c r="R13168" s="69"/>
    </row>
    <row r="13169" spans="18:18" x14ac:dyDescent="0.3">
      <c r="R13169" s="69"/>
    </row>
    <row r="13170" spans="18:18" x14ac:dyDescent="0.3">
      <c r="R13170" s="69"/>
    </row>
    <row r="13171" spans="18:18" x14ac:dyDescent="0.3">
      <c r="R13171" s="69"/>
    </row>
    <row r="13172" spans="18:18" x14ac:dyDescent="0.3">
      <c r="R13172" s="69"/>
    </row>
    <row r="13173" spans="18:18" x14ac:dyDescent="0.3">
      <c r="R13173" s="69"/>
    </row>
    <row r="13174" spans="18:18" x14ac:dyDescent="0.3">
      <c r="R13174" s="69"/>
    </row>
    <row r="13175" spans="18:18" x14ac:dyDescent="0.3">
      <c r="R13175" s="69"/>
    </row>
    <row r="13176" spans="18:18" x14ac:dyDescent="0.3">
      <c r="R13176" s="69"/>
    </row>
    <row r="13177" spans="18:18" x14ac:dyDescent="0.3">
      <c r="R13177" s="69"/>
    </row>
    <row r="13178" spans="18:18" x14ac:dyDescent="0.3">
      <c r="R13178" s="69"/>
    </row>
    <row r="13179" spans="18:18" x14ac:dyDescent="0.3">
      <c r="R13179" s="69"/>
    </row>
    <row r="13180" spans="18:18" x14ac:dyDescent="0.3">
      <c r="R13180" s="69"/>
    </row>
    <row r="13181" spans="18:18" x14ac:dyDescent="0.3">
      <c r="R13181" s="69"/>
    </row>
    <row r="13182" spans="18:18" x14ac:dyDescent="0.3">
      <c r="R13182" s="69"/>
    </row>
    <row r="13183" spans="18:18" x14ac:dyDescent="0.3">
      <c r="R13183" s="69"/>
    </row>
    <row r="13184" spans="18:18" x14ac:dyDescent="0.3">
      <c r="R13184" s="69"/>
    </row>
    <row r="13185" spans="18:18" x14ac:dyDescent="0.3">
      <c r="R13185" s="69"/>
    </row>
    <row r="13186" spans="18:18" x14ac:dyDescent="0.3">
      <c r="R13186" s="69"/>
    </row>
    <row r="13187" spans="18:18" x14ac:dyDescent="0.3">
      <c r="R13187" s="69"/>
    </row>
    <row r="13188" spans="18:18" x14ac:dyDescent="0.3">
      <c r="R13188" s="69"/>
    </row>
    <row r="13189" spans="18:18" x14ac:dyDescent="0.3">
      <c r="R13189" s="69"/>
    </row>
    <row r="13190" spans="18:18" x14ac:dyDescent="0.3">
      <c r="R13190" s="69"/>
    </row>
    <row r="13191" spans="18:18" x14ac:dyDescent="0.3">
      <c r="R13191" s="69"/>
    </row>
    <row r="13192" spans="18:18" x14ac:dyDescent="0.3">
      <c r="R13192" s="69"/>
    </row>
    <row r="13193" spans="18:18" x14ac:dyDescent="0.3">
      <c r="R13193" s="69"/>
    </row>
    <row r="13194" spans="18:18" x14ac:dyDescent="0.3">
      <c r="R13194" s="69"/>
    </row>
    <row r="13195" spans="18:18" x14ac:dyDescent="0.3">
      <c r="R13195" s="69"/>
    </row>
    <row r="13196" spans="18:18" x14ac:dyDescent="0.3">
      <c r="R13196" s="69"/>
    </row>
    <row r="13197" spans="18:18" x14ac:dyDescent="0.3">
      <c r="R13197" s="69"/>
    </row>
    <row r="13198" spans="18:18" x14ac:dyDescent="0.3">
      <c r="R13198" s="69"/>
    </row>
    <row r="13199" spans="18:18" x14ac:dyDescent="0.3">
      <c r="R13199" s="69"/>
    </row>
    <row r="13200" spans="18:18" x14ac:dyDescent="0.3">
      <c r="R13200" s="69"/>
    </row>
    <row r="13201" spans="18:18" x14ac:dyDescent="0.3">
      <c r="R13201" s="69"/>
    </row>
    <row r="13202" spans="18:18" x14ac:dyDescent="0.3">
      <c r="R13202" s="69"/>
    </row>
    <row r="13203" spans="18:18" x14ac:dyDescent="0.3">
      <c r="R13203" s="69"/>
    </row>
    <row r="13204" spans="18:18" x14ac:dyDescent="0.3">
      <c r="R13204" s="69"/>
    </row>
    <row r="13205" spans="18:18" x14ac:dyDescent="0.3">
      <c r="R13205" s="69"/>
    </row>
    <row r="13206" spans="18:18" x14ac:dyDescent="0.3">
      <c r="R13206" s="69"/>
    </row>
    <row r="13207" spans="18:18" x14ac:dyDescent="0.3">
      <c r="R13207" s="69"/>
    </row>
    <row r="13208" spans="18:18" x14ac:dyDescent="0.3">
      <c r="R13208" s="69"/>
    </row>
    <row r="13209" spans="18:18" x14ac:dyDescent="0.3">
      <c r="R13209" s="69"/>
    </row>
    <row r="13210" spans="18:18" x14ac:dyDescent="0.3">
      <c r="R13210" s="69"/>
    </row>
    <row r="13211" spans="18:18" x14ac:dyDescent="0.3">
      <c r="R13211" s="69"/>
    </row>
    <row r="13212" spans="18:18" x14ac:dyDescent="0.3">
      <c r="R13212" s="69"/>
    </row>
    <row r="13213" spans="18:18" x14ac:dyDescent="0.3">
      <c r="R13213" s="69"/>
    </row>
    <row r="13214" spans="18:18" x14ac:dyDescent="0.3">
      <c r="R13214" s="69"/>
    </row>
    <row r="13215" spans="18:18" x14ac:dyDescent="0.3">
      <c r="R13215" s="69"/>
    </row>
    <row r="13216" spans="18:18" x14ac:dyDescent="0.3">
      <c r="R13216" s="69"/>
    </row>
    <row r="13217" spans="18:18" x14ac:dyDescent="0.3">
      <c r="R13217" s="69"/>
    </row>
    <row r="13218" spans="18:18" x14ac:dyDescent="0.3">
      <c r="R13218" s="69"/>
    </row>
    <row r="13219" spans="18:18" x14ac:dyDescent="0.3">
      <c r="R13219" s="69"/>
    </row>
    <row r="13220" spans="18:18" x14ac:dyDescent="0.3">
      <c r="R13220" s="69"/>
    </row>
    <row r="13221" spans="18:18" x14ac:dyDescent="0.3">
      <c r="R13221" s="69"/>
    </row>
    <row r="13222" spans="18:18" x14ac:dyDescent="0.3">
      <c r="R13222" s="69"/>
    </row>
    <row r="13223" spans="18:18" x14ac:dyDescent="0.3">
      <c r="R13223" s="69"/>
    </row>
    <row r="13224" spans="18:18" x14ac:dyDescent="0.3">
      <c r="R13224" s="69"/>
    </row>
    <row r="13225" spans="18:18" x14ac:dyDescent="0.3">
      <c r="R13225" s="69"/>
    </row>
    <row r="13226" spans="18:18" x14ac:dyDescent="0.3">
      <c r="R13226" s="69"/>
    </row>
    <row r="13227" spans="18:18" x14ac:dyDescent="0.3">
      <c r="R13227" s="69"/>
    </row>
    <row r="13228" spans="18:18" x14ac:dyDescent="0.3">
      <c r="R13228" s="69"/>
    </row>
    <row r="13229" spans="18:18" x14ac:dyDescent="0.3">
      <c r="R13229" s="69"/>
    </row>
    <row r="13230" spans="18:18" x14ac:dyDescent="0.3">
      <c r="R13230" s="69"/>
    </row>
    <row r="13231" spans="18:18" x14ac:dyDescent="0.3">
      <c r="R13231" s="69"/>
    </row>
    <row r="13232" spans="18:18" x14ac:dyDescent="0.3">
      <c r="R13232" s="69"/>
    </row>
    <row r="13233" spans="18:18" x14ac:dyDescent="0.3">
      <c r="R13233" s="69"/>
    </row>
    <row r="13234" spans="18:18" x14ac:dyDescent="0.3">
      <c r="R13234" s="69"/>
    </row>
    <row r="13235" spans="18:18" x14ac:dyDescent="0.3">
      <c r="R13235" s="69"/>
    </row>
    <row r="13236" spans="18:18" x14ac:dyDescent="0.3">
      <c r="R13236" s="69"/>
    </row>
    <row r="13237" spans="18:18" x14ac:dyDescent="0.3">
      <c r="R13237" s="69"/>
    </row>
    <row r="13238" spans="18:18" x14ac:dyDescent="0.3">
      <c r="R13238" s="69"/>
    </row>
    <row r="13239" spans="18:18" x14ac:dyDescent="0.3">
      <c r="R13239" s="69"/>
    </row>
    <row r="13240" spans="18:18" x14ac:dyDescent="0.3">
      <c r="R13240" s="69"/>
    </row>
    <row r="13241" spans="18:18" x14ac:dyDescent="0.3">
      <c r="R13241" s="69"/>
    </row>
    <row r="13242" spans="18:18" x14ac:dyDescent="0.3">
      <c r="R13242" s="69"/>
    </row>
    <row r="13243" spans="18:18" x14ac:dyDescent="0.3">
      <c r="R13243" s="69"/>
    </row>
    <row r="13244" spans="18:18" x14ac:dyDescent="0.3">
      <c r="R13244" s="69"/>
    </row>
    <row r="13245" spans="18:18" x14ac:dyDescent="0.3">
      <c r="R13245" s="69"/>
    </row>
    <row r="13246" spans="18:18" x14ac:dyDescent="0.3">
      <c r="R13246" s="69"/>
    </row>
    <row r="13247" spans="18:18" x14ac:dyDescent="0.3">
      <c r="R13247" s="69"/>
    </row>
    <row r="13248" spans="18:18" x14ac:dyDescent="0.3">
      <c r="R13248" s="69"/>
    </row>
    <row r="13249" spans="18:18" x14ac:dyDescent="0.3">
      <c r="R13249" s="69"/>
    </row>
    <row r="13250" spans="18:18" x14ac:dyDescent="0.3">
      <c r="R13250" s="69"/>
    </row>
    <row r="13251" spans="18:18" x14ac:dyDescent="0.3">
      <c r="R13251" s="69"/>
    </row>
    <row r="13252" spans="18:18" x14ac:dyDescent="0.3">
      <c r="R13252" s="69"/>
    </row>
    <row r="13253" spans="18:18" x14ac:dyDescent="0.3">
      <c r="R13253" s="69"/>
    </row>
    <row r="13254" spans="18:18" x14ac:dyDescent="0.3">
      <c r="R13254" s="69"/>
    </row>
    <row r="13255" spans="18:18" x14ac:dyDescent="0.3">
      <c r="R13255" s="69"/>
    </row>
    <row r="13256" spans="18:18" x14ac:dyDescent="0.3">
      <c r="R13256" s="69"/>
    </row>
    <row r="13257" spans="18:18" x14ac:dyDescent="0.3">
      <c r="R13257" s="69"/>
    </row>
    <row r="13258" spans="18:18" x14ac:dyDescent="0.3">
      <c r="R13258" s="69"/>
    </row>
    <row r="13259" spans="18:18" x14ac:dyDescent="0.3">
      <c r="R13259" s="69"/>
    </row>
    <row r="13260" spans="18:18" x14ac:dyDescent="0.3">
      <c r="R13260" s="69"/>
    </row>
    <row r="13261" spans="18:18" x14ac:dyDescent="0.3">
      <c r="R13261" s="69"/>
    </row>
    <row r="13262" spans="18:18" x14ac:dyDescent="0.3">
      <c r="R13262" s="69"/>
    </row>
    <row r="13263" spans="18:18" x14ac:dyDescent="0.3">
      <c r="R13263" s="69"/>
    </row>
    <row r="13264" spans="18:18" x14ac:dyDescent="0.3">
      <c r="R13264" s="69"/>
    </row>
    <row r="13265" spans="18:18" x14ac:dyDescent="0.3">
      <c r="R13265" s="69"/>
    </row>
    <row r="13266" spans="18:18" x14ac:dyDescent="0.3">
      <c r="R13266" s="69"/>
    </row>
    <row r="13267" spans="18:18" x14ac:dyDescent="0.3">
      <c r="R13267" s="69"/>
    </row>
    <row r="13268" spans="18:18" x14ac:dyDescent="0.3">
      <c r="R13268" s="69"/>
    </row>
    <row r="13269" spans="18:18" x14ac:dyDescent="0.3">
      <c r="R13269" s="69"/>
    </row>
    <row r="13270" spans="18:18" x14ac:dyDescent="0.3">
      <c r="R13270" s="69"/>
    </row>
    <row r="13271" spans="18:18" x14ac:dyDescent="0.3">
      <c r="R13271" s="69"/>
    </row>
    <row r="13272" spans="18:18" x14ac:dyDescent="0.3">
      <c r="R13272" s="69"/>
    </row>
    <row r="13273" spans="18:18" x14ac:dyDescent="0.3">
      <c r="R13273" s="69"/>
    </row>
    <row r="13274" spans="18:18" x14ac:dyDescent="0.3">
      <c r="R13274" s="69"/>
    </row>
    <row r="13275" spans="18:18" x14ac:dyDescent="0.3">
      <c r="R13275" s="69"/>
    </row>
    <row r="13276" spans="18:18" x14ac:dyDescent="0.3">
      <c r="R13276" s="69"/>
    </row>
    <row r="13277" spans="18:18" x14ac:dyDescent="0.3">
      <c r="R13277" s="69"/>
    </row>
    <row r="13278" spans="18:18" x14ac:dyDescent="0.3">
      <c r="R13278" s="69"/>
    </row>
    <row r="13279" spans="18:18" x14ac:dyDescent="0.3">
      <c r="R13279" s="69"/>
    </row>
    <row r="13280" spans="18:18" x14ac:dyDescent="0.3">
      <c r="R13280" s="69"/>
    </row>
    <row r="13281" spans="18:18" x14ac:dyDescent="0.3">
      <c r="R13281" s="69"/>
    </row>
    <row r="13282" spans="18:18" x14ac:dyDescent="0.3">
      <c r="R13282" s="69"/>
    </row>
    <row r="13283" spans="18:18" x14ac:dyDescent="0.3">
      <c r="R13283" s="69"/>
    </row>
    <row r="13284" spans="18:18" x14ac:dyDescent="0.3">
      <c r="R13284" s="69"/>
    </row>
    <row r="13285" spans="18:18" x14ac:dyDescent="0.3">
      <c r="R13285" s="69"/>
    </row>
    <row r="13286" spans="18:18" x14ac:dyDescent="0.3">
      <c r="R13286" s="69"/>
    </row>
    <row r="13287" spans="18:18" x14ac:dyDescent="0.3">
      <c r="R13287" s="69"/>
    </row>
    <row r="13288" spans="18:18" x14ac:dyDescent="0.3">
      <c r="R13288" s="69"/>
    </row>
    <row r="13289" spans="18:18" x14ac:dyDescent="0.3">
      <c r="R13289" s="69"/>
    </row>
    <row r="13290" spans="18:18" x14ac:dyDescent="0.3">
      <c r="R13290" s="69"/>
    </row>
    <row r="13291" spans="18:18" x14ac:dyDescent="0.3">
      <c r="R13291" s="69"/>
    </row>
    <row r="13292" spans="18:18" x14ac:dyDescent="0.3">
      <c r="R13292" s="69"/>
    </row>
    <row r="13293" spans="18:18" x14ac:dyDescent="0.3">
      <c r="R13293" s="69"/>
    </row>
    <row r="13294" spans="18:18" x14ac:dyDescent="0.3">
      <c r="R13294" s="69"/>
    </row>
    <row r="13295" spans="18:18" x14ac:dyDescent="0.3">
      <c r="R13295" s="69"/>
    </row>
    <row r="13296" spans="18:18" x14ac:dyDescent="0.3">
      <c r="R13296" s="69"/>
    </row>
    <row r="13297" spans="18:18" x14ac:dyDescent="0.3">
      <c r="R13297" s="69"/>
    </row>
    <row r="13298" spans="18:18" x14ac:dyDescent="0.3">
      <c r="R13298" s="69"/>
    </row>
    <row r="13299" spans="18:18" x14ac:dyDescent="0.3">
      <c r="R13299" s="69"/>
    </row>
    <row r="13300" spans="18:18" x14ac:dyDescent="0.3">
      <c r="R13300" s="69"/>
    </row>
    <row r="13301" spans="18:18" x14ac:dyDescent="0.3">
      <c r="R13301" s="69"/>
    </row>
    <row r="13302" spans="18:18" x14ac:dyDescent="0.3">
      <c r="R13302" s="69"/>
    </row>
    <row r="13303" spans="18:18" x14ac:dyDescent="0.3">
      <c r="R13303" s="69"/>
    </row>
    <row r="13304" spans="18:18" x14ac:dyDescent="0.3">
      <c r="R13304" s="69"/>
    </row>
    <row r="13305" spans="18:18" x14ac:dyDescent="0.3">
      <c r="R13305" s="69"/>
    </row>
    <row r="13306" spans="18:18" x14ac:dyDescent="0.3">
      <c r="R13306" s="69"/>
    </row>
    <row r="13307" spans="18:18" x14ac:dyDescent="0.3">
      <c r="R13307" s="69"/>
    </row>
    <row r="13308" spans="18:18" x14ac:dyDescent="0.3">
      <c r="R13308" s="69"/>
    </row>
    <row r="13309" spans="18:18" x14ac:dyDescent="0.3">
      <c r="R13309" s="69"/>
    </row>
    <row r="13310" spans="18:18" x14ac:dyDescent="0.3">
      <c r="R13310" s="69"/>
    </row>
    <row r="13311" spans="18:18" x14ac:dyDescent="0.3">
      <c r="R13311" s="69"/>
    </row>
    <row r="13312" spans="18:18" x14ac:dyDescent="0.3">
      <c r="R13312" s="69"/>
    </row>
    <row r="13313" spans="18:18" x14ac:dyDescent="0.3">
      <c r="R13313" s="69"/>
    </row>
    <row r="13314" spans="18:18" x14ac:dyDescent="0.3">
      <c r="R13314" s="69"/>
    </row>
    <row r="13315" spans="18:18" x14ac:dyDescent="0.3">
      <c r="R13315" s="69"/>
    </row>
    <row r="13316" spans="18:18" x14ac:dyDescent="0.3">
      <c r="R13316" s="69"/>
    </row>
    <row r="13317" spans="18:18" x14ac:dyDescent="0.3">
      <c r="R13317" s="69"/>
    </row>
    <row r="13318" spans="18:18" x14ac:dyDescent="0.3">
      <c r="R13318" s="69"/>
    </row>
    <row r="13319" spans="18:18" x14ac:dyDescent="0.3">
      <c r="R13319" s="69"/>
    </row>
    <row r="13320" spans="18:18" x14ac:dyDescent="0.3">
      <c r="R13320" s="69"/>
    </row>
    <row r="13321" spans="18:18" x14ac:dyDescent="0.3">
      <c r="R13321" s="69"/>
    </row>
    <row r="13322" spans="18:18" x14ac:dyDescent="0.3">
      <c r="R13322" s="69"/>
    </row>
    <row r="13323" spans="18:18" x14ac:dyDescent="0.3">
      <c r="R13323" s="69"/>
    </row>
    <row r="13324" spans="18:18" x14ac:dyDescent="0.3">
      <c r="R13324" s="69"/>
    </row>
    <row r="13325" spans="18:18" x14ac:dyDescent="0.3">
      <c r="R13325" s="69"/>
    </row>
    <row r="13326" spans="18:18" x14ac:dyDescent="0.3">
      <c r="R13326" s="69"/>
    </row>
    <row r="13327" spans="18:18" x14ac:dyDescent="0.3">
      <c r="R13327" s="69"/>
    </row>
    <row r="13328" spans="18:18" x14ac:dyDescent="0.3">
      <c r="R13328" s="69"/>
    </row>
    <row r="13329" spans="18:18" x14ac:dyDescent="0.3">
      <c r="R13329" s="69"/>
    </row>
    <row r="13330" spans="18:18" x14ac:dyDescent="0.3">
      <c r="R13330" s="69"/>
    </row>
    <row r="13331" spans="18:18" x14ac:dyDescent="0.3">
      <c r="R13331" s="69"/>
    </row>
    <row r="13332" spans="18:18" x14ac:dyDescent="0.3">
      <c r="R13332" s="69"/>
    </row>
    <row r="13333" spans="18:18" x14ac:dyDescent="0.3">
      <c r="R13333" s="69"/>
    </row>
    <row r="13334" spans="18:18" x14ac:dyDescent="0.3">
      <c r="R13334" s="69"/>
    </row>
    <row r="13335" spans="18:18" x14ac:dyDescent="0.3">
      <c r="R13335" s="69"/>
    </row>
    <row r="13336" spans="18:18" x14ac:dyDescent="0.3">
      <c r="R13336" s="69"/>
    </row>
    <row r="13337" spans="18:18" x14ac:dyDescent="0.3">
      <c r="R13337" s="69"/>
    </row>
    <row r="13338" spans="18:18" x14ac:dyDescent="0.3">
      <c r="R13338" s="69"/>
    </row>
    <row r="13339" spans="18:18" x14ac:dyDescent="0.3">
      <c r="R13339" s="69"/>
    </row>
    <row r="13340" spans="18:18" x14ac:dyDescent="0.3">
      <c r="R13340" s="69"/>
    </row>
    <row r="13341" spans="18:18" x14ac:dyDescent="0.3">
      <c r="R13341" s="69"/>
    </row>
    <row r="13342" spans="18:18" x14ac:dyDescent="0.3">
      <c r="R13342" s="69"/>
    </row>
    <row r="13343" spans="18:18" x14ac:dyDescent="0.3">
      <c r="R13343" s="69"/>
    </row>
    <row r="13344" spans="18:18" x14ac:dyDescent="0.3">
      <c r="R13344" s="69"/>
    </row>
    <row r="13345" spans="18:18" x14ac:dyDescent="0.3">
      <c r="R13345" s="69"/>
    </row>
    <row r="13346" spans="18:18" x14ac:dyDescent="0.3">
      <c r="R13346" s="69"/>
    </row>
    <row r="13347" spans="18:18" x14ac:dyDescent="0.3">
      <c r="R13347" s="69"/>
    </row>
    <row r="13348" spans="18:18" x14ac:dyDescent="0.3">
      <c r="R13348" s="69"/>
    </row>
    <row r="13349" spans="18:18" x14ac:dyDescent="0.3">
      <c r="R13349" s="69"/>
    </row>
    <row r="13350" spans="18:18" x14ac:dyDescent="0.3">
      <c r="R13350" s="69"/>
    </row>
    <row r="13351" spans="18:18" x14ac:dyDescent="0.3">
      <c r="R13351" s="69"/>
    </row>
    <row r="13352" spans="18:18" x14ac:dyDescent="0.3">
      <c r="R13352" s="69"/>
    </row>
    <row r="13353" spans="18:18" x14ac:dyDescent="0.3">
      <c r="R13353" s="69"/>
    </row>
    <row r="13354" spans="18:18" x14ac:dyDescent="0.3">
      <c r="R13354" s="69"/>
    </row>
    <row r="13355" spans="18:18" x14ac:dyDescent="0.3">
      <c r="R13355" s="69"/>
    </row>
    <row r="13356" spans="18:18" x14ac:dyDescent="0.3">
      <c r="R13356" s="69"/>
    </row>
    <row r="13357" spans="18:18" x14ac:dyDescent="0.3">
      <c r="R13357" s="69"/>
    </row>
    <row r="13358" spans="18:18" x14ac:dyDescent="0.3">
      <c r="R13358" s="69"/>
    </row>
    <row r="13359" spans="18:18" x14ac:dyDescent="0.3">
      <c r="R13359" s="69"/>
    </row>
    <row r="13360" spans="18:18" x14ac:dyDescent="0.3">
      <c r="R13360" s="69"/>
    </row>
    <row r="13361" spans="18:18" x14ac:dyDescent="0.3">
      <c r="R13361" s="69"/>
    </row>
    <row r="13362" spans="18:18" x14ac:dyDescent="0.3">
      <c r="R13362" s="69"/>
    </row>
    <row r="13363" spans="18:18" x14ac:dyDescent="0.3">
      <c r="R13363" s="69"/>
    </row>
    <row r="13364" spans="18:18" x14ac:dyDescent="0.3">
      <c r="R13364" s="69"/>
    </row>
    <row r="13365" spans="18:18" x14ac:dyDescent="0.3">
      <c r="R13365" s="69"/>
    </row>
    <row r="13366" spans="18:18" x14ac:dyDescent="0.3">
      <c r="R13366" s="69"/>
    </row>
    <row r="13367" spans="18:18" x14ac:dyDescent="0.3">
      <c r="R13367" s="69"/>
    </row>
    <row r="13368" spans="18:18" x14ac:dyDescent="0.3">
      <c r="R13368" s="69"/>
    </row>
    <row r="13369" spans="18:18" x14ac:dyDescent="0.3">
      <c r="R13369" s="69"/>
    </row>
    <row r="13370" spans="18:18" x14ac:dyDescent="0.3">
      <c r="R13370" s="69"/>
    </row>
    <row r="13371" spans="18:18" x14ac:dyDescent="0.3">
      <c r="R13371" s="69"/>
    </row>
    <row r="13372" spans="18:18" x14ac:dyDescent="0.3">
      <c r="R13372" s="69"/>
    </row>
    <row r="13373" spans="18:18" x14ac:dyDescent="0.3">
      <c r="R13373" s="69"/>
    </row>
    <row r="13374" spans="18:18" x14ac:dyDescent="0.3">
      <c r="R13374" s="69"/>
    </row>
    <row r="13375" spans="18:18" x14ac:dyDescent="0.3">
      <c r="R13375" s="69"/>
    </row>
    <row r="13376" spans="18:18" x14ac:dyDescent="0.3">
      <c r="R13376" s="69"/>
    </row>
    <row r="13377" spans="18:18" x14ac:dyDescent="0.3">
      <c r="R13377" s="69"/>
    </row>
    <row r="13378" spans="18:18" x14ac:dyDescent="0.3">
      <c r="R13378" s="69"/>
    </row>
    <row r="13379" spans="18:18" x14ac:dyDescent="0.3">
      <c r="R13379" s="69"/>
    </row>
    <row r="13380" spans="18:18" x14ac:dyDescent="0.3">
      <c r="R13380" s="69"/>
    </row>
    <row r="13381" spans="18:18" x14ac:dyDescent="0.3">
      <c r="R13381" s="69"/>
    </row>
    <row r="13382" spans="18:18" x14ac:dyDescent="0.3">
      <c r="R13382" s="69"/>
    </row>
    <row r="13383" spans="18:18" x14ac:dyDescent="0.3">
      <c r="R13383" s="69"/>
    </row>
    <row r="13384" spans="18:18" x14ac:dyDescent="0.3">
      <c r="R13384" s="69"/>
    </row>
    <row r="13385" spans="18:18" x14ac:dyDescent="0.3">
      <c r="R13385" s="69"/>
    </row>
    <row r="13386" spans="18:18" x14ac:dyDescent="0.3">
      <c r="R13386" s="69"/>
    </row>
    <row r="13387" spans="18:18" x14ac:dyDescent="0.3">
      <c r="R13387" s="69"/>
    </row>
    <row r="13388" spans="18:18" x14ac:dyDescent="0.3">
      <c r="R13388" s="69"/>
    </row>
    <row r="13389" spans="18:18" x14ac:dyDescent="0.3">
      <c r="R13389" s="69"/>
    </row>
    <row r="13390" spans="18:18" x14ac:dyDescent="0.3">
      <c r="R13390" s="69"/>
    </row>
    <row r="13391" spans="18:18" x14ac:dyDescent="0.3">
      <c r="R13391" s="69"/>
    </row>
    <row r="13392" spans="18:18" x14ac:dyDescent="0.3">
      <c r="R13392" s="69"/>
    </row>
    <row r="13393" spans="18:18" x14ac:dyDescent="0.3">
      <c r="R13393" s="69"/>
    </row>
    <row r="13394" spans="18:18" x14ac:dyDescent="0.3">
      <c r="R13394" s="69"/>
    </row>
    <row r="13395" spans="18:18" x14ac:dyDescent="0.3">
      <c r="R13395" s="69"/>
    </row>
    <row r="13396" spans="18:18" x14ac:dyDescent="0.3">
      <c r="R13396" s="69"/>
    </row>
    <row r="13397" spans="18:18" x14ac:dyDescent="0.3">
      <c r="R13397" s="69"/>
    </row>
    <row r="13398" spans="18:18" x14ac:dyDescent="0.3">
      <c r="R13398" s="69"/>
    </row>
    <row r="13399" spans="18:18" x14ac:dyDescent="0.3">
      <c r="R13399" s="69"/>
    </row>
    <row r="13400" spans="18:18" x14ac:dyDescent="0.3">
      <c r="R13400" s="69"/>
    </row>
    <row r="13401" spans="18:18" x14ac:dyDescent="0.3">
      <c r="R13401" s="69"/>
    </row>
    <row r="13402" spans="18:18" x14ac:dyDescent="0.3">
      <c r="R13402" s="69"/>
    </row>
    <row r="13403" spans="18:18" x14ac:dyDescent="0.3">
      <c r="R13403" s="69"/>
    </row>
    <row r="13404" spans="18:18" x14ac:dyDescent="0.3">
      <c r="R13404" s="69"/>
    </row>
    <row r="13405" spans="18:18" x14ac:dyDescent="0.3">
      <c r="R13405" s="69"/>
    </row>
    <row r="13406" spans="18:18" x14ac:dyDescent="0.3">
      <c r="R13406" s="69"/>
    </row>
    <row r="13407" spans="18:18" x14ac:dyDescent="0.3">
      <c r="R13407" s="69"/>
    </row>
    <row r="13408" spans="18:18" x14ac:dyDescent="0.3">
      <c r="R13408" s="69"/>
    </row>
    <row r="13409" spans="18:18" x14ac:dyDescent="0.3">
      <c r="R13409" s="69"/>
    </row>
    <row r="13410" spans="18:18" x14ac:dyDescent="0.3">
      <c r="R13410" s="69"/>
    </row>
    <row r="13411" spans="18:18" x14ac:dyDescent="0.3">
      <c r="R13411" s="69"/>
    </row>
    <row r="13412" spans="18:18" x14ac:dyDescent="0.3">
      <c r="R13412" s="69"/>
    </row>
    <row r="13413" spans="18:18" x14ac:dyDescent="0.3">
      <c r="R13413" s="69"/>
    </row>
    <row r="13414" spans="18:18" x14ac:dyDescent="0.3">
      <c r="R13414" s="69"/>
    </row>
    <row r="13415" spans="18:18" x14ac:dyDescent="0.3">
      <c r="R13415" s="69"/>
    </row>
    <row r="13416" spans="18:18" x14ac:dyDescent="0.3">
      <c r="R13416" s="69"/>
    </row>
    <row r="13417" spans="18:18" x14ac:dyDescent="0.3">
      <c r="R13417" s="69"/>
    </row>
    <row r="13418" spans="18:18" x14ac:dyDescent="0.3">
      <c r="R13418" s="69"/>
    </row>
    <row r="13419" spans="18:18" x14ac:dyDescent="0.3">
      <c r="R13419" s="69"/>
    </row>
    <row r="13420" spans="18:18" x14ac:dyDescent="0.3">
      <c r="R13420" s="69"/>
    </row>
    <row r="13421" spans="18:18" x14ac:dyDescent="0.3">
      <c r="R13421" s="69"/>
    </row>
    <row r="13422" spans="18:18" x14ac:dyDescent="0.3">
      <c r="R13422" s="69"/>
    </row>
    <row r="13423" spans="18:18" x14ac:dyDescent="0.3">
      <c r="R13423" s="69"/>
    </row>
    <row r="13424" spans="18:18" x14ac:dyDescent="0.3">
      <c r="R13424" s="69"/>
    </row>
    <row r="13425" spans="18:18" x14ac:dyDescent="0.3">
      <c r="R13425" s="69"/>
    </row>
    <row r="13426" spans="18:18" x14ac:dyDescent="0.3">
      <c r="R13426" s="69"/>
    </row>
    <row r="13427" spans="18:18" x14ac:dyDescent="0.3">
      <c r="R13427" s="69"/>
    </row>
    <row r="13428" spans="18:18" x14ac:dyDescent="0.3">
      <c r="R13428" s="69"/>
    </row>
    <row r="13429" spans="18:18" x14ac:dyDescent="0.3">
      <c r="R13429" s="69"/>
    </row>
    <row r="13430" spans="18:18" x14ac:dyDescent="0.3">
      <c r="R13430" s="69"/>
    </row>
    <row r="13431" spans="18:18" x14ac:dyDescent="0.3">
      <c r="R13431" s="69"/>
    </row>
    <row r="13432" spans="18:18" x14ac:dyDescent="0.3">
      <c r="R13432" s="69"/>
    </row>
    <row r="13433" spans="18:18" x14ac:dyDescent="0.3">
      <c r="R13433" s="69"/>
    </row>
    <row r="13434" spans="18:18" x14ac:dyDescent="0.3">
      <c r="R13434" s="69"/>
    </row>
    <row r="13435" spans="18:18" x14ac:dyDescent="0.3">
      <c r="R13435" s="69"/>
    </row>
    <row r="13436" spans="18:18" x14ac:dyDescent="0.3">
      <c r="R13436" s="69"/>
    </row>
    <row r="13437" spans="18:18" x14ac:dyDescent="0.3">
      <c r="R13437" s="69"/>
    </row>
    <row r="13438" spans="18:18" x14ac:dyDescent="0.3">
      <c r="R13438" s="69"/>
    </row>
    <row r="13439" spans="18:18" x14ac:dyDescent="0.3">
      <c r="R13439" s="69"/>
    </row>
    <row r="13440" spans="18:18" x14ac:dyDescent="0.3">
      <c r="R13440" s="69"/>
    </row>
    <row r="13441" spans="18:18" x14ac:dyDescent="0.3">
      <c r="R13441" s="69"/>
    </row>
    <row r="13442" spans="18:18" x14ac:dyDescent="0.3">
      <c r="R13442" s="69"/>
    </row>
    <row r="13443" spans="18:18" x14ac:dyDescent="0.3">
      <c r="R13443" s="69"/>
    </row>
    <row r="13444" spans="18:18" x14ac:dyDescent="0.3">
      <c r="R13444" s="69"/>
    </row>
    <row r="13445" spans="18:18" x14ac:dyDescent="0.3">
      <c r="R13445" s="69"/>
    </row>
    <row r="13446" spans="18:18" x14ac:dyDescent="0.3">
      <c r="R13446" s="69"/>
    </row>
    <row r="13447" spans="18:18" x14ac:dyDescent="0.3">
      <c r="R13447" s="69"/>
    </row>
    <row r="13448" spans="18:18" x14ac:dyDescent="0.3">
      <c r="R13448" s="69"/>
    </row>
    <row r="13449" spans="18:18" x14ac:dyDescent="0.3">
      <c r="R13449" s="69"/>
    </row>
    <row r="13450" spans="18:18" x14ac:dyDescent="0.3">
      <c r="R13450" s="69"/>
    </row>
    <row r="13451" spans="18:18" x14ac:dyDescent="0.3">
      <c r="R13451" s="69"/>
    </row>
    <row r="13452" spans="18:18" x14ac:dyDescent="0.3">
      <c r="R13452" s="69"/>
    </row>
    <row r="13453" spans="18:18" x14ac:dyDescent="0.3">
      <c r="R13453" s="69"/>
    </row>
    <row r="13454" spans="18:18" x14ac:dyDescent="0.3">
      <c r="R13454" s="69"/>
    </row>
    <row r="13455" spans="18:18" x14ac:dyDescent="0.3">
      <c r="R13455" s="69"/>
    </row>
    <row r="13456" spans="18:18" x14ac:dyDescent="0.3">
      <c r="R13456" s="69"/>
    </row>
    <row r="13457" spans="18:18" x14ac:dyDescent="0.3">
      <c r="R13457" s="69"/>
    </row>
    <row r="13458" spans="18:18" x14ac:dyDescent="0.3">
      <c r="R13458" s="69"/>
    </row>
    <row r="13459" spans="18:18" x14ac:dyDescent="0.3">
      <c r="R13459" s="69"/>
    </row>
    <row r="13460" spans="18:18" x14ac:dyDescent="0.3">
      <c r="R13460" s="69"/>
    </row>
    <row r="13461" spans="18:18" x14ac:dyDescent="0.3">
      <c r="R13461" s="69"/>
    </row>
    <row r="13462" spans="18:18" x14ac:dyDescent="0.3">
      <c r="R13462" s="69"/>
    </row>
    <row r="13463" spans="18:18" x14ac:dyDescent="0.3">
      <c r="R13463" s="69"/>
    </row>
    <row r="13464" spans="18:18" x14ac:dyDescent="0.3">
      <c r="R13464" s="69"/>
    </row>
    <row r="13465" spans="18:18" x14ac:dyDescent="0.3">
      <c r="R13465" s="69"/>
    </row>
    <row r="13466" spans="18:18" x14ac:dyDescent="0.3">
      <c r="R13466" s="69"/>
    </row>
    <row r="13467" spans="18:18" x14ac:dyDescent="0.3">
      <c r="R13467" s="69"/>
    </row>
    <row r="13468" spans="18:18" x14ac:dyDescent="0.3">
      <c r="R13468" s="69"/>
    </row>
    <row r="13469" spans="18:18" x14ac:dyDescent="0.3">
      <c r="R13469" s="69"/>
    </row>
    <row r="13470" spans="18:18" x14ac:dyDescent="0.3">
      <c r="R13470" s="69"/>
    </row>
    <row r="13471" spans="18:18" x14ac:dyDescent="0.3">
      <c r="R13471" s="69"/>
    </row>
    <row r="13472" spans="18:18" x14ac:dyDescent="0.3">
      <c r="R13472" s="69"/>
    </row>
    <row r="13473" spans="18:18" x14ac:dyDescent="0.3">
      <c r="R13473" s="69"/>
    </row>
    <row r="13474" spans="18:18" x14ac:dyDescent="0.3">
      <c r="R13474" s="69"/>
    </row>
    <row r="13475" spans="18:18" x14ac:dyDescent="0.3">
      <c r="R13475" s="69"/>
    </row>
    <row r="13476" spans="18:18" x14ac:dyDescent="0.3">
      <c r="R13476" s="69"/>
    </row>
    <row r="13477" spans="18:18" x14ac:dyDescent="0.3">
      <c r="R13477" s="69"/>
    </row>
    <row r="13478" spans="18:18" x14ac:dyDescent="0.3">
      <c r="R13478" s="69"/>
    </row>
    <row r="13479" spans="18:18" x14ac:dyDescent="0.3">
      <c r="R13479" s="69"/>
    </row>
    <row r="13480" spans="18:18" x14ac:dyDescent="0.3">
      <c r="R13480" s="69"/>
    </row>
    <row r="13481" spans="18:18" x14ac:dyDescent="0.3">
      <c r="R13481" s="69"/>
    </row>
    <row r="13482" spans="18:18" x14ac:dyDescent="0.3">
      <c r="R13482" s="69"/>
    </row>
    <row r="13483" spans="18:18" x14ac:dyDescent="0.3">
      <c r="R13483" s="69"/>
    </row>
    <row r="13484" spans="18:18" x14ac:dyDescent="0.3">
      <c r="R13484" s="69"/>
    </row>
    <row r="13485" spans="18:18" x14ac:dyDescent="0.3">
      <c r="R13485" s="69"/>
    </row>
    <row r="13486" spans="18:18" x14ac:dyDescent="0.3">
      <c r="R13486" s="69"/>
    </row>
    <row r="13487" spans="18:18" x14ac:dyDescent="0.3">
      <c r="R13487" s="69"/>
    </row>
    <row r="13488" spans="18:18" x14ac:dyDescent="0.3">
      <c r="R13488" s="69"/>
    </row>
    <row r="13489" spans="18:18" x14ac:dyDescent="0.3">
      <c r="R13489" s="69"/>
    </row>
    <row r="13490" spans="18:18" x14ac:dyDescent="0.3">
      <c r="R13490" s="69"/>
    </row>
    <row r="13491" spans="18:18" x14ac:dyDescent="0.3">
      <c r="R13491" s="69"/>
    </row>
    <row r="13492" spans="18:18" x14ac:dyDescent="0.3">
      <c r="R13492" s="69"/>
    </row>
    <row r="13493" spans="18:18" x14ac:dyDescent="0.3">
      <c r="R13493" s="69"/>
    </row>
    <row r="13494" spans="18:18" x14ac:dyDescent="0.3">
      <c r="R13494" s="69"/>
    </row>
    <row r="13495" spans="18:18" x14ac:dyDescent="0.3">
      <c r="R13495" s="69"/>
    </row>
    <row r="13496" spans="18:18" x14ac:dyDescent="0.3">
      <c r="R13496" s="69"/>
    </row>
    <row r="13497" spans="18:18" x14ac:dyDescent="0.3">
      <c r="R13497" s="69"/>
    </row>
    <row r="13498" spans="18:18" x14ac:dyDescent="0.3">
      <c r="R13498" s="69"/>
    </row>
    <row r="13499" spans="18:18" x14ac:dyDescent="0.3">
      <c r="R13499" s="69"/>
    </row>
    <row r="13500" spans="18:18" x14ac:dyDescent="0.3">
      <c r="R13500" s="69"/>
    </row>
    <row r="13501" spans="18:18" x14ac:dyDescent="0.3">
      <c r="R13501" s="69"/>
    </row>
    <row r="13502" spans="18:18" x14ac:dyDescent="0.3">
      <c r="R13502" s="69"/>
    </row>
    <row r="13503" spans="18:18" x14ac:dyDescent="0.3">
      <c r="R13503" s="69"/>
    </row>
    <row r="13504" spans="18:18" x14ac:dyDescent="0.3">
      <c r="R13504" s="69"/>
    </row>
    <row r="13505" spans="18:18" x14ac:dyDescent="0.3">
      <c r="R13505" s="69"/>
    </row>
    <row r="13506" spans="18:18" x14ac:dyDescent="0.3">
      <c r="R13506" s="69"/>
    </row>
    <row r="13507" spans="18:18" x14ac:dyDescent="0.3">
      <c r="R13507" s="69"/>
    </row>
    <row r="13508" spans="18:18" x14ac:dyDescent="0.3">
      <c r="R13508" s="69"/>
    </row>
    <row r="13509" spans="18:18" x14ac:dyDescent="0.3">
      <c r="R13509" s="69"/>
    </row>
    <row r="13510" spans="18:18" x14ac:dyDescent="0.3">
      <c r="R13510" s="69"/>
    </row>
    <row r="13511" spans="18:18" x14ac:dyDescent="0.3">
      <c r="R13511" s="69"/>
    </row>
    <row r="13512" spans="18:18" x14ac:dyDescent="0.3">
      <c r="R13512" s="69"/>
    </row>
    <row r="13513" spans="18:18" x14ac:dyDescent="0.3">
      <c r="R13513" s="69"/>
    </row>
    <row r="13514" spans="18:18" x14ac:dyDescent="0.3">
      <c r="R13514" s="69"/>
    </row>
    <row r="13515" spans="18:18" x14ac:dyDescent="0.3">
      <c r="R13515" s="69"/>
    </row>
    <row r="13516" spans="18:18" x14ac:dyDescent="0.3">
      <c r="R13516" s="69"/>
    </row>
    <row r="13517" spans="18:18" x14ac:dyDescent="0.3">
      <c r="R13517" s="69"/>
    </row>
    <row r="13518" spans="18:18" x14ac:dyDescent="0.3">
      <c r="R13518" s="69"/>
    </row>
    <row r="13519" spans="18:18" x14ac:dyDescent="0.3">
      <c r="R13519" s="69"/>
    </row>
    <row r="13520" spans="18:18" x14ac:dyDescent="0.3">
      <c r="R13520" s="69"/>
    </row>
    <row r="13521" spans="18:18" x14ac:dyDescent="0.3">
      <c r="R13521" s="69"/>
    </row>
    <row r="13522" spans="18:18" x14ac:dyDescent="0.3">
      <c r="R13522" s="69"/>
    </row>
    <row r="13523" spans="18:18" x14ac:dyDescent="0.3">
      <c r="R13523" s="69"/>
    </row>
    <row r="13524" spans="18:18" x14ac:dyDescent="0.3">
      <c r="R13524" s="69"/>
    </row>
    <row r="13525" spans="18:18" x14ac:dyDescent="0.3">
      <c r="R13525" s="69"/>
    </row>
    <row r="13526" spans="18:18" x14ac:dyDescent="0.3">
      <c r="R13526" s="69"/>
    </row>
    <row r="13527" spans="18:18" x14ac:dyDescent="0.3">
      <c r="R13527" s="69"/>
    </row>
    <row r="13528" spans="18:18" x14ac:dyDescent="0.3">
      <c r="R13528" s="69"/>
    </row>
    <row r="13529" spans="18:18" x14ac:dyDescent="0.3">
      <c r="R13529" s="69"/>
    </row>
    <row r="13530" spans="18:18" x14ac:dyDescent="0.3">
      <c r="R13530" s="69"/>
    </row>
    <row r="13531" spans="18:18" x14ac:dyDescent="0.3">
      <c r="R13531" s="69"/>
    </row>
    <row r="13532" spans="18:18" x14ac:dyDescent="0.3">
      <c r="R13532" s="69"/>
    </row>
    <row r="13533" spans="18:18" x14ac:dyDescent="0.3">
      <c r="R13533" s="69"/>
    </row>
    <row r="13534" spans="18:18" x14ac:dyDescent="0.3">
      <c r="R13534" s="69"/>
    </row>
    <row r="13535" spans="18:18" x14ac:dyDescent="0.3">
      <c r="R13535" s="69"/>
    </row>
    <row r="13536" spans="18:18" x14ac:dyDescent="0.3">
      <c r="R13536" s="69"/>
    </row>
    <row r="13537" spans="18:18" x14ac:dyDescent="0.3">
      <c r="R13537" s="69"/>
    </row>
    <row r="13538" spans="18:18" x14ac:dyDescent="0.3">
      <c r="R13538" s="69"/>
    </row>
    <row r="13539" spans="18:18" x14ac:dyDescent="0.3">
      <c r="R13539" s="69"/>
    </row>
    <row r="13540" spans="18:18" x14ac:dyDescent="0.3">
      <c r="R13540" s="69"/>
    </row>
    <row r="13541" spans="18:18" x14ac:dyDescent="0.3">
      <c r="R13541" s="69"/>
    </row>
    <row r="13542" spans="18:18" x14ac:dyDescent="0.3">
      <c r="R13542" s="69"/>
    </row>
    <row r="13543" spans="18:18" x14ac:dyDescent="0.3">
      <c r="R13543" s="69"/>
    </row>
    <row r="13544" spans="18:18" x14ac:dyDescent="0.3">
      <c r="R13544" s="69"/>
    </row>
    <row r="13545" spans="18:18" x14ac:dyDescent="0.3">
      <c r="R13545" s="69"/>
    </row>
    <row r="13546" spans="18:18" x14ac:dyDescent="0.3">
      <c r="R13546" s="69"/>
    </row>
    <row r="13547" spans="18:18" x14ac:dyDescent="0.3">
      <c r="R13547" s="69"/>
    </row>
    <row r="13548" spans="18:18" x14ac:dyDescent="0.3">
      <c r="R13548" s="69"/>
    </row>
    <row r="13549" spans="18:18" x14ac:dyDescent="0.3">
      <c r="R13549" s="69"/>
    </row>
    <row r="13550" spans="18:18" x14ac:dyDescent="0.3">
      <c r="R13550" s="69"/>
    </row>
    <row r="13551" spans="18:18" x14ac:dyDescent="0.3">
      <c r="R13551" s="69"/>
    </row>
    <row r="13552" spans="18:18" x14ac:dyDescent="0.3">
      <c r="R13552" s="69"/>
    </row>
    <row r="13553" spans="18:18" x14ac:dyDescent="0.3">
      <c r="R13553" s="69"/>
    </row>
    <row r="13554" spans="18:18" x14ac:dyDescent="0.3">
      <c r="R13554" s="69"/>
    </row>
    <row r="13555" spans="18:18" x14ac:dyDescent="0.3">
      <c r="R13555" s="69"/>
    </row>
    <row r="13556" spans="18:18" x14ac:dyDescent="0.3">
      <c r="R13556" s="69"/>
    </row>
    <row r="13557" spans="18:18" x14ac:dyDescent="0.3">
      <c r="R13557" s="69"/>
    </row>
    <row r="13558" spans="18:18" x14ac:dyDescent="0.3">
      <c r="R13558" s="69"/>
    </row>
    <row r="13559" spans="18:18" x14ac:dyDescent="0.3">
      <c r="R13559" s="69"/>
    </row>
    <row r="13560" spans="18:18" x14ac:dyDescent="0.3">
      <c r="R13560" s="69"/>
    </row>
    <row r="13561" spans="18:18" x14ac:dyDescent="0.3">
      <c r="R13561" s="69"/>
    </row>
    <row r="13562" spans="18:18" x14ac:dyDescent="0.3">
      <c r="R13562" s="69"/>
    </row>
    <row r="13563" spans="18:18" x14ac:dyDescent="0.3">
      <c r="R13563" s="69"/>
    </row>
    <row r="13564" spans="18:18" x14ac:dyDescent="0.3">
      <c r="R13564" s="69"/>
    </row>
    <row r="13565" spans="18:18" x14ac:dyDescent="0.3">
      <c r="R13565" s="69"/>
    </row>
    <row r="13566" spans="18:18" x14ac:dyDescent="0.3">
      <c r="R13566" s="69"/>
    </row>
    <row r="13567" spans="18:18" x14ac:dyDescent="0.3">
      <c r="R13567" s="69"/>
    </row>
    <row r="13568" spans="18:18" x14ac:dyDescent="0.3">
      <c r="R13568" s="69"/>
    </row>
    <row r="13569" spans="18:18" x14ac:dyDescent="0.3">
      <c r="R13569" s="69"/>
    </row>
    <row r="13570" spans="18:18" x14ac:dyDescent="0.3">
      <c r="R13570" s="69"/>
    </row>
    <row r="13571" spans="18:18" x14ac:dyDescent="0.3">
      <c r="R13571" s="69"/>
    </row>
    <row r="13572" spans="18:18" x14ac:dyDescent="0.3">
      <c r="R13572" s="69"/>
    </row>
    <row r="13573" spans="18:18" x14ac:dyDescent="0.3">
      <c r="R13573" s="69"/>
    </row>
    <row r="13574" spans="18:18" x14ac:dyDescent="0.3">
      <c r="R13574" s="69"/>
    </row>
    <row r="13575" spans="18:18" x14ac:dyDescent="0.3">
      <c r="R13575" s="69"/>
    </row>
    <row r="13576" spans="18:18" x14ac:dyDescent="0.3">
      <c r="R13576" s="69"/>
    </row>
    <row r="13577" spans="18:18" x14ac:dyDescent="0.3">
      <c r="R13577" s="69"/>
    </row>
    <row r="13578" spans="18:18" x14ac:dyDescent="0.3">
      <c r="R13578" s="69"/>
    </row>
    <row r="13579" spans="18:18" x14ac:dyDescent="0.3">
      <c r="R13579" s="69"/>
    </row>
    <row r="13580" spans="18:18" x14ac:dyDescent="0.3">
      <c r="R13580" s="69"/>
    </row>
    <row r="13581" spans="18:18" x14ac:dyDescent="0.3">
      <c r="R13581" s="69"/>
    </row>
    <row r="13582" spans="18:18" x14ac:dyDescent="0.3">
      <c r="R13582" s="69"/>
    </row>
    <row r="13583" spans="18:18" x14ac:dyDescent="0.3">
      <c r="R13583" s="69"/>
    </row>
    <row r="13584" spans="18:18" x14ac:dyDescent="0.3">
      <c r="R13584" s="69"/>
    </row>
    <row r="13585" spans="18:18" x14ac:dyDescent="0.3">
      <c r="R13585" s="69"/>
    </row>
    <row r="13586" spans="18:18" x14ac:dyDescent="0.3">
      <c r="R13586" s="69"/>
    </row>
    <row r="13587" spans="18:18" x14ac:dyDescent="0.3">
      <c r="R13587" s="69"/>
    </row>
    <row r="13588" spans="18:18" x14ac:dyDescent="0.3">
      <c r="R13588" s="69"/>
    </row>
    <row r="13589" spans="18:18" x14ac:dyDescent="0.3">
      <c r="R13589" s="69"/>
    </row>
    <row r="13590" spans="18:18" x14ac:dyDescent="0.3">
      <c r="R13590" s="69"/>
    </row>
    <row r="13591" spans="18:18" x14ac:dyDescent="0.3">
      <c r="R13591" s="69"/>
    </row>
    <row r="13592" spans="18:18" x14ac:dyDescent="0.3">
      <c r="R13592" s="69"/>
    </row>
    <row r="13593" spans="18:18" x14ac:dyDescent="0.3">
      <c r="R13593" s="69"/>
    </row>
    <row r="13594" spans="18:18" x14ac:dyDescent="0.3">
      <c r="R13594" s="69"/>
    </row>
    <row r="13595" spans="18:18" x14ac:dyDescent="0.3">
      <c r="R13595" s="69"/>
    </row>
    <row r="13596" spans="18:18" x14ac:dyDescent="0.3">
      <c r="R13596" s="69"/>
    </row>
    <row r="13597" spans="18:18" x14ac:dyDescent="0.3">
      <c r="R13597" s="69"/>
    </row>
    <row r="13598" spans="18:18" x14ac:dyDescent="0.3">
      <c r="R13598" s="69"/>
    </row>
    <row r="13599" spans="18:18" x14ac:dyDescent="0.3">
      <c r="R13599" s="69"/>
    </row>
    <row r="13600" spans="18:18" x14ac:dyDescent="0.3">
      <c r="R13600" s="69"/>
    </row>
    <row r="13601" spans="18:18" x14ac:dyDescent="0.3">
      <c r="R13601" s="69"/>
    </row>
    <row r="13602" spans="18:18" x14ac:dyDescent="0.3">
      <c r="R13602" s="69"/>
    </row>
    <row r="13603" spans="18:18" x14ac:dyDescent="0.3">
      <c r="R13603" s="69"/>
    </row>
    <row r="13604" spans="18:18" x14ac:dyDescent="0.3">
      <c r="R13604" s="69"/>
    </row>
    <row r="13605" spans="18:18" x14ac:dyDescent="0.3">
      <c r="R13605" s="69"/>
    </row>
    <row r="13606" spans="18:18" x14ac:dyDescent="0.3">
      <c r="R13606" s="69"/>
    </row>
    <row r="13607" spans="18:18" x14ac:dyDescent="0.3">
      <c r="R13607" s="69"/>
    </row>
    <row r="13608" spans="18:18" x14ac:dyDescent="0.3">
      <c r="R13608" s="69"/>
    </row>
    <row r="13609" spans="18:18" x14ac:dyDescent="0.3">
      <c r="R13609" s="69"/>
    </row>
    <row r="13610" spans="18:18" x14ac:dyDescent="0.3">
      <c r="R13610" s="69"/>
    </row>
    <row r="13611" spans="18:18" x14ac:dyDescent="0.3">
      <c r="R13611" s="69"/>
    </row>
    <row r="13612" spans="18:18" x14ac:dyDescent="0.3">
      <c r="R13612" s="69"/>
    </row>
    <row r="13613" spans="18:18" x14ac:dyDescent="0.3">
      <c r="R13613" s="69"/>
    </row>
    <row r="13614" spans="18:18" x14ac:dyDescent="0.3">
      <c r="R13614" s="69"/>
    </row>
    <row r="13615" spans="18:18" x14ac:dyDescent="0.3">
      <c r="R13615" s="69"/>
    </row>
    <row r="13616" spans="18:18" x14ac:dyDescent="0.3">
      <c r="R13616" s="69"/>
    </row>
    <row r="13617" spans="18:18" x14ac:dyDescent="0.3">
      <c r="R13617" s="69"/>
    </row>
    <row r="13618" spans="18:18" x14ac:dyDescent="0.3">
      <c r="R13618" s="69"/>
    </row>
    <row r="13619" spans="18:18" x14ac:dyDescent="0.3">
      <c r="R13619" s="69"/>
    </row>
    <row r="13620" spans="18:18" x14ac:dyDescent="0.3">
      <c r="R13620" s="69"/>
    </row>
    <row r="13621" spans="18:18" x14ac:dyDescent="0.3">
      <c r="R13621" s="69"/>
    </row>
    <row r="13622" spans="18:18" x14ac:dyDescent="0.3">
      <c r="R13622" s="69"/>
    </row>
    <row r="13623" spans="18:18" x14ac:dyDescent="0.3">
      <c r="R13623" s="69"/>
    </row>
    <row r="13624" spans="18:18" x14ac:dyDescent="0.3">
      <c r="R13624" s="69"/>
    </row>
    <row r="13625" spans="18:18" x14ac:dyDescent="0.3">
      <c r="R13625" s="69"/>
    </row>
    <row r="13626" spans="18:18" x14ac:dyDescent="0.3">
      <c r="R13626" s="69"/>
    </row>
    <row r="13627" spans="18:18" x14ac:dyDescent="0.3">
      <c r="R13627" s="69"/>
    </row>
    <row r="13628" spans="18:18" x14ac:dyDescent="0.3">
      <c r="R13628" s="69"/>
    </row>
    <row r="13629" spans="18:18" x14ac:dyDescent="0.3">
      <c r="R13629" s="69"/>
    </row>
    <row r="13630" spans="18:18" x14ac:dyDescent="0.3">
      <c r="R13630" s="69"/>
    </row>
    <row r="13631" spans="18:18" x14ac:dyDescent="0.3">
      <c r="R13631" s="69"/>
    </row>
    <row r="13632" spans="18:18" x14ac:dyDescent="0.3">
      <c r="R13632" s="69"/>
    </row>
    <row r="13633" spans="18:18" x14ac:dyDescent="0.3">
      <c r="R13633" s="69"/>
    </row>
    <row r="13634" spans="18:18" x14ac:dyDescent="0.3">
      <c r="R13634" s="69"/>
    </row>
    <row r="13635" spans="18:18" x14ac:dyDescent="0.3">
      <c r="R13635" s="69"/>
    </row>
    <row r="13636" spans="18:18" x14ac:dyDescent="0.3">
      <c r="R13636" s="69"/>
    </row>
    <row r="13637" spans="18:18" x14ac:dyDescent="0.3">
      <c r="R13637" s="69"/>
    </row>
    <row r="13638" spans="18:18" x14ac:dyDescent="0.3">
      <c r="R13638" s="69"/>
    </row>
    <row r="13639" spans="18:18" x14ac:dyDescent="0.3">
      <c r="R13639" s="69"/>
    </row>
    <row r="13640" spans="18:18" x14ac:dyDescent="0.3">
      <c r="R13640" s="69"/>
    </row>
    <row r="13641" spans="18:18" x14ac:dyDescent="0.3">
      <c r="R13641" s="69"/>
    </row>
    <row r="13642" spans="18:18" x14ac:dyDescent="0.3">
      <c r="R13642" s="69"/>
    </row>
    <row r="13643" spans="18:18" x14ac:dyDescent="0.3">
      <c r="R13643" s="69"/>
    </row>
    <row r="13644" spans="18:18" x14ac:dyDescent="0.3">
      <c r="R13644" s="69"/>
    </row>
    <row r="13645" spans="18:18" x14ac:dyDescent="0.3">
      <c r="R13645" s="69"/>
    </row>
    <row r="13646" spans="18:18" x14ac:dyDescent="0.3">
      <c r="R13646" s="69"/>
    </row>
    <row r="13647" spans="18:18" x14ac:dyDescent="0.3">
      <c r="R13647" s="69"/>
    </row>
    <row r="13648" spans="18:18" x14ac:dyDescent="0.3">
      <c r="R13648" s="69"/>
    </row>
    <row r="13649" spans="18:18" x14ac:dyDescent="0.3">
      <c r="R13649" s="69"/>
    </row>
    <row r="13650" spans="18:18" x14ac:dyDescent="0.3">
      <c r="R13650" s="69"/>
    </row>
    <row r="13651" spans="18:18" x14ac:dyDescent="0.3">
      <c r="R13651" s="69"/>
    </row>
    <row r="13652" spans="18:18" x14ac:dyDescent="0.3">
      <c r="R13652" s="69"/>
    </row>
    <row r="13653" spans="18:18" x14ac:dyDescent="0.3">
      <c r="R13653" s="69"/>
    </row>
    <row r="13654" spans="18:18" x14ac:dyDescent="0.3">
      <c r="R13654" s="69"/>
    </row>
    <row r="13655" spans="18:18" x14ac:dyDescent="0.3">
      <c r="R13655" s="69"/>
    </row>
    <row r="13656" spans="18:18" x14ac:dyDescent="0.3">
      <c r="R13656" s="69"/>
    </row>
    <row r="13657" spans="18:18" x14ac:dyDescent="0.3">
      <c r="R13657" s="69"/>
    </row>
    <row r="13658" spans="18:18" x14ac:dyDescent="0.3">
      <c r="R13658" s="69"/>
    </row>
    <row r="13659" spans="18:18" x14ac:dyDescent="0.3">
      <c r="R13659" s="69"/>
    </row>
    <row r="13660" spans="18:18" x14ac:dyDescent="0.3">
      <c r="R13660" s="69"/>
    </row>
    <row r="13661" spans="18:18" x14ac:dyDescent="0.3">
      <c r="R13661" s="69"/>
    </row>
    <row r="13662" spans="18:18" x14ac:dyDescent="0.3">
      <c r="R13662" s="69"/>
    </row>
    <row r="13663" spans="18:18" x14ac:dyDescent="0.3">
      <c r="R13663" s="69"/>
    </row>
    <row r="13664" spans="18:18" x14ac:dyDescent="0.3">
      <c r="R13664" s="69"/>
    </row>
    <row r="13665" spans="18:18" x14ac:dyDescent="0.3">
      <c r="R13665" s="69"/>
    </row>
    <row r="13666" spans="18:18" x14ac:dyDescent="0.3">
      <c r="R13666" s="69"/>
    </row>
    <row r="13667" spans="18:18" x14ac:dyDescent="0.3">
      <c r="R13667" s="69"/>
    </row>
    <row r="13668" spans="18:18" x14ac:dyDescent="0.3">
      <c r="R13668" s="69"/>
    </row>
    <row r="13669" spans="18:18" x14ac:dyDescent="0.3">
      <c r="R13669" s="69"/>
    </row>
    <row r="13670" spans="18:18" x14ac:dyDescent="0.3">
      <c r="R13670" s="69"/>
    </row>
    <row r="13671" spans="18:18" x14ac:dyDescent="0.3">
      <c r="R13671" s="69"/>
    </row>
    <row r="13672" spans="18:18" x14ac:dyDescent="0.3">
      <c r="R13672" s="69"/>
    </row>
    <row r="13673" spans="18:18" x14ac:dyDescent="0.3">
      <c r="R13673" s="69"/>
    </row>
    <row r="13674" spans="18:18" x14ac:dyDescent="0.3">
      <c r="R13674" s="69"/>
    </row>
    <row r="13675" spans="18:18" x14ac:dyDescent="0.3">
      <c r="R13675" s="69"/>
    </row>
    <row r="13676" spans="18:18" x14ac:dyDescent="0.3">
      <c r="R13676" s="69"/>
    </row>
    <row r="13677" spans="18:18" x14ac:dyDescent="0.3">
      <c r="R13677" s="69"/>
    </row>
    <row r="13678" spans="18:18" x14ac:dyDescent="0.3">
      <c r="R13678" s="69"/>
    </row>
    <row r="13679" spans="18:18" x14ac:dyDescent="0.3">
      <c r="R13679" s="69"/>
    </row>
    <row r="13680" spans="18:18" x14ac:dyDescent="0.3">
      <c r="R13680" s="69"/>
    </row>
    <row r="13681" spans="18:18" x14ac:dyDescent="0.3">
      <c r="R13681" s="69"/>
    </row>
    <row r="13682" spans="18:18" x14ac:dyDescent="0.3">
      <c r="R13682" s="69"/>
    </row>
    <row r="13683" spans="18:18" x14ac:dyDescent="0.3">
      <c r="R13683" s="69"/>
    </row>
    <row r="13684" spans="18:18" x14ac:dyDescent="0.3">
      <c r="R13684" s="69"/>
    </row>
    <row r="13685" spans="18:18" x14ac:dyDescent="0.3">
      <c r="R13685" s="69"/>
    </row>
    <row r="13686" spans="18:18" x14ac:dyDescent="0.3">
      <c r="R13686" s="69"/>
    </row>
    <row r="13687" spans="18:18" x14ac:dyDescent="0.3">
      <c r="R13687" s="69"/>
    </row>
    <row r="13688" spans="18:18" x14ac:dyDescent="0.3">
      <c r="R13688" s="69"/>
    </row>
    <row r="13689" spans="18:18" x14ac:dyDescent="0.3">
      <c r="R13689" s="69"/>
    </row>
    <row r="13690" spans="18:18" x14ac:dyDescent="0.3">
      <c r="R13690" s="69"/>
    </row>
    <row r="13691" spans="18:18" x14ac:dyDescent="0.3">
      <c r="R13691" s="69"/>
    </row>
    <row r="13692" spans="18:18" x14ac:dyDescent="0.3">
      <c r="R13692" s="69"/>
    </row>
    <row r="13693" spans="18:18" x14ac:dyDescent="0.3">
      <c r="R13693" s="69"/>
    </row>
    <row r="13694" spans="18:18" x14ac:dyDescent="0.3">
      <c r="R13694" s="69"/>
    </row>
    <row r="13695" spans="18:18" x14ac:dyDescent="0.3">
      <c r="R13695" s="69"/>
    </row>
    <row r="13696" spans="18:18" x14ac:dyDescent="0.3">
      <c r="R13696" s="69"/>
    </row>
    <row r="13697" spans="18:18" x14ac:dyDescent="0.3">
      <c r="R13697" s="69"/>
    </row>
    <row r="13698" spans="18:18" x14ac:dyDescent="0.3">
      <c r="R13698" s="69"/>
    </row>
    <row r="13699" spans="18:18" x14ac:dyDescent="0.3">
      <c r="R13699" s="69"/>
    </row>
    <row r="13700" spans="18:18" x14ac:dyDescent="0.3">
      <c r="R13700" s="69"/>
    </row>
    <row r="13701" spans="18:18" x14ac:dyDescent="0.3">
      <c r="R13701" s="69"/>
    </row>
    <row r="13702" spans="18:18" x14ac:dyDescent="0.3">
      <c r="R13702" s="69"/>
    </row>
    <row r="13703" spans="18:18" x14ac:dyDescent="0.3">
      <c r="R13703" s="69"/>
    </row>
    <row r="13704" spans="18:18" x14ac:dyDescent="0.3">
      <c r="R13704" s="69"/>
    </row>
    <row r="13705" spans="18:18" x14ac:dyDescent="0.3">
      <c r="R13705" s="69"/>
    </row>
    <row r="13706" spans="18:18" x14ac:dyDescent="0.3">
      <c r="R13706" s="69"/>
    </row>
    <row r="13707" spans="18:18" x14ac:dyDescent="0.3">
      <c r="R13707" s="69"/>
    </row>
    <row r="13708" spans="18:18" x14ac:dyDescent="0.3">
      <c r="R13708" s="69"/>
    </row>
    <row r="13709" spans="18:18" x14ac:dyDescent="0.3">
      <c r="R13709" s="69"/>
    </row>
    <row r="13710" spans="18:18" x14ac:dyDescent="0.3">
      <c r="R13710" s="69"/>
    </row>
    <row r="13711" spans="18:18" x14ac:dyDescent="0.3">
      <c r="R13711" s="69"/>
    </row>
    <row r="13712" spans="18:18" x14ac:dyDescent="0.3">
      <c r="R13712" s="69"/>
    </row>
    <row r="13713" spans="18:18" x14ac:dyDescent="0.3">
      <c r="R13713" s="69"/>
    </row>
    <row r="13714" spans="18:18" x14ac:dyDescent="0.3">
      <c r="R13714" s="69"/>
    </row>
    <row r="13715" spans="18:18" x14ac:dyDescent="0.3">
      <c r="R13715" s="69"/>
    </row>
    <row r="13716" spans="18:18" x14ac:dyDescent="0.3">
      <c r="R13716" s="69"/>
    </row>
    <row r="13717" spans="18:18" x14ac:dyDescent="0.3">
      <c r="R13717" s="69"/>
    </row>
    <row r="13718" spans="18:18" x14ac:dyDescent="0.3">
      <c r="R13718" s="69"/>
    </row>
    <row r="13719" spans="18:18" x14ac:dyDescent="0.3">
      <c r="R13719" s="69"/>
    </row>
    <row r="13720" spans="18:18" x14ac:dyDescent="0.3">
      <c r="R13720" s="69"/>
    </row>
    <row r="13721" spans="18:18" x14ac:dyDescent="0.3">
      <c r="R13721" s="69"/>
    </row>
    <row r="13722" spans="18:18" x14ac:dyDescent="0.3">
      <c r="R13722" s="69"/>
    </row>
    <row r="13723" spans="18:18" x14ac:dyDescent="0.3">
      <c r="R13723" s="69"/>
    </row>
    <row r="13724" spans="18:18" x14ac:dyDescent="0.3">
      <c r="R13724" s="69"/>
    </row>
    <row r="13725" spans="18:18" x14ac:dyDescent="0.3">
      <c r="R13725" s="69"/>
    </row>
    <row r="13726" spans="18:18" x14ac:dyDescent="0.3">
      <c r="R13726" s="69"/>
    </row>
    <row r="13727" spans="18:18" x14ac:dyDescent="0.3">
      <c r="R13727" s="69"/>
    </row>
    <row r="13728" spans="18:18" x14ac:dyDescent="0.3">
      <c r="R13728" s="69"/>
    </row>
    <row r="13729" spans="18:18" x14ac:dyDescent="0.3">
      <c r="R13729" s="69"/>
    </row>
    <row r="13730" spans="18:18" x14ac:dyDescent="0.3">
      <c r="R13730" s="69"/>
    </row>
    <row r="13731" spans="18:18" x14ac:dyDescent="0.3">
      <c r="R13731" s="69"/>
    </row>
    <row r="13732" spans="18:18" x14ac:dyDescent="0.3">
      <c r="R13732" s="69"/>
    </row>
    <row r="13733" spans="18:18" x14ac:dyDescent="0.3">
      <c r="R13733" s="69"/>
    </row>
    <row r="13734" spans="18:18" x14ac:dyDescent="0.3">
      <c r="R13734" s="69"/>
    </row>
    <row r="13735" spans="18:18" x14ac:dyDescent="0.3">
      <c r="R13735" s="69"/>
    </row>
    <row r="13736" spans="18:18" x14ac:dyDescent="0.3">
      <c r="R13736" s="69"/>
    </row>
    <row r="13737" spans="18:18" x14ac:dyDescent="0.3">
      <c r="R13737" s="69"/>
    </row>
    <row r="13738" spans="18:18" x14ac:dyDescent="0.3">
      <c r="R13738" s="69"/>
    </row>
    <row r="13739" spans="18:18" x14ac:dyDescent="0.3">
      <c r="R13739" s="69"/>
    </row>
    <row r="13740" spans="18:18" x14ac:dyDescent="0.3">
      <c r="R13740" s="69"/>
    </row>
    <row r="13741" spans="18:18" x14ac:dyDescent="0.3">
      <c r="R13741" s="69"/>
    </row>
    <row r="13742" spans="18:18" x14ac:dyDescent="0.3">
      <c r="R13742" s="69"/>
    </row>
    <row r="13743" spans="18:18" x14ac:dyDescent="0.3">
      <c r="R13743" s="69"/>
    </row>
    <row r="13744" spans="18:18" x14ac:dyDescent="0.3">
      <c r="R13744" s="69"/>
    </row>
    <row r="13745" spans="18:18" x14ac:dyDescent="0.3">
      <c r="R13745" s="69"/>
    </row>
    <row r="13746" spans="18:18" x14ac:dyDescent="0.3">
      <c r="R13746" s="69"/>
    </row>
    <row r="13747" spans="18:18" x14ac:dyDescent="0.3">
      <c r="R13747" s="69"/>
    </row>
    <row r="13748" spans="18:18" x14ac:dyDescent="0.3">
      <c r="R13748" s="69"/>
    </row>
    <row r="13749" spans="18:18" x14ac:dyDescent="0.3">
      <c r="R13749" s="69"/>
    </row>
    <row r="13750" spans="18:18" x14ac:dyDescent="0.3">
      <c r="R13750" s="69"/>
    </row>
    <row r="13751" spans="18:18" x14ac:dyDescent="0.3">
      <c r="R13751" s="69"/>
    </row>
    <row r="13752" spans="18:18" x14ac:dyDescent="0.3">
      <c r="R13752" s="69"/>
    </row>
    <row r="13753" spans="18:18" x14ac:dyDescent="0.3">
      <c r="R13753" s="69"/>
    </row>
    <row r="13754" spans="18:18" x14ac:dyDescent="0.3">
      <c r="R13754" s="69"/>
    </row>
    <row r="13755" spans="18:18" x14ac:dyDescent="0.3">
      <c r="R13755" s="69"/>
    </row>
    <row r="13756" spans="18:18" x14ac:dyDescent="0.3">
      <c r="R13756" s="69"/>
    </row>
    <row r="13757" spans="18:18" x14ac:dyDescent="0.3">
      <c r="R13757" s="69"/>
    </row>
    <row r="13758" spans="18:18" x14ac:dyDescent="0.3">
      <c r="R13758" s="69"/>
    </row>
    <row r="13759" spans="18:18" x14ac:dyDescent="0.3">
      <c r="R13759" s="69"/>
    </row>
    <row r="13760" spans="18:18" x14ac:dyDescent="0.3">
      <c r="R13760" s="69"/>
    </row>
    <row r="13761" spans="18:18" x14ac:dyDescent="0.3">
      <c r="R13761" s="69"/>
    </row>
    <row r="13762" spans="18:18" x14ac:dyDescent="0.3">
      <c r="R13762" s="69"/>
    </row>
    <row r="13763" spans="18:18" x14ac:dyDescent="0.3">
      <c r="R13763" s="69"/>
    </row>
    <row r="13764" spans="18:18" x14ac:dyDescent="0.3">
      <c r="R13764" s="69"/>
    </row>
    <row r="13765" spans="18:18" x14ac:dyDescent="0.3">
      <c r="R13765" s="69"/>
    </row>
    <row r="13766" spans="18:18" x14ac:dyDescent="0.3">
      <c r="R13766" s="69"/>
    </row>
    <row r="13767" spans="18:18" x14ac:dyDescent="0.3">
      <c r="R13767" s="69"/>
    </row>
    <row r="13768" spans="18:18" x14ac:dyDescent="0.3">
      <c r="R13768" s="69"/>
    </row>
    <row r="13769" spans="18:18" x14ac:dyDescent="0.3">
      <c r="R13769" s="69"/>
    </row>
    <row r="13770" spans="18:18" x14ac:dyDescent="0.3">
      <c r="R13770" s="69"/>
    </row>
    <row r="13771" spans="18:18" x14ac:dyDescent="0.3">
      <c r="R13771" s="69"/>
    </row>
    <row r="13772" spans="18:18" x14ac:dyDescent="0.3">
      <c r="R13772" s="69"/>
    </row>
    <row r="13773" spans="18:18" x14ac:dyDescent="0.3">
      <c r="R13773" s="69"/>
    </row>
    <row r="13774" spans="18:18" x14ac:dyDescent="0.3">
      <c r="R13774" s="69"/>
    </row>
    <row r="13775" spans="18:18" x14ac:dyDescent="0.3">
      <c r="R13775" s="69"/>
    </row>
    <row r="13776" spans="18:18" x14ac:dyDescent="0.3">
      <c r="R13776" s="69"/>
    </row>
    <row r="13777" spans="18:18" x14ac:dyDescent="0.3">
      <c r="R13777" s="69"/>
    </row>
    <row r="13778" spans="18:18" x14ac:dyDescent="0.3">
      <c r="R13778" s="69"/>
    </row>
    <row r="13779" spans="18:18" x14ac:dyDescent="0.3">
      <c r="R13779" s="69"/>
    </row>
    <row r="13780" spans="18:18" x14ac:dyDescent="0.3">
      <c r="R13780" s="69"/>
    </row>
    <row r="13781" spans="18:18" x14ac:dyDescent="0.3">
      <c r="R13781" s="69"/>
    </row>
    <row r="13782" spans="18:18" x14ac:dyDescent="0.3">
      <c r="R13782" s="69"/>
    </row>
    <row r="13783" spans="18:18" x14ac:dyDescent="0.3">
      <c r="R13783" s="69"/>
    </row>
    <row r="13784" spans="18:18" x14ac:dyDescent="0.3">
      <c r="R13784" s="69"/>
    </row>
    <row r="13785" spans="18:18" x14ac:dyDescent="0.3">
      <c r="R13785" s="69"/>
    </row>
    <row r="13786" spans="18:18" x14ac:dyDescent="0.3">
      <c r="R13786" s="69"/>
    </row>
    <row r="13787" spans="18:18" x14ac:dyDescent="0.3">
      <c r="R13787" s="69"/>
    </row>
    <row r="13788" spans="18:18" x14ac:dyDescent="0.3">
      <c r="R13788" s="69"/>
    </row>
    <row r="13789" spans="18:18" x14ac:dyDescent="0.3">
      <c r="R13789" s="69"/>
    </row>
    <row r="13790" spans="18:18" x14ac:dyDescent="0.3">
      <c r="R13790" s="69"/>
    </row>
    <row r="13791" spans="18:18" x14ac:dyDescent="0.3">
      <c r="R13791" s="69"/>
    </row>
    <row r="13792" spans="18:18" x14ac:dyDescent="0.3">
      <c r="R13792" s="69"/>
    </row>
    <row r="13793" spans="18:18" x14ac:dyDescent="0.3">
      <c r="R13793" s="69"/>
    </row>
    <row r="13794" spans="18:18" x14ac:dyDescent="0.3">
      <c r="R13794" s="69"/>
    </row>
    <row r="13795" spans="18:18" x14ac:dyDescent="0.3">
      <c r="R13795" s="69"/>
    </row>
    <row r="13796" spans="18:18" x14ac:dyDescent="0.3">
      <c r="R13796" s="69"/>
    </row>
    <row r="13797" spans="18:18" x14ac:dyDescent="0.3">
      <c r="R13797" s="69"/>
    </row>
    <row r="13798" spans="18:18" x14ac:dyDescent="0.3">
      <c r="R13798" s="69"/>
    </row>
    <row r="13799" spans="18:18" x14ac:dyDescent="0.3">
      <c r="R13799" s="69"/>
    </row>
    <row r="13800" spans="18:18" x14ac:dyDescent="0.3">
      <c r="R13800" s="69"/>
    </row>
    <row r="13801" spans="18:18" x14ac:dyDescent="0.3">
      <c r="R13801" s="69"/>
    </row>
    <row r="13802" spans="18:18" x14ac:dyDescent="0.3">
      <c r="R13802" s="69"/>
    </row>
    <row r="13803" spans="18:18" x14ac:dyDescent="0.3">
      <c r="R13803" s="69"/>
    </row>
    <row r="13804" spans="18:18" x14ac:dyDescent="0.3">
      <c r="R13804" s="69"/>
    </row>
    <row r="13805" spans="18:18" x14ac:dyDescent="0.3">
      <c r="R13805" s="69"/>
    </row>
    <row r="13806" spans="18:18" x14ac:dyDescent="0.3">
      <c r="R13806" s="69"/>
    </row>
    <row r="13807" spans="18:18" x14ac:dyDescent="0.3">
      <c r="R13807" s="69"/>
    </row>
    <row r="13808" spans="18:18" x14ac:dyDescent="0.3">
      <c r="R13808" s="69"/>
    </row>
    <row r="13809" spans="18:18" x14ac:dyDescent="0.3">
      <c r="R13809" s="69"/>
    </row>
    <row r="13810" spans="18:18" x14ac:dyDescent="0.3">
      <c r="R13810" s="69"/>
    </row>
    <row r="13811" spans="18:18" x14ac:dyDescent="0.3">
      <c r="R13811" s="69"/>
    </row>
    <row r="13812" spans="18:18" x14ac:dyDescent="0.3">
      <c r="R13812" s="69"/>
    </row>
    <row r="13813" spans="18:18" x14ac:dyDescent="0.3">
      <c r="R13813" s="69"/>
    </row>
    <row r="13814" spans="18:18" x14ac:dyDescent="0.3">
      <c r="R13814" s="69"/>
    </row>
    <row r="13815" spans="18:18" x14ac:dyDescent="0.3">
      <c r="R13815" s="69"/>
    </row>
    <row r="13816" spans="18:18" x14ac:dyDescent="0.3">
      <c r="R13816" s="69"/>
    </row>
    <row r="13817" spans="18:18" x14ac:dyDescent="0.3">
      <c r="R13817" s="69"/>
    </row>
    <row r="13818" spans="18:18" x14ac:dyDescent="0.3">
      <c r="R13818" s="69"/>
    </row>
    <row r="13819" spans="18:18" x14ac:dyDescent="0.3">
      <c r="R13819" s="69"/>
    </row>
    <row r="13820" spans="18:18" x14ac:dyDescent="0.3">
      <c r="R13820" s="69"/>
    </row>
    <row r="13821" spans="18:18" x14ac:dyDescent="0.3">
      <c r="R13821" s="69"/>
    </row>
    <row r="13822" spans="18:18" x14ac:dyDescent="0.3">
      <c r="R13822" s="69"/>
    </row>
    <row r="13823" spans="18:18" x14ac:dyDescent="0.3">
      <c r="R13823" s="69"/>
    </row>
    <row r="13824" spans="18:18" x14ac:dyDescent="0.3">
      <c r="R13824" s="69"/>
    </row>
    <row r="13825" spans="18:18" x14ac:dyDescent="0.3">
      <c r="R13825" s="69"/>
    </row>
    <row r="13826" spans="18:18" x14ac:dyDescent="0.3">
      <c r="R13826" s="69"/>
    </row>
    <row r="13827" spans="18:18" x14ac:dyDescent="0.3">
      <c r="R13827" s="69"/>
    </row>
    <row r="13828" spans="18:18" x14ac:dyDescent="0.3">
      <c r="R13828" s="69"/>
    </row>
    <row r="13829" spans="18:18" x14ac:dyDescent="0.3">
      <c r="R13829" s="69"/>
    </row>
    <row r="13830" spans="18:18" x14ac:dyDescent="0.3">
      <c r="R13830" s="69"/>
    </row>
    <row r="13831" spans="18:18" x14ac:dyDescent="0.3">
      <c r="R13831" s="69"/>
    </row>
    <row r="13832" spans="18:18" x14ac:dyDescent="0.3">
      <c r="R13832" s="69"/>
    </row>
    <row r="13833" spans="18:18" x14ac:dyDescent="0.3">
      <c r="R13833" s="69"/>
    </row>
    <row r="13834" spans="18:18" x14ac:dyDescent="0.3">
      <c r="R13834" s="69"/>
    </row>
    <row r="13835" spans="18:18" x14ac:dyDescent="0.3">
      <c r="R13835" s="69"/>
    </row>
    <row r="13836" spans="18:18" x14ac:dyDescent="0.3">
      <c r="R13836" s="69"/>
    </row>
    <row r="13837" spans="18:18" x14ac:dyDescent="0.3">
      <c r="R13837" s="69"/>
    </row>
    <row r="13838" spans="18:18" x14ac:dyDescent="0.3">
      <c r="R13838" s="69"/>
    </row>
    <row r="13839" spans="18:18" x14ac:dyDescent="0.3">
      <c r="R13839" s="69"/>
    </row>
    <row r="13840" spans="18:18" x14ac:dyDescent="0.3">
      <c r="R13840" s="69"/>
    </row>
    <row r="13841" spans="18:18" x14ac:dyDescent="0.3">
      <c r="R13841" s="69"/>
    </row>
    <row r="13842" spans="18:18" x14ac:dyDescent="0.3">
      <c r="R13842" s="69"/>
    </row>
    <row r="13843" spans="18:18" x14ac:dyDescent="0.3">
      <c r="R13843" s="69"/>
    </row>
    <row r="13844" spans="18:18" x14ac:dyDescent="0.3">
      <c r="R13844" s="69"/>
    </row>
    <row r="13845" spans="18:18" x14ac:dyDescent="0.3">
      <c r="R13845" s="69"/>
    </row>
    <row r="13846" spans="18:18" x14ac:dyDescent="0.3">
      <c r="R13846" s="69"/>
    </row>
    <row r="13847" spans="18:18" x14ac:dyDescent="0.3">
      <c r="R13847" s="69"/>
    </row>
    <row r="13848" spans="18:18" x14ac:dyDescent="0.3">
      <c r="R13848" s="69"/>
    </row>
    <row r="13849" spans="18:18" x14ac:dyDescent="0.3">
      <c r="R13849" s="69"/>
    </row>
    <row r="13850" spans="18:18" x14ac:dyDescent="0.3">
      <c r="R13850" s="69"/>
    </row>
    <row r="13851" spans="18:18" x14ac:dyDescent="0.3">
      <c r="R13851" s="69"/>
    </row>
    <row r="13852" spans="18:18" x14ac:dyDescent="0.3">
      <c r="R13852" s="69"/>
    </row>
    <row r="13853" spans="18:18" x14ac:dyDescent="0.3">
      <c r="R13853" s="69"/>
    </row>
    <row r="13854" spans="18:18" x14ac:dyDescent="0.3">
      <c r="R13854" s="69"/>
    </row>
    <row r="13855" spans="18:18" x14ac:dyDescent="0.3">
      <c r="R13855" s="69"/>
    </row>
    <row r="13856" spans="18:18" x14ac:dyDescent="0.3">
      <c r="R13856" s="69"/>
    </row>
    <row r="13857" spans="18:18" x14ac:dyDescent="0.3">
      <c r="R13857" s="69"/>
    </row>
    <row r="13858" spans="18:18" x14ac:dyDescent="0.3">
      <c r="R13858" s="69"/>
    </row>
    <row r="13859" spans="18:18" x14ac:dyDescent="0.3">
      <c r="R13859" s="69"/>
    </row>
    <row r="13860" spans="18:18" x14ac:dyDescent="0.3">
      <c r="R13860" s="69"/>
    </row>
    <row r="13861" spans="18:18" x14ac:dyDescent="0.3">
      <c r="R13861" s="69"/>
    </row>
    <row r="13862" spans="18:18" x14ac:dyDescent="0.3">
      <c r="R13862" s="69"/>
    </row>
    <row r="13863" spans="18:18" x14ac:dyDescent="0.3">
      <c r="R13863" s="69"/>
    </row>
    <row r="13864" spans="18:18" x14ac:dyDescent="0.3">
      <c r="R13864" s="69"/>
    </row>
    <row r="13865" spans="18:18" x14ac:dyDescent="0.3">
      <c r="R13865" s="69"/>
    </row>
    <row r="13866" spans="18:18" x14ac:dyDescent="0.3">
      <c r="R13866" s="69"/>
    </row>
    <row r="13867" spans="18:18" x14ac:dyDescent="0.3">
      <c r="R13867" s="69"/>
    </row>
    <row r="13868" spans="18:18" x14ac:dyDescent="0.3">
      <c r="R13868" s="69"/>
    </row>
    <row r="13869" spans="18:18" x14ac:dyDescent="0.3">
      <c r="R13869" s="69"/>
    </row>
    <row r="13870" spans="18:18" x14ac:dyDescent="0.3">
      <c r="R13870" s="69"/>
    </row>
    <row r="13871" spans="18:18" x14ac:dyDescent="0.3">
      <c r="R13871" s="69"/>
    </row>
    <row r="13872" spans="18:18" x14ac:dyDescent="0.3">
      <c r="R13872" s="69"/>
    </row>
    <row r="13873" spans="18:18" x14ac:dyDescent="0.3">
      <c r="R13873" s="69"/>
    </row>
    <row r="13874" spans="18:18" x14ac:dyDescent="0.3">
      <c r="R13874" s="69"/>
    </row>
    <row r="13875" spans="18:18" x14ac:dyDescent="0.3">
      <c r="R13875" s="69"/>
    </row>
    <row r="13876" spans="18:18" x14ac:dyDescent="0.3">
      <c r="R13876" s="69"/>
    </row>
    <row r="13877" spans="18:18" x14ac:dyDescent="0.3">
      <c r="R13877" s="69"/>
    </row>
    <row r="13878" spans="18:18" x14ac:dyDescent="0.3">
      <c r="R13878" s="69"/>
    </row>
    <row r="13879" spans="18:18" x14ac:dyDescent="0.3">
      <c r="R13879" s="69"/>
    </row>
    <row r="13880" spans="18:18" x14ac:dyDescent="0.3">
      <c r="R13880" s="69"/>
    </row>
    <row r="13881" spans="18:18" x14ac:dyDescent="0.3">
      <c r="R13881" s="69"/>
    </row>
    <row r="13882" spans="18:18" x14ac:dyDescent="0.3">
      <c r="R13882" s="69"/>
    </row>
    <row r="13883" spans="18:18" x14ac:dyDescent="0.3">
      <c r="R13883" s="69"/>
    </row>
    <row r="13884" spans="18:18" x14ac:dyDescent="0.3">
      <c r="R13884" s="69"/>
    </row>
    <row r="13885" spans="18:18" x14ac:dyDescent="0.3">
      <c r="R13885" s="69"/>
    </row>
    <row r="13886" spans="18:18" x14ac:dyDescent="0.3">
      <c r="R13886" s="69"/>
    </row>
    <row r="13887" spans="18:18" x14ac:dyDescent="0.3">
      <c r="R13887" s="69"/>
    </row>
    <row r="13888" spans="18:18" x14ac:dyDescent="0.3">
      <c r="R13888" s="69"/>
    </row>
    <row r="13889" spans="18:18" x14ac:dyDescent="0.3">
      <c r="R13889" s="69"/>
    </row>
    <row r="13890" spans="18:18" x14ac:dyDescent="0.3">
      <c r="R13890" s="69"/>
    </row>
    <row r="13891" spans="18:18" x14ac:dyDescent="0.3">
      <c r="R13891" s="69"/>
    </row>
    <row r="13892" spans="18:18" x14ac:dyDescent="0.3">
      <c r="R13892" s="69"/>
    </row>
    <row r="13893" spans="18:18" x14ac:dyDescent="0.3">
      <c r="R13893" s="69"/>
    </row>
    <row r="13894" spans="18:18" x14ac:dyDescent="0.3">
      <c r="R13894" s="69"/>
    </row>
    <row r="13895" spans="18:18" x14ac:dyDescent="0.3">
      <c r="R13895" s="69"/>
    </row>
    <row r="13896" spans="18:18" x14ac:dyDescent="0.3">
      <c r="R13896" s="69"/>
    </row>
    <row r="13897" spans="18:18" x14ac:dyDescent="0.3">
      <c r="R13897" s="69"/>
    </row>
    <row r="13898" spans="18:18" x14ac:dyDescent="0.3">
      <c r="R13898" s="69"/>
    </row>
    <row r="13899" spans="18:18" x14ac:dyDescent="0.3">
      <c r="R13899" s="69"/>
    </row>
    <row r="13900" spans="18:18" x14ac:dyDescent="0.3">
      <c r="R13900" s="69"/>
    </row>
    <row r="13901" spans="18:18" x14ac:dyDescent="0.3">
      <c r="R13901" s="69"/>
    </row>
    <row r="13902" spans="18:18" x14ac:dyDescent="0.3">
      <c r="R13902" s="69"/>
    </row>
    <row r="13903" spans="18:18" x14ac:dyDescent="0.3">
      <c r="R13903" s="69"/>
    </row>
    <row r="13904" spans="18:18" x14ac:dyDescent="0.3">
      <c r="R13904" s="69"/>
    </row>
    <row r="13905" spans="18:18" x14ac:dyDescent="0.3">
      <c r="R13905" s="69"/>
    </row>
    <row r="13906" spans="18:18" x14ac:dyDescent="0.3">
      <c r="R13906" s="69"/>
    </row>
    <row r="13907" spans="18:18" x14ac:dyDescent="0.3">
      <c r="R13907" s="69"/>
    </row>
    <row r="13908" spans="18:18" x14ac:dyDescent="0.3">
      <c r="R13908" s="69"/>
    </row>
    <row r="13909" spans="18:18" x14ac:dyDescent="0.3">
      <c r="R13909" s="69"/>
    </row>
    <row r="13910" spans="18:18" x14ac:dyDescent="0.3">
      <c r="R13910" s="69"/>
    </row>
    <row r="13911" spans="18:18" x14ac:dyDescent="0.3">
      <c r="R13911" s="69"/>
    </row>
    <row r="13912" spans="18:18" x14ac:dyDescent="0.3">
      <c r="R13912" s="69"/>
    </row>
    <row r="13913" spans="18:18" x14ac:dyDescent="0.3">
      <c r="R13913" s="69"/>
    </row>
    <row r="13914" spans="18:18" x14ac:dyDescent="0.3">
      <c r="R13914" s="69"/>
    </row>
    <row r="13915" spans="18:18" x14ac:dyDescent="0.3">
      <c r="R13915" s="69"/>
    </row>
    <row r="13916" spans="18:18" x14ac:dyDescent="0.3">
      <c r="R13916" s="69"/>
    </row>
    <row r="13917" spans="18:18" x14ac:dyDescent="0.3">
      <c r="R13917" s="69"/>
    </row>
    <row r="13918" spans="18:18" x14ac:dyDescent="0.3">
      <c r="R13918" s="69"/>
    </row>
    <row r="13919" spans="18:18" x14ac:dyDescent="0.3">
      <c r="R13919" s="69"/>
    </row>
    <row r="13920" spans="18:18" x14ac:dyDescent="0.3">
      <c r="R13920" s="69"/>
    </row>
    <row r="13921" spans="18:18" x14ac:dyDescent="0.3">
      <c r="R13921" s="69"/>
    </row>
    <row r="13922" spans="18:18" x14ac:dyDescent="0.3">
      <c r="R13922" s="69"/>
    </row>
    <row r="13923" spans="18:18" x14ac:dyDescent="0.3">
      <c r="R13923" s="69"/>
    </row>
    <row r="13924" spans="18:18" x14ac:dyDescent="0.3">
      <c r="R13924" s="69"/>
    </row>
    <row r="13925" spans="18:18" x14ac:dyDescent="0.3">
      <c r="R13925" s="69"/>
    </row>
    <row r="13926" spans="18:18" x14ac:dyDescent="0.3">
      <c r="R13926" s="69"/>
    </row>
    <row r="13927" spans="18:18" x14ac:dyDescent="0.3">
      <c r="R13927" s="69"/>
    </row>
    <row r="13928" spans="18:18" x14ac:dyDescent="0.3">
      <c r="R13928" s="69"/>
    </row>
    <row r="13929" spans="18:18" x14ac:dyDescent="0.3">
      <c r="R13929" s="69"/>
    </row>
    <row r="13930" spans="18:18" x14ac:dyDescent="0.3">
      <c r="R13930" s="69"/>
    </row>
    <row r="13931" spans="18:18" x14ac:dyDescent="0.3">
      <c r="R13931" s="69"/>
    </row>
    <row r="13932" spans="18:18" x14ac:dyDescent="0.3">
      <c r="R13932" s="69"/>
    </row>
    <row r="13933" spans="18:18" x14ac:dyDescent="0.3">
      <c r="R13933" s="69"/>
    </row>
    <row r="13934" spans="18:18" x14ac:dyDescent="0.3">
      <c r="R13934" s="69"/>
    </row>
    <row r="13935" spans="18:18" x14ac:dyDescent="0.3">
      <c r="R13935" s="69"/>
    </row>
    <row r="13936" spans="18:18" x14ac:dyDescent="0.3">
      <c r="R13936" s="69"/>
    </row>
    <row r="13937" spans="18:18" x14ac:dyDescent="0.3">
      <c r="R13937" s="69"/>
    </row>
    <row r="13938" spans="18:18" x14ac:dyDescent="0.3">
      <c r="R13938" s="69"/>
    </row>
    <row r="13939" spans="18:18" x14ac:dyDescent="0.3">
      <c r="R13939" s="69"/>
    </row>
    <row r="13940" spans="18:18" x14ac:dyDescent="0.3">
      <c r="R13940" s="69"/>
    </row>
    <row r="13941" spans="18:18" x14ac:dyDescent="0.3">
      <c r="R13941" s="69"/>
    </row>
    <row r="13942" spans="18:18" x14ac:dyDescent="0.3">
      <c r="R13942" s="69"/>
    </row>
    <row r="13943" spans="18:18" x14ac:dyDescent="0.3">
      <c r="R13943" s="69"/>
    </row>
    <row r="13944" spans="18:18" x14ac:dyDescent="0.3">
      <c r="R13944" s="69"/>
    </row>
    <row r="13945" spans="18:18" x14ac:dyDescent="0.3">
      <c r="R13945" s="69"/>
    </row>
    <row r="13946" spans="18:18" x14ac:dyDescent="0.3">
      <c r="R13946" s="69"/>
    </row>
    <row r="13947" spans="18:18" x14ac:dyDescent="0.3">
      <c r="R13947" s="69"/>
    </row>
    <row r="13948" spans="18:18" x14ac:dyDescent="0.3">
      <c r="R13948" s="69"/>
    </row>
    <row r="13949" spans="18:18" x14ac:dyDescent="0.3">
      <c r="R13949" s="69"/>
    </row>
    <row r="13950" spans="18:18" x14ac:dyDescent="0.3">
      <c r="R13950" s="69"/>
    </row>
    <row r="13951" spans="18:18" x14ac:dyDescent="0.3">
      <c r="R13951" s="69"/>
    </row>
    <row r="13952" spans="18:18" x14ac:dyDescent="0.3">
      <c r="R13952" s="69"/>
    </row>
    <row r="13953" spans="18:18" x14ac:dyDescent="0.3">
      <c r="R13953" s="69"/>
    </row>
    <row r="13954" spans="18:18" x14ac:dyDescent="0.3">
      <c r="R13954" s="69"/>
    </row>
    <row r="13955" spans="18:18" x14ac:dyDescent="0.3">
      <c r="R13955" s="69"/>
    </row>
    <row r="13956" spans="18:18" x14ac:dyDescent="0.3">
      <c r="R13956" s="69"/>
    </row>
    <row r="13957" spans="18:18" x14ac:dyDescent="0.3">
      <c r="R13957" s="69"/>
    </row>
    <row r="13958" spans="18:18" x14ac:dyDescent="0.3">
      <c r="R13958" s="69"/>
    </row>
    <row r="13959" spans="18:18" x14ac:dyDescent="0.3">
      <c r="R13959" s="69"/>
    </row>
    <row r="13960" spans="18:18" x14ac:dyDescent="0.3">
      <c r="R13960" s="69"/>
    </row>
    <row r="13961" spans="18:18" x14ac:dyDescent="0.3">
      <c r="R13961" s="69"/>
    </row>
    <row r="13962" spans="18:18" x14ac:dyDescent="0.3">
      <c r="R13962" s="69"/>
    </row>
    <row r="13963" spans="18:18" x14ac:dyDescent="0.3">
      <c r="R13963" s="69"/>
    </row>
    <row r="13964" spans="18:18" x14ac:dyDescent="0.3">
      <c r="R13964" s="69"/>
    </row>
    <row r="13965" spans="18:18" x14ac:dyDescent="0.3">
      <c r="R13965" s="69"/>
    </row>
    <row r="13966" spans="18:18" x14ac:dyDescent="0.3">
      <c r="R13966" s="69"/>
    </row>
    <row r="13967" spans="18:18" x14ac:dyDescent="0.3">
      <c r="R13967" s="69"/>
    </row>
    <row r="13968" spans="18:18" x14ac:dyDescent="0.3">
      <c r="R13968" s="69"/>
    </row>
    <row r="13969" spans="18:18" x14ac:dyDescent="0.3">
      <c r="R13969" s="69"/>
    </row>
    <row r="13970" spans="18:18" x14ac:dyDescent="0.3">
      <c r="R13970" s="69"/>
    </row>
    <row r="13971" spans="18:18" x14ac:dyDescent="0.3">
      <c r="R13971" s="69"/>
    </row>
    <row r="13972" spans="18:18" x14ac:dyDescent="0.3">
      <c r="R13972" s="69"/>
    </row>
    <row r="13973" spans="18:18" x14ac:dyDescent="0.3">
      <c r="R13973" s="69"/>
    </row>
    <row r="13974" spans="18:18" x14ac:dyDescent="0.3">
      <c r="R13974" s="69"/>
    </row>
    <row r="13975" spans="18:18" x14ac:dyDescent="0.3">
      <c r="R13975" s="69"/>
    </row>
    <row r="13976" spans="18:18" x14ac:dyDescent="0.3">
      <c r="R13976" s="69"/>
    </row>
    <row r="13977" spans="18:18" x14ac:dyDescent="0.3">
      <c r="R13977" s="69"/>
    </row>
    <row r="13978" spans="18:18" x14ac:dyDescent="0.3">
      <c r="R13978" s="69"/>
    </row>
    <row r="13979" spans="18:18" x14ac:dyDescent="0.3">
      <c r="R13979" s="69"/>
    </row>
    <row r="13980" spans="18:18" x14ac:dyDescent="0.3">
      <c r="R13980" s="69"/>
    </row>
    <row r="13981" spans="18:18" x14ac:dyDescent="0.3">
      <c r="R13981" s="69"/>
    </row>
    <row r="13982" spans="18:18" x14ac:dyDescent="0.3">
      <c r="R13982" s="69"/>
    </row>
    <row r="13983" spans="18:18" x14ac:dyDescent="0.3">
      <c r="R13983" s="69"/>
    </row>
    <row r="13984" spans="18:18" x14ac:dyDescent="0.3">
      <c r="R13984" s="69"/>
    </row>
    <row r="13985" spans="18:18" x14ac:dyDescent="0.3">
      <c r="R13985" s="69"/>
    </row>
    <row r="13986" spans="18:18" x14ac:dyDescent="0.3">
      <c r="R13986" s="69"/>
    </row>
    <row r="13987" spans="18:18" x14ac:dyDescent="0.3">
      <c r="R13987" s="69"/>
    </row>
    <row r="13988" spans="18:18" x14ac:dyDescent="0.3">
      <c r="R13988" s="69"/>
    </row>
    <row r="13989" spans="18:18" x14ac:dyDescent="0.3">
      <c r="R13989" s="69"/>
    </row>
    <row r="13990" spans="18:18" x14ac:dyDescent="0.3">
      <c r="R13990" s="69"/>
    </row>
    <row r="13991" spans="18:18" x14ac:dyDescent="0.3">
      <c r="R13991" s="69"/>
    </row>
    <row r="13992" spans="18:18" x14ac:dyDescent="0.3">
      <c r="R13992" s="69"/>
    </row>
    <row r="13993" spans="18:18" x14ac:dyDescent="0.3">
      <c r="R13993" s="69"/>
    </row>
    <row r="13994" spans="18:18" x14ac:dyDescent="0.3">
      <c r="R13994" s="69"/>
    </row>
    <row r="13995" spans="18:18" x14ac:dyDescent="0.3">
      <c r="R13995" s="69"/>
    </row>
    <row r="13996" spans="18:18" x14ac:dyDescent="0.3">
      <c r="R13996" s="69"/>
    </row>
    <row r="13997" spans="18:18" x14ac:dyDescent="0.3">
      <c r="R13997" s="69"/>
    </row>
    <row r="13998" spans="18:18" x14ac:dyDescent="0.3">
      <c r="R13998" s="69"/>
    </row>
    <row r="13999" spans="18:18" x14ac:dyDescent="0.3">
      <c r="R13999" s="69"/>
    </row>
    <row r="14000" spans="18:18" x14ac:dyDescent="0.3">
      <c r="R14000" s="69"/>
    </row>
    <row r="14001" spans="18:18" x14ac:dyDescent="0.3">
      <c r="R14001" s="69"/>
    </row>
    <row r="14002" spans="18:18" x14ac:dyDescent="0.3">
      <c r="R14002" s="69"/>
    </row>
    <row r="14003" spans="18:18" x14ac:dyDescent="0.3">
      <c r="R14003" s="69"/>
    </row>
    <row r="14004" spans="18:18" x14ac:dyDescent="0.3">
      <c r="R14004" s="69"/>
    </row>
    <row r="14005" spans="18:18" x14ac:dyDescent="0.3">
      <c r="R14005" s="69"/>
    </row>
    <row r="14006" spans="18:18" x14ac:dyDescent="0.3">
      <c r="R14006" s="69"/>
    </row>
    <row r="14007" spans="18:18" x14ac:dyDescent="0.3">
      <c r="R14007" s="69"/>
    </row>
    <row r="14008" spans="18:18" x14ac:dyDescent="0.3">
      <c r="R14008" s="69"/>
    </row>
    <row r="14009" spans="18:18" x14ac:dyDescent="0.3">
      <c r="R14009" s="69"/>
    </row>
    <row r="14010" spans="18:18" x14ac:dyDescent="0.3">
      <c r="R14010" s="69"/>
    </row>
    <row r="14011" spans="18:18" x14ac:dyDescent="0.3">
      <c r="R14011" s="69"/>
    </row>
    <row r="14012" spans="18:18" x14ac:dyDescent="0.3">
      <c r="R14012" s="69"/>
    </row>
    <row r="14013" spans="18:18" x14ac:dyDescent="0.3">
      <c r="R14013" s="69"/>
    </row>
    <row r="14014" spans="18:18" x14ac:dyDescent="0.3">
      <c r="R14014" s="69"/>
    </row>
    <row r="14015" spans="18:18" x14ac:dyDescent="0.3">
      <c r="R14015" s="69"/>
    </row>
    <row r="14016" spans="18:18" x14ac:dyDescent="0.3">
      <c r="R14016" s="69"/>
    </row>
    <row r="14017" spans="18:18" x14ac:dyDescent="0.3">
      <c r="R14017" s="69"/>
    </row>
    <row r="14018" spans="18:18" x14ac:dyDescent="0.3">
      <c r="R14018" s="69"/>
    </row>
    <row r="14019" spans="18:18" x14ac:dyDescent="0.3">
      <c r="R14019" s="69"/>
    </row>
    <row r="14020" spans="18:18" x14ac:dyDescent="0.3">
      <c r="R14020" s="69"/>
    </row>
    <row r="14021" spans="18:18" x14ac:dyDescent="0.3">
      <c r="R14021" s="69"/>
    </row>
    <row r="14022" spans="18:18" x14ac:dyDescent="0.3">
      <c r="R14022" s="69"/>
    </row>
    <row r="14023" spans="18:18" x14ac:dyDescent="0.3">
      <c r="R14023" s="69"/>
    </row>
    <row r="14024" spans="18:18" x14ac:dyDescent="0.3">
      <c r="R14024" s="69"/>
    </row>
    <row r="14025" spans="18:18" x14ac:dyDescent="0.3">
      <c r="R14025" s="69"/>
    </row>
    <row r="14026" spans="18:18" x14ac:dyDescent="0.3">
      <c r="R14026" s="69"/>
    </row>
    <row r="14027" spans="18:18" x14ac:dyDescent="0.3">
      <c r="R14027" s="69"/>
    </row>
    <row r="14028" spans="18:18" x14ac:dyDescent="0.3">
      <c r="R14028" s="69"/>
    </row>
    <row r="14029" spans="18:18" x14ac:dyDescent="0.3">
      <c r="R14029" s="69"/>
    </row>
    <row r="14030" spans="18:18" x14ac:dyDescent="0.3">
      <c r="R14030" s="69"/>
    </row>
    <row r="14031" spans="18:18" x14ac:dyDescent="0.3">
      <c r="R14031" s="69"/>
    </row>
    <row r="14032" spans="18:18" x14ac:dyDescent="0.3">
      <c r="R14032" s="69"/>
    </row>
    <row r="14033" spans="18:18" x14ac:dyDescent="0.3">
      <c r="R14033" s="69"/>
    </row>
    <row r="14034" spans="18:18" x14ac:dyDescent="0.3">
      <c r="R14034" s="69"/>
    </row>
    <row r="14035" spans="18:18" x14ac:dyDescent="0.3">
      <c r="R14035" s="69"/>
    </row>
    <row r="14036" spans="18:18" x14ac:dyDescent="0.3">
      <c r="R14036" s="69"/>
    </row>
    <row r="14037" spans="18:18" x14ac:dyDescent="0.3">
      <c r="R14037" s="69"/>
    </row>
    <row r="14038" spans="18:18" x14ac:dyDescent="0.3">
      <c r="R14038" s="69"/>
    </row>
    <row r="14039" spans="18:18" x14ac:dyDescent="0.3">
      <c r="R14039" s="69"/>
    </row>
    <row r="14040" spans="18:18" x14ac:dyDescent="0.3">
      <c r="R14040" s="69"/>
    </row>
    <row r="14041" spans="18:18" x14ac:dyDescent="0.3">
      <c r="R14041" s="69"/>
    </row>
    <row r="14042" spans="18:18" x14ac:dyDescent="0.3">
      <c r="R14042" s="69"/>
    </row>
    <row r="14043" spans="18:18" x14ac:dyDescent="0.3">
      <c r="R14043" s="69"/>
    </row>
    <row r="14044" spans="18:18" x14ac:dyDescent="0.3">
      <c r="R14044" s="69"/>
    </row>
    <row r="14045" spans="18:18" x14ac:dyDescent="0.3">
      <c r="R14045" s="69"/>
    </row>
    <row r="14046" spans="18:18" x14ac:dyDescent="0.3">
      <c r="R14046" s="69"/>
    </row>
    <row r="14047" spans="18:18" x14ac:dyDescent="0.3">
      <c r="R14047" s="69"/>
    </row>
    <row r="14048" spans="18:18" x14ac:dyDescent="0.3">
      <c r="R14048" s="69"/>
    </row>
    <row r="14049" spans="18:18" x14ac:dyDescent="0.3">
      <c r="R14049" s="69"/>
    </row>
    <row r="14050" spans="18:18" x14ac:dyDescent="0.3">
      <c r="R14050" s="69"/>
    </row>
    <row r="14051" spans="18:18" x14ac:dyDescent="0.3">
      <c r="R14051" s="69"/>
    </row>
    <row r="14052" spans="18:18" x14ac:dyDescent="0.3">
      <c r="R14052" s="69"/>
    </row>
    <row r="14053" spans="18:18" x14ac:dyDescent="0.3">
      <c r="R14053" s="69"/>
    </row>
    <row r="14054" spans="18:18" x14ac:dyDescent="0.3">
      <c r="R14054" s="69"/>
    </row>
    <row r="14055" spans="18:18" x14ac:dyDescent="0.3">
      <c r="R14055" s="69"/>
    </row>
    <row r="14056" spans="18:18" x14ac:dyDescent="0.3">
      <c r="R14056" s="69"/>
    </row>
    <row r="14057" spans="18:18" x14ac:dyDescent="0.3">
      <c r="R14057" s="69"/>
    </row>
    <row r="14058" spans="18:18" x14ac:dyDescent="0.3">
      <c r="R14058" s="69"/>
    </row>
    <row r="14059" spans="18:18" x14ac:dyDescent="0.3">
      <c r="R14059" s="69"/>
    </row>
    <row r="14060" spans="18:18" x14ac:dyDescent="0.3">
      <c r="R14060" s="69"/>
    </row>
    <row r="14061" spans="18:18" x14ac:dyDescent="0.3">
      <c r="R14061" s="69"/>
    </row>
    <row r="14062" spans="18:18" x14ac:dyDescent="0.3">
      <c r="R14062" s="69"/>
    </row>
    <row r="14063" spans="18:18" x14ac:dyDescent="0.3">
      <c r="R14063" s="69"/>
    </row>
    <row r="14064" spans="18:18" x14ac:dyDescent="0.3">
      <c r="R14064" s="69"/>
    </row>
    <row r="14065" spans="18:18" x14ac:dyDescent="0.3">
      <c r="R14065" s="69"/>
    </row>
    <row r="14066" spans="18:18" x14ac:dyDescent="0.3">
      <c r="R14066" s="69"/>
    </row>
    <row r="14067" spans="18:18" x14ac:dyDescent="0.3">
      <c r="R14067" s="69"/>
    </row>
    <row r="14068" spans="18:18" x14ac:dyDescent="0.3">
      <c r="R14068" s="69"/>
    </row>
    <row r="14069" spans="18:18" x14ac:dyDescent="0.3">
      <c r="R14069" s="69"/>
    </row>
    <row r="14070" spans="18:18" x14ac:dyDescent="0.3">
      <c r="R14070" s="69"/>
    </row>
    <row r="14071" spans="18:18" x14ac:dyDescent="0.3">
      <c r="R14071" s="69"/>
    </row>
    <row r="14072" spans="18:18" x14ac:dyDescent="0.3">
      <c r="R14072" s="69"/>
    </row>
    <row r="14073" spans="18:18" x14ac:dyDescent="0.3">
      <c r="R14073" s="69"/>
    </row>
    <row r="14074" spans="18:18" x14ac:dyDescent="0.3">
      <c r="R14074" s="69"/>
    </row>
    <row r="14075" spans="18:18" x14ac:dyDescent="0.3">
      <c r="R14075" s="69"/>
    </row>
    <row r="14076" spans="18:18" x14ac:dyDescent="0.3">
      <c r="R14076" s="69"/>
    </row>
    <row r="14077" spans="18:18" x14ac:dyDescent="0.3">
      <c r="R14077" s="69"/>
    </row>
    <row r="14078" spans="18:18" x14ac:dyDescent="0.3">
      <c r="R14078" s="69"/>
    </row>
    <row r="14079" spans="18:18" x14ac:dyDescent="0.3">
      <c r="R14079" s="69"/>
    </row>
    <row r="14080" spans="18:18" x14ac:dyDescent="0.3">
      <c r="R14080" s="69"/>
    </row>
    <row r="14081" spans="18:18" x14ac:dyDescent="0.3">
      <c r="R14081" s="69"/>
    </row>
    <row r="14082" spans="18:18" x14ac:dyDescent="0.3">
      <c r="R14082" s="69"/>
    </row>
    <row r="14083" spans="18:18" x14ac:dyDescent="0.3">
      <c r="R14083" s="69"/>
    </row>
    <row r="14084" spans="18:18" x14ac:dyDescent="0.3">
      <c r="R14084" s="69"/>
    </row>
    <row r="14085" spans="18:18" x14ac:dyDescent="0.3">
      <c r="R14085" s="69"/>
    </row>
    <row r="14086" spans="18:18" x14ac:dyDescent="0.3">
      <c r="R14086" s="69"/>
    </row>
    <row r="14087" spans="18:18" x14ac:dyDescent="0.3">
      <c r="R14087" s="69"/>
    </row>
    <row r="14088" spans="18:18" x14ac:dyDescent="0.3">
      <c r="R14088" s="69"/>
    </row>
    <row r="14089" spans="18:18" x14ac:dyDescent="0.3">
      <c r="R14089" s="69"/>
    </row>
    <row r="14090" spans="18:18" x14ac:dyDescent="0.3">
      <c r="R14090" s="69"/>
    </row>
    <row r="14091" spans="18:18" x14ac:dyDescent="0.3">
      <c r="R14091" s="69"/>
    </row>
    <row r="14092" spans="18:18" x14ac:dyDescent="0.3">
      <c r="R14092" s="69"/>
    </row>
    <row r="14093" spans="18:18" x14ac:dyDescent="0.3">
      <c r="R14093" s="69"/>
    </row>
    <row r="14094" spans="18:18" x14ac:dyDescent="0.3">
      <c r="R14094" s="69"/>
    </row>
    <row r="14095" spans="18:18" x14ac:dyDescent="0.3">
      <c r="R14095" s="69"/>
    </row>
    <row r="14096" spans="18:18" x14ac:dyDescent="0.3">
      <c r="R14096" s="69"/>
    </row>
    <row r="14097" spans="18:18" x14ac:dyDescent="0.3">
      <c r="R14097" s="69"/>
    </row>
    <row r="14098" spans="18:18" x14ac:dyDescent="0.3">
      <c r="R14098" s="69"/>
    </row>
    <row r="14099" spans="18:18" x14ac:dyDescent="0.3">
      <c r="R14099" s="69"/>
    </row>
    <row r="14100" spans="18:18" x14ac:dyDescent="0.3">
      <c r="R14100" s="69"/>
    </row>
    <row r="14101" spans="18:18" x14ac:dyDescent="0.3">
      <c r="R14101" s="69"/>
    </row>
    <row r="14102" spans="18:18" x14ac:dyDescent="0.3">
      <c r="R14102" s="69"/>
    </row>
    <row r="14103" spans="18:18" x14ac:dyDescent="0.3">
      <c r="R14103" s="69"/>
    </row>
    <row r="14104" spans="18:18" x14ac:dyDescent="0.3">
      <c r="R14104" s="69"/>
    </row>
    <row r="14105" spans="18:18" x14ac:dyDescent="0.3">
      <c r="R14105" s="69"/>
    </row>
    <row r="14106" spans="18:18" x14ac:dyDescent="0.3">
      <c r="R14106" s="69"/>
    </row>
    <row r="14107" spans="18:18" x14ac:dyDescent="0.3">
      <c r="R14107" s="69"/>
    </row>
    <row r="14108" spans="18:18" x14ac:dyDescent="0.3">
      <c r="R14108" s="69"/>
    </row>
    <row r="14109" spans="18:18" x14ac:dyDescent="0.3">
      <c r="R14109" s="69"/>
    </row>
    <row r="14110" spans="18:18" x14ac:dyDescent="0.3">
      <c r="R14110" s="69"/>
    </row>
    <row r="14111" spans="18:18" x14ac:dyDescent="0.3">
      <c r="R14111" s="69"/>
    </row>
    <row r="14112" spans="18:18" x14ac:dyDescent="0.3">
      <c r="R14112" s="69"/>
    </row>
    <row r="14113" spans="18:18" x14ac:dyDescent="0.3">
      <c r="R14113" s="69"/>
    </row>
    <row r="14114" spans="18:18" x14ac:dyDescent="0.3">
      <c r="R14114" s="69"/>
    </row>
    <row r="14115" spans="18:18" x14ac:dyDescent="0.3">
      <c r="R14115" s="69"/>
    </row>
    <row r="14116" spans="18:18" x14ac:dyDescent="0.3">
      <c r="R14116" s="69"/>
    </row>
    <row r="14117" spans="18:18" x14ac:dyDescent="0.3">
      <c r="R14117" s="69"/>
    </row>
    <row r="14118" spans="18:18" x14ac:dyDescent="0.3">
      <c r="R14118" s="69"/>
    </row>
    <row r="14119" spans="18:18" x14ac:dyDescent="0.3">
      <c r="R14119" s="69"/>
    </row>
    <row r="14120" spans="18:18" x14ac:dyDescent="0.3">
      <c r="R14120" s="69"/>
    </row>
    <row r="14121" spans="18:18" x14ac:dyDescent="0.3">
      <c r="R14121" s="69"/>
    </row>
    <row r="14122" spans="18:18" x14ac:dyDescent="0.3">
      <c r="R14122" s="69"/>
    </row>
    <row r="14123" spans="18:18" x14ac:dyDescent="0.3">
      <c r="R14123" s="69"/>
    </row>
    <row r="14124" spans="18:18" x14ac:dyDescent="0.3">
      <c r="R14124" s="69"/>
    </row>
    <row r="14125" spans="18:18" x14ac:dyDescent="0.3">
      <c r="R14125" s="69"/>
    </row>
    <row r="14126" spans="18:18" x14ac:dyDescent="0.3">
      <c r="R14126" s="69"/>
    </row>
    <row r="14127" spans="18:18" x14ac:dyDescent="0.3">
      <c r="R14127" s="69"/>
    </row>
    <row r="14128" spans="18:18" x14ac:dyDescent="0.3">
      <c r="R14128" s="69"/>
    </row>
    <row r="14129" spans="18:18" x14ac:dyDescent="0.3">
      <c r="R14129" s="69"/>
    </row>
    <row r="14130" spans="18:18" x14ac:dyDescent="0.3">
      <c r="R14130" s="69"/>
    </row>
    <row r="14131" spans="18:18" x14ac:dyDescent="0.3">
      <c r="R14131" s="69"/>
    </row>
    <row r="14132" spans="18:18" x14ac:dyDescent="0.3">
      <c r="R14132" s="69"/>
    </row>
    <row r="14133" spans="18:18" x14ac:dyDescent="0.3">
      <c r="R14133" s="69"/>
    </row>
    <row r="14134" spans="18:18" x14ac:dyDescent="0.3">
      <c r="R14134" s="69"/>
    </row>
    <row r="14135" spans="18:18" x14ac:dyDescent="0.3">
      <c r="R14135" s="69"/>
    </row>
    <row r="14136" spans="18:18" x14ac:dyDescent="0.3">
      <c r="R14136" s="69"/>
    </row>
    <row r="14137" spans="18:18" x14ac:dyDescent="0.3">
      <c r="R14137" s="69"/>
    </row>
    <row r="14138" spans="18:18" x14ac:dyDescent="0.3">
      <c r="R14138" s="69"/>
    </row>
    <row r="14139" spans="18:18" x14ac:dyDescent="0.3">
      <c r="R14139" s="69"/>
    </row>
    <row r="14140" spans="18:18" x14ac:dyDescent="0.3">
      <c r="R14140" s="69"/>
    </row>
    <row r="14141" spans="18:18" x14ac:dyDescent="0.3">
      <c r="R14141" s="69"/>
    </row>
    <row r="14142" spans="18:18" x14ac:dyDescent="0.3">
      <c r="R14142" s="69"/>
    </row>
    <row r="14143" spans="18:18" x14ac:dyDescent="0.3">
      <c r="R14143" s="69"/>
    </row>
    <row r="14144" spans="18:18" x14ac:dyDescent="0.3">
      <c r="R14144" s="69"/>
    </row>
    <row r="14145" spans="18:18" x14ac:dyDescent="0.3">
      <c r="R14145" s="69"/>
    </row>
    <row r="14146" spans="18:18" x14ac:dyDescent="0.3">
      <c r="R14146" s="69"/>
    </row>
    <row r="14147" spans="18:18" x14ac:dyDescent="0.3">
      <c r="R14147" s="69"/>
    </row>
    <row r="14148" spans="18:18" x14ac:dyDescent="0.3">
      <c r="R14148" s="69"/>
    </row>
    <row r="14149" spans="18:18" x14ac:dyDescent="0.3">
      <c r="R14149" s="69"/>
    </row>
    <row r="14150" spans="18:18" x14ac:dyDescent="0.3">
      <c r="R14150" s="69"/>
    </row>
    <row r="14151" spans="18:18" x14ac:dyDescent="0.3">
      <c r="R14151" s="69"/>
    </row>
    <row r="14152" spans="18:18" x14ac:dyDescent="0.3">
      <c r="R14152" s="69"/>
    </row>
    <row r="14153" spans="18:18" x14ac:dyDescent="0.3">
      <c r="R14153" s="69"/>
    </row>
    <row r="14154" spans="18:18" x14ac:dyDescent="0.3">
      <c r="R14154" s="69"/>
    </row>
    <row r="14155" spans="18:18" x14ac:dyDescent="0.3">
      <c r="R14155" s="69"/>
    </row>
    <row r="14156" spans="18:18" x14ac:dyDescent="0.3">
      <c r="R14156" s="69"/>
    </row>
    <row r="14157" spans="18:18" x14ac:dyDescent="0.3">
      <c r="R14157" s="69"/>
    </row>
    <row r="14158" spans="18:18" x14ac:dyDescent="0.3">
      <c r="R14158" s="69"/>
    </row>
    <row r="14159" spans="18:18" x14ac:dyDescent="0.3">
      <c r="R14159" s="69"/>
    </row>
    <row r="14160" spans="18:18" x14ac:dyDescent="0.3">
      <c r="R14160" s="69"/>
    </row>
    <row r="14161" spans="18:18" x14ac:dyDescent="0.3">
      <c r="R14161" s="69"/>
    </row>
    <row r="14162" spans="18:18" x14ac:dyDescent="0.3">
      <c r="R14162" s="69"/>
    </row>
    <row r="14163" spans="18:18" x14ac:dyDescent="0.3">
      <c r="R14163" s="69"/>
    </row>
    <row r="14164" spans="18:18" x14ac:dyDescent="0.3">
      <c r="R14164" s="69"/>
    </row>
    <row r="14165" spans="18:18" x14ac:dyDescent="0.3">
      <c r="R14165" s="69"/>
    </row>
    <row r="14166" spans="18:18" x14ac:dyDescent="0.3">
      <c r="R14166" s="69"/>
    </row>
    <row r="14167" spans="18:18" x14ac:dyDescent="0.3">
      <c r="R14167" s="69"/>
    </row>
    <row r="14168" spans="18:18" x14ac:dyDescent="0.3">
      <c r="R14168" s="69"/>
    </row>
    <row r="14169" spans="18:18" x14ac:dyDescent="0.3">
      <c r="R14169" s="69"/>
    </row>
    <row r="14170" spans="18:18" x14ac:dyDescent="0.3">
      <c r="R14170" s="69"/>
    </row>
    <row r="14171" spans="18:18" x14ac:dyDescent="0.3">
      <c r="R14171" s="69"/>
    </row>
    <row r="14172" spans="18:18" x14ac:dyDescent="0.3">
      <c r="R14172" s="69"/>
    </row>
    <row r="14173" spans="18:18" x14ac:dyDescent="0.3">
      <c r="R14173" s="69"/>
    </row>
    <row r="14174" spans="18:18" x14ac:dyDescent="0.3">
      <c r="R14174" s="69"/>
    </row>
    <row r="14175" spans="18:18" x14ac:dyDescent="0.3">
      <c r="R14175" s="69"/>
    </row>
    <row r="14176" spans="18:18" x14ac:dyDescent="0.3">
      <c r="R14176" s="69"/>
    </row>
    <row r="14177" spans="18:18" x14ac:dyDescent="0.3">
      <c r="R14177" s="69"/>
    </row>
    <row r="14178" spans="18:18" x14ac:dyDescent="0.3">
      <c r="R14178" s="69"/>
    </row>
    <row r="14179" spans="18:18" x14ac:dyDescent="0.3">
      <c r="R14179" s="69"/>
    </row>
    <row r="14180" spans="18:18" x14ac:dyDescent="0.3">
      <c r="R14180" s="69"/>
    </row>
    <row r="14181" spans="18:18" x14ac:dyDescent="0.3">
      <c r="R14181" s="69"/>
    </row>
    <row r="14182" spans="18:18" x14ac:dyDescent="0.3">
      <c r="R14182" s="69"/>
    </row>
    <row r="14183" spans="18:18" x14ac:dyDescent="0.3">
      <c r="R14183" s="69"/>
    </row>
    <row r="14184" spans="18:18" x14ac:dyDescent="0.3">
      <c r="R14184" s="69"/>
    </row>
    <row r="14185" spans="18:18" x14ac:dyDescent="0.3">
      <c r="R14185" s="69"/>
    </row>
    <row r="14186" spans="18:18" x14ac:dyDescent="0.3">
      <c r="R14186" s="69"/>
    </row>
    <row r="14187" spans="18:18" x14ac:dyDescent="0.3">
      <c r="R14187" s="69"/>
    </row>
    <row r="14188" spans="18:18" x14ac:dyDescent="0.3">
      <c r="R14188" s="69"/>
    </row>
    <row r="14189" spans="18:18" x14ac:dyDescent="0.3">
      <c r="R14189" s="69"/>
    </row>
    <row r="14190" spans="18:18" x14ac:dyDescent="0.3">
      <c r="R14190" s="69"/>
    </row>
    <row r="14191" spans="18:18" x14ac:dyDescent="0.3">
      <c r="R14191" s="69"/>
    </row>
    <row r="14192" spans="18:18" x14ac:dyDescent="0.3">
      <c r="R14192" s="69"/>
    </row>
    <row r="14193" spans="18:18" x14ac:dyDescent="0.3">
      <c r="R14193" s="69"/>
    </row>
    <row r="14194" spans="18:18" x14ac:dyDescent="0.3">
      <c r="R14194" s="69"/>
    </row>
    <row r="14195" spans="18:18" x14ac:dyDescent="0.3">
      <c r="R14195" s="69"/>
    </row>
    <row r="14196" spans="18:18" x14ac:dyDescent="0.3">
      <c r="R14196" s="69"/>
    </row>
    <row r="14197" spans="18:18" x14ac:dyDescent="0.3">
      <c r="R14197" s="69"/>
    </row>
    <row r="14198" spans="18:18" x14ac:dyDescent="0.3">
      <c r="R14198" s="69"/>
    </row>
    <row r="14199" spans="18:18" x14ac:dyDescent="0.3">
      <c r="R14199" s="69"/>
    </row>
    <row r="14200" spans="18:18" x14ac:dyDescent="0.3">
      <c r="R14200" s="69"/>
    </row>
    <row r="14201" spans="18:18" x14ac:dyDescent="0.3">
      <c r="R14201" s="69"/>
    </row>
    <row r="14202" spans="18:18" x14ac:dyDescent="0.3">
      <c r="R14202" s="69"/>
    </row>
    <row r="14203" spans="18:18" x14ac:dyDescent="0.3">
      <c r="R14203" s="69"/>
    </row>
    <row r="14204" spans="18:18" x14ac:dyDescent="0.3">
      <c r="R14204" s="69"/>
    </row>
    <row r="14205" spans="18:18" x14ac:dyDescent="0.3">
      <c r="R14205" s="69"/>
    </row>
    <row r="14206" spans="18:18" x14ac:dyDescent="0.3">
      <c r="R14206" s="69"/>
    </row>
    <row r="14207" spans="18:18" x14ac:dyDescent="0.3">
      <c r="R14207" s="69"/>
    </row>
    <row r="14208" spans="18:18" x14ac:dyDescent="0.3">
      <c r="R14208" s="69"/>
    </row>
    <row r="14209" spans="18:18" x14ac:dyDescent="0.3">
      <c r="R14209" s="69"/>
    </row>
    <row r="14210" spans="18:18" x14ac:dyDescent="0.3">
      <c r="R14210" s="69"/>
    </row>
    <row r="14211" spans="18:18" x14ac:dyDescent="0.3">
      <c r="R14211" s="69"/>
    </row>
    <row r="14212" spans="18:18" x14ac:dyDescent="0.3">
      <c r="R14212" s="69"/>
    </row>
    <row r="14213" spans="18:18" x14ac:dyDescent="0.3">
      <c r="R14213" s="69"/>
    </row>
    <row r="14214" spans="18:18" x14ac:dyDescent="0.3">
      <c r="R14214" s="69"/>
    </row>
    <row r="14215" spans="18:18" x14ac:dyDescent="0.3">
      <c r="R14215" s="69"/>
    </row>
    <row r="14216" spans="18:18" x14ac:dyDescent="0.3">
      <c r="R14216" s="69"/>
    </row>
    <row r="14217" spans="18:18" x14ac:dyDescent="0.3">
      <c r="R14217" s="69"/>
    </row>
    <row r="14218" spans="18:18" x14ac:dyDescent="0.3">
      <c r="R14218" s="69"/>
    </row>
    <row r="14219" spans="18:18" x14ac:dyDescent="0.3">
      <c r="R14219" s="69"/>
    </row>
    <row r="14220" spans="18:18" x14ac:dyDescent="0.3">
      <c r="R14220" s="69"/>
    </row>
    <row r="14221" spans="18:18" x14ac:dyDescent="0.3">
      <c r="R14221" s="69"/>
    </row>
    <row r="14222" spans="18:18" x14ac:dyDescent="0.3">
      <c r="R14222" s="69"/>
    </row>
    <row r="14223" spans="18:18" x14ac:dyDescent="0.3">
      <c r="R14223" s="69"/>
    </row>
    <row r="14224" spans="18:18" x14ac:dyDescent="0.3">
      <c r="R14224" s="69"/>
    </row>
    <row r="14225" spans="18:18" x14ac:dyDescent="0.3">
      <c r="R14225" s="69"/>
    </row>
    <row r="14226" spans="18:18" x14ac:dyDescent="0.3">
      <c r="R14226" s="69"/>
    </row>
    <row r="14227" spans="18:18" x14ac:dyDescent="0.3">
      <c r="R14227" s="69"/>
    </row>
    <row r="14228" spans="18:18" x14ac:dyDescent="0.3">
      <c r="R14228" s="69"/>
    </row>
    <row r="14229" spans="18:18" x14ac:dyDescent="0.3">
      <c r="R14229" s="69"/>
    </row>
    <row r="14230" spans="18:18" x14ac:dyDescent="0.3">
      <c r="R14230" s="69"/>
    </row>
    <row r="14231" spans="18:18" x14ac:dyDescent="0.3">
      <c r="R14231" s="69"/>
    </row>
    <row r="14232" spans="18:18" x14ac:dyDescent="0.3">
      <c r="R14232" s="69"/>
    </row>
    <row r="14233" spans="18:18" x14ac:dyDescent="0.3">
      <c r="R14233" s="69"/>
    </row>
    <row r="14234" spans="18:18" x14ac:dyDescent="0.3">
      <c r="R14234" s="69"/>
    </row>
    <row r="14235" spans="18:18" x14ac:dyDescent="0.3">
      <c r="R14235" s="69"/>
    </row>
    <row r="14236" spans="18:18" x14ac:dyDescent="0.3">
      <c r="R14236" s="69"/>
    </row>
    <row r="14237" spans="18:18" x14ac:dyDescent="0.3">
      <c r="R14237" s="69"/>
    </row>
    <row r="14238" spans="18:18" x14ac:dyDescent="0.3">
      <c r="R14238" s="69"/>
    </row>
    <row r="14239" spans="18:18" x14ac:dyDescent="0.3">
      <c r="R14239" s="69"/>
    </row>
    <row r="14240" spans="18:18" x14ac:dyDescent="0.3">
      <c r="R14240" s="69"/>
    </row>
    <row r="14241" spans="18:18" x14ac:dyDescent="0.3">
      <c r="R14241" s="69"/>
    </row>
    <row r="14242" spans="18:18" x14ac:dyDescent="0.3">
      <c r="R14242" s="69"/>
    </row>
    <row r="14243" spans="18:18" x14ac:dyDescent="0.3">
      <c r="R14243" s="69"/>
    </row>
    <row r="14244" spans="18:18" x14ac:dyDescent="0.3">
      <c r="R14244" s="69"/>
    </row>
    <row r="14245" spans="18:18" x14ac:dyDescent="0.3">
      <c r="R14245" s="69"/>
    </row>
    <row r="14246" spans="18:18" x14ac:dyDescent="0.3">
      <c r="R14246" s="69"/>
    </row>
    <row r="14247" spans="18:18" x14ac:dyDescent="0.3">
      <c r="R14247" s="69"/>
    </row>
    <row r="14248" spans="18:18" x14ac:dyDescent="0.3">
      <c r="R14248" s="69"/>
    </row>
    <row r="14249" spans="18:18" x14ac:dyDescent="0.3">
      <c r="R14249" s="69"/>
    </row>
    <row r="14250" spans="18:18" x14ac:dyDescent="0.3">
      <c r="R14250" s="69"/>
    </row>
    <row r="14251" spans="18:18" x14ac:dyDescent="0.3">
      <c r="R14251" s="69"/>
    </row>
    <row r="14252" spans="18:18" x14ac:dyDescent="0.3">
      <c r="R14252" s="69"/>
    </row>
    <row r="14253" spans="18:18" x14ac:dyDescent="0.3">
      <c r="R14253" s="69"/>
    </row>
    <row r="14254" spans="18:18" x14ac:dyDescent="0.3">
      <c r="R14254" s="69"/>
    </row>
    <row r="14255" spans="18:18" x14ac:dyDescent="0.3">
      <c r="R14255" s="69"/>
    </row>
    <row r="14256" spans="18:18" x14ac:dyDescent="0.3">
      <c r="R14256" s="69"/>
    </row>
    <row r="14257" spans="18:18" x14ac:dyDescent="0.3">
      <c r="R14257" s="69"/>
    </row>
    <row r="14258" spans="18:18" x14ac:dyDescent="0.3">
      <c r="R14258" s="69"/>
    </row>
    <row r="14259" spans="18:18" x14ac:dyDescent="0.3">
      <c r="R14259" s="69"/>
    </row>
    <row r="14260" spans="18:18" x14ac:dyDescent="0.3">
      <c r="R14260" s="69"/>
    </row>
    <row r="14261" spans="18:18" x14ac:dyDescent="0.3">
      <c r="R14261" s="69"/>
    </row>
    <row r="14262" spans="18:18" x14ac:dyDescent="0.3">
      <c r="R14262" s="69"/>
    </row>
    <row r="14263" spans="18:18" x14ac:dyDescent="0.3">
      <c r="R14263" s="69"/>
    </row>
    <row r="14264" spans="18:18" x14ac:dyDescent="0.3">
      <c r="R14264" s="69"/>
    </row>
    <row r="14265" spans="18:18" x14ac:dyDescent="0.3">
      <c r="R14265" s="69"/>
    </row>
    <row r="14266" spans="18:18" x14ac:dyDescent="0.3">
      <c r="R14266" s="69"/>
    </row>
    <row r="14267" spans="18:18" x14ac:dyDescent="0.3">
      <c r="R14267" s="69"/>
    </row>
    <row r="14268" spans="18:18" x14ac:dyDescent="0.3">
      <c r="R14268" s="69"/>
    </row>
    <row r="14269" spans="18:18" x14ac:dyDescent="0.3">
      <c r="R14269" s="69"/>
    </row>
    <row r="14270" spans="18:18" x14ac:dyDescent="0.3">
      <c r="R14270" s="69"/>
    </row>
    <row r="14271" spans="18:18" x14ac:dyDescent="0.3">
      <c r="R14271" s="69"/>
    </row>
    <row r="14272" spans="18:18" x14ac:dyDescent="0.3">
      <c r="R14272" s="69"/>
    </row>
    <row r="14273" spans="18:18" x14ac:dyDescent="0.3">
      <c r="R14273" s="69"/>
    </row>
    <row r="14274" spans="18:18" x14ac:dyDescent="0.3">
      <c r="R14274" s="69"/>
    </row>
    <row r="14275" spans="18:18" x14ac:dyDescent="0.3">
      <c r="R14275" s="69"/>
    </row>
    <row r="14276" spans="18:18" x14ac:dyDescent="0.3">
      <c r="R14276" s="69"/>
    </row>
    <row r="14277" spans="18:18" x14ac:dyDescent="0.3">
      <c r="R14277" s="69"/>
    </row>
    <row r="14278" spans="18:18" x14ac:dyDescent="0.3">
      <c r="R14278" s="69"/>
    </row>
    <row r="14279" spans="18:18" x14ac:dyDescent="0.3">
      <c r="R14279" s="69"/>
    </row>
    <row r="14280" spans="18:18" x14ac:dyDescent="0.3">
      <c r="R14280" s="69"/>
    </row>
    <row r="14281" spans="18:18" x14ac:dyDescent="0.3">
      <c r="R14281" s="69"/>
    </row>
    <row r="14282" spans="18:18" x14ac:dyDescent="0.3">
      <c r="R14282" s="69"/>
    </row>
    <row r="14283" spans="18:18" x14ac:dyDescent="0.3">
      <c r="R14283" s="69"/>
    </row>
    <row r="14284" spans="18:18" x14ac:dyDescent="0.3">
      <c r="R14284" s="69"/>
    </row>
    <row r="14285" spans="18:18" x14ac:dyDescent="0.3">
      <c r="R14285" s="69"/>
    </row>
    <row r="14286" spans="18:18" x14ac:dyDescent="0.3">
      <c r="R14286" s="69"/>
    </row>
    <row r="14287" spans="18:18" x14ac:dyDescent="0.3">
      <c r="R14287" s="69"/>
    </row>
    <row r="14288" spans="18:18" x14ac:dyDescent="0.3">
      <c r="R14288" s="69"/>
    </row>
    <row r="14289" spans="18:18" x14ac:dyDescent="0.3">
      <c r="R14289" s="69"/>
    </row>
    <row r="14290" spans="18:18" x14ac:dyDescent="0.3">
      <c r="R14290" s="69"/>
    </row>
    <row r="14291" spans="18:18" x14ac:dyDescent="0.3">
      <c r="R14291" s="69"/>
    </row>
    <row r="14292" spans="18:18" x14ac:dyDescent="0.3">
      <c r="R14292" s="69"/>
    </row>
    <row r="14293" spans="18:18" x14ac:dyDescent="0.3">
      <c r="R14293" s="69"/>
    </row>
    <row r="14294" spans="18:18" x14ac:dyDescent="0.3">
      <c r="R14294" s="69"/>
    </row>
    <row r="14295" spans="18:18" x14ac:dyDescent="0.3">
      <c r="R14295" s="69"/>
    </row>
    <row r="14296" spans="18:18" x14ac:dyDescent="0.3">
      <c r="R14296" s="69"/>
    </row>
    <row r="14297" spans="18:18" x14ac:dyDescent="0.3">
      <c r="R14297" s="69"/>
    </row>
    <row r="14298" spans="18:18" x14ac:dyDescent="0.3">
      <c r="R14298" s="69"/>
    </row>
    <row r="14299" spans="18:18" x14ac:dyDescent="0.3">
      <c r="R14299" s="69"/>
    </row>
    <row r="14300" spans="18:18" x14ac:dyDescent="0.3">
      <c r="R14300" s="69"/>
    </row>
    <row r="14301" spans="18:18" x14ac:dyDescent="0.3">
      <c r="R14301" s="69"/>
    </row>
    <row r="14302" spans="18:18" x14ac:dyDescent="0.3">
      <c r="R14302" s="69"/>
    </row>
    <row r="14303" spans="18:18" x14ac:dyDescent="0.3">
      <c r="R14303" s="69"/>
    </row>
    <row r="14304" spans="18:18" x14ac:dyDescent="0.3">
      <c r="R14304" s="69"/>
    </row>
    <row r="14305" spans="18:18" x14ac:dyDescent="0.3">
      <c r="R14305" s="69"/>
    </row>
    <row r="14306" spans="18:18" x14ac:dyDescent="0.3">
      <c r="R14306" s="69"/>
    </row>
    <row r="14307" spans="18:18" x14ac:dyDescent="0.3">
      <c r="R14307" s="69"/>
    </row>
    <row r="14308" spans="18:18" x14ac:dyDescent="0.3">
      <c r="R14308" s="69"/>
    </row>
    <row r="14309" spans="18:18" x14ac:dyDescent="0.3">
      <c r="R14309" s="69"/>
    </row>
    <row r="14310" spans="18:18" x14ac:dyDescent="0.3">
      <c r="R14310" s="69"/>
    </row>
    <row r="14311" spans="18:18" x14ac:dyDescent="0.3">
      <c r="R14311" s="69"/>
    </row>
    <row r="14312" spans="18:18" x14ac:dyDescent="0.3">
      <c r="R14312" s="69"/>
    </row>
    <row r="14313" spans="18:18" x14ac:dyDescent="0.3">
      <c r="R14313" s="69"/>
    </row>
    <row r="14314" spans="18:18" x14ac:dyDescent="0.3">
      <c r="R14314" s="69"/>
    </row>
    <row r="14315" spans="18:18" x14ac:dyDescent="0.3">
      <c r="R14315" s="69"/>
    </row>
    <row r="14316" spans="18:18" x14ac:dyDescent="0.3">
      <c r="R14316" s="69"/>
    </row>
    <row r="14317" spans="18:18" x14ac:dyDescent="0.3">
      <c r="R14317" s="69"/>
    </row>
    <row r="14318" spans="18:18" x14ac:dyDescent="0.3">
      <c r="R14318" s="69"/>
    </row>
    <row r="14319" spans="18:18" x14ac:dyDescent="0.3">
      <c r="R14319" s="69"/>
    </row>
    <row r="14320" spans="18:18" x14ac:dyDescent="0.3">
      <c r="R14320" s="69"/>
    </row>
    <row r="14321" spans="18:18" x14ac:dyDescent="0.3">
      <c r="R14321" s="69"/>
    </row>
    <row r="14322" spans="18:18" x14ac:dyDescent="0.3">
      <c r="R14322" s="69"/>
    </row>
    <row r="14323" spans="18:18" x14ac:dyDescent="0.3">
      <c r="R14323" s="69"/>
    </row>
    <row r="14324" spans="18:18" x14ac:dyDescent="0.3">
      <c r="R14324" s="69"/>
    </row>
    <row r="14325" spans="18:18" x14ac:dyDescent="0.3">
      <c r="R14325" s="69"/>
    </row>
    <row r="14326" spans="18:18" x14ac:dyDescent="0.3">
      <c r="R14326" s="69"/>
    </row>
    <row r="14327" spans="18:18" x14ac:dyDescent="0.3">
      <c r="R14327" s="69"/>
    </row>
    <row r="14328" spans="18:18" x14ac:dyDescent="0.3">
      <c r="R14328" s="69"/>
    </row>
    <row r="14329" spans="18:18" x14ac:dyDescent="0.3">
      <c r="R14329" s="69"/>
    </row>
    <row r="14330" spans="18:18" x14ac:dyDescent="0.3">
      <c r="R14330" s="69"/>
    </row>
    <row r="14331" spans="18:18" x14ac:dyDescent="0.3">
      <c r="R14331" s="69"/>
    </row>
    <row r="14332" spans="18:18" x14ac:dyDescent="0.3">
      <c r="R14332" s="69"/>
    </row>
    <row r="14333" spans="18:18" x14ac:dyDescent="0.3">
      <c r="R14333" s="69"/>
    </row>
    <row r="14334" spans="18:18" x14ac:dyDescent="0.3">
      <c r="R14334" s="69"/>
    </row>
    <row r="14335" spans="18:18" x14ac:dyDescent="0.3">
      <c r="R14335" s="69"/>
    </row>
    <row r="14336" spans="18:18" x14ac:dyDescent="0.3">
      <c r="R14336" s="69"/>
    </row>
    <row r="14337" spans="18:18" x14ac:dyDescent="0.3">
      <c r="R14337" s="69"/>
    </row>
    <row r="14338" spans="18:18" x14ac:dyDescent="0.3">
      <c r="R14338" s="69"/>
    </row>
    <row r="14339" spans="18:18" x14ac:dyDescent="0.3">
      <c r="R14339" s="69"/>
    </row>
    <row r="14340" spans="18:18" x14ac:dyDescent="0.3">
      <c r="R14340" s="69"/>
    </row>
    <row r="14341" spans="18:18" x14ac:dyDescent="0.3">
      <c r="R14341" s="69"/>
    </row>
    <row r="14342" spans="18:18" x14ac:dyDescent="0.3">
      <c r="R14342" s="69"/>
    </row>
    <row r="14343" spans="18:18" x14ac:dyDescent="0.3">
      <c r="R14343" s="69"/>
    </row>
    <row r="14344" spans="18:18" x14ac:dyDescent="0.3">
      <c r="R14344" s="69"/>
    </row>
    <row r="14345" spans="18:18" x14ac:dyDescent="0.3">
      <c r="R14345" s="69"/>
    </row>
    <row r="14346" spans="18:18" x14ac:dyDescent="0.3">
      <c r="R14346" s="69"/>
    </row>
    <row r="14347" spans="18:18" x14ac:dyDescent="0.3">
      <c r="R14347" s="69"/>
    </row>
    <row r="14348" spans="18:18" x14ac:dyDescent="0.3">
      <c r="R14348" s="69"/>
    </row>
    <row r="14349" spans="18:18" x14ac:dyDescent="0.3">
      <c r="R14349" s="69"/>
    </row>
    <row r="14350" spans="18:18" x14ac:dyDescent="0.3">
      <c r="R14350" s="69"/>
    </row>
    <row r="14351" spans="18:18" x14ac:dyDescent="0.3">
      <c r="R14351" s="69"/>
    </row>
    <row r="14352" spans="18:18" x14ac:dyDescent="0.3">
      <c r="R14352" s="69"/>
    </row>
    <row r="14353" spans="18:18" x14ac:dyDescent="0.3">
      <c r="R14353" s="69"/>
    </row>
    <row r="14354" spans="18:18" x14ac:dyDescent="0.3">
      <c r="R14354" s="69"/>
    </row>
    <row r="14355" spans="18:18" x14ac:dyDescent="0.3">
      <c r="R14355" s="69"/>
    </row>
    <row r="14356" spans="18:18" x14ac:dyDescent="0.3">
      <c r="R14356" s="69"/>
    </row>
    <row r="14357" spans="18:18" x14ac:dyDescent="0.3">
      <c r="R14357" s="69"/>
    </row>
    <row r="14358" spans="18:18" x14ac:dyDescent="0.3">
      <c r="R14358" s="69"/>
    </row>
    <row r="14359" spans="18:18" x14ac:dyDescent="0.3">
      <c r="R14359" s="69"/>
    </row>
    <row r="14360" spans="18:18" x14ac:dyDescent="0.3">
      <c r="R14360" s="69"/>
    </row>
    <row r="14361" spans="18:18" x14ac:dyDescent="0.3">
      <c r="R14361" s="69"/>
    </row>
    <row r="14362" spans="18:18" x14ac:dyDescent="0.3">
      <c r="R14362" s="69"/>
    </row>
    <row r="14363" spans="18:18" x14ac:dyDescent="0.3">
      <c r="R14363" s="69"/>
    </row>
    <row r="14364" spans="18:18" x14ac:dyDescent="0.3">
      <c r="R14364" s="69"/>
    </row>
    <row r="14365" spans="18:18" x14ac:dyDescent="0.3">
      <c r="R14365" s="69"/>
    </row>
    <row r="14366" spans="18:18" x14ac:dyDescent="0.3">
      <c r="R14366" s="69"/>
    </row>
    <row r="14367" spans="18:18" x14ac:dyDescent="0.3">
      <c r="R14367" s="69"/>
    </row>
    <row r="14368" spans="18:18" x14ac:dyDescent="0.3">
      <c r="R14368" s="69"/>
    </row>
    <row r="14369" spans="18:18" x14ac:dyDescent="0.3">
      <c r="R14369" s="69"/>
    </row>
    <row r="14370" spans="18:18" x14ac:dyDescent="0.3">
      <c r="R14370" s="69"/>
    </row>
    <row r="14371" spans="18:18" x14ac:dyDescent="0.3">
      <c r="R14371" s="69"/>
    </row>
    <row r="14372" spans="18:18" x14ac:dyDescent="0.3">
      <c r="R14372" s="69"/>
    </row>
    <row r="14373" spans="18:18" x14ac:dyDescent="0.3">
      <c r="R14373" s="69"/>
    </row>
    <row r="14374" spans="18:18" x14ac:dyDescent="0.3">
      <c r="R14374" s="69"/>
    </row>
    <row r="14375" spans="18:18" x14ac:dyDescent="0.3">
      <c r="R14375" s="69"/>
    </row>
    <row r="14376" spans="18:18" x14ac:dyDescent="0.3">
      <c r="R14376" s="69"/>
    </row>
    <row r="14377" spans="18:18" x14ac:dyDescent="0.3">
      <c r="R14377" s="69"/>
    </row>
    <row r="14378" spans="18:18" x14ac:dyDescent="0.3">
      <c r="R14378" s="69"/>
    </row>
    <row r="14379" spans="18:18" x14ac:dyDescent="0.3">
      <c r="R14379" s="69"/>
    </row>
    <row r="14380" spans="18:18" x14ac:dyDescent="0.3">
      <c r="R14380" s="69"/>
    </row>
    <row r="14381" spans="18:18" x14ac:dyDescent="0.3">
      <c r="R14381" s="69"/>
    </row>
    <row r="14382" spans="18:18" x14ac:dyDescent="0.3">
      <c r="R14382" s="69"/>
    </row>
    <row r="14383" spans="18:18" x14ac:dyDescent="0.3">
      <c r="R14383" s="69"/>
    </row>
    <row r="14384" spans="18:18" x14ac:dyDescent="0.3">
      <c r="R14384" s="69"/>
    </row>
    <row r="14385" spans="18:18" x14ac:dyDescent="0.3">
      <c r="R14385" s="69"/>
    </row>
    <row r="14386" spans="18:18" x14ac:dyDescent="0.3">
      <c r="R14386" s="69"/>
    </row>
    <row r="14387" spans="18:18" x14ac:dyDescent="0.3">
      <c r="R14387" s="69"/>
    </row>
    <row r="14388" spans="18:18" x14ac:dyDescent="0.3">
      <c r="R14388" s="69"/>
    </row>
    <row r="14389" spans="18:18" x14ac:dyDescent="0.3">
      <c r="R14389" s="69"/>
    </row>
    <row r="14390" spans="18:18" x14ac:dyDescent="0.3">
      <c r="R14390" s="69"/>
    </row>
    <row r="14391" spans="18:18" x14ac:dyDescent="0.3">
      <c r="R14391" s="69"/>
    </row>
    <row r="14392" spans="18:18" x14ac:dyDescent="0.3">
      <c r="R14392" s="69"/>
    </row>
    <row r="14393" spans="18:18" x14ac:dyDescent="0.3">
      <c r="R14393" s="69"/>
    </row>
    <row r="14394" spans="18:18" x14ac:dyDescent="0.3">
      <c r="R14394" s="69"/>
    </row>
    <row r="14395" spans="18:18" x14ac:dyDescent="0.3">
      <c r="R14395" s="69"/>
    </row>
    <row r="14396" spans="18:18" x14ac:dyDescent="0.3">
      <c r="R14396" s="69"/>
    </row>
    <row r="14397" spans="18:18" x14ac:dyDescent="0.3">
      <c r="R14397" s="69"/>
    </row>
    <row r="14398" spans="18:18" x14ac:dyDescent="0.3">
      <c r="R14398" s="69"/>
    </row>
    <row r="14399" spans="18:18" x14ac:dyDescent="0.3">
      <c r="R14399" s="69"/>
    </row>
    <row r="14400" spans="18:18" x14ac:dyDescent="0.3">
      <c r="R14400" s="69"/>
    </row>
    <row r="14401" spans="18:18" x14ac:dyDescent="0.3">
      <c r="R14401" s="69"/>
    </row>
    <row r="14402" spans="18:18" x14ac:dyDescent="0.3">
      <c r="R14402" s="69"/>
    </row>
    <row r="14403" spans="18:18" x14ac:dyDescent="0.3">
      <c r="R14403" s="69"/>
    </row>
    <row r="14404" spans="18:18" x14ac:dyDescent="0.3">
      <c r="R14404" s="69"/>
    </row>
    <row r="14405" spans="18:18" x14ac:dyDescent="0.3">
      <c r="R14405" s="69"/>
    </row>
    <row r="14406" spans="18:18" x14ac:dyDescent="0.3">
      <c r="R14406" s="69"/>
    </row>
    <row r="14407" spans="18:18" x14ac:dyDescent="0.3">
      <c r="R14407" s="69"/>
    </row>
    <row r="14408" spans="18:18" x14ac:dyDescent="0.3">
      <c r="R14408" s="69"/>
    </row>
    <row r="14409" spans="18:18" x14ac:dyDescent="0.3">
      <c r="R14409" s="69"/>
    </row>
    <row r="14410" spans="18:18" x14ac:dyDescent="0.3">
      <c r="R14410" s="69"/>
    </row>
    <row r="14411" spans="18:18" x14ac:dyDescent="0.3">
      <c r="R14411" s="69"/>
    </row>
    <row r="14412" spans="18:18" x14ac:dyDescent="0.3">
      <c r="R14412" s="69"/>
    </row>
    <row r="14413" spans="18:18" x14ac:dyDescent="0.3">
      <c r="R14413" s="69"/>
    </row>
    <row r="14414" spans="18:18" x14ac:dyDescent="0.3">
      <c r="R14414" s="69"/>
    </row>
    <row r="14415" spans="18:18" x14ac:dyDescent="0.3">
      <c r="R14415" s="69"/>
    </row>
    <row r="14416" spans="18:18" x14ac:dyDescent="0.3">
      <c r="R14416" s="69"/>
    </row>
    <row r="14417" spans="18:18" x14ac:dyDescent="0.3">
      <c r="R14417" s="69"/>
    </row>
    <row r="14418" spans="18:18" x14ac:dyDescent="0.3">
      <c r="R14418" s="69"/>
    </row>
    <row r="14419" spans="18:18" x14ac:dyDescent="0.3">
      <c r="R14419" s="69"/>
    </row>
    <row r="14420" spans="18:18" x14ac:dyDescent="0.3">
      <c r="R14420" s="69"/>
    </row>
    <row r="14421" spans="18:18" x14ac:dyDescent="0.3">
      <c r="R14421" s="69"/>
    </row>
    <row r="14422" spans="18:18" x14ac:dyDescent="0.3">
      <c r="R14422" s="69"/>
    </row>
    <row r="14423" spans="18:18" x14ac:dyDescent="0.3">
      <c r="R14423" s="69"/>
    </row>
    <row r="14424" spans="18:18" x14ac:dyDescent="0.3">
      <c r="R14424" s="69"/>
    </row>
    <row r="14425" spans="18:18" x14ac:dyDescent="0.3">
      <c r="R14425" s="69"/>
    </row>
    <row r="14426" spans="18:18" x14ac:dyDescent="0.3">
      <c r="R14426" s="69"/>
    </row>
    <row r="14427" spans="18:18" x14ac:dyDescent="0.3">
      <c r="R14427" s="69"/>
    </row>
    <row r="14428" spans="18:18" x14ac:dyDescent="0.3">
      <c r="R14428" s="69"/>
    </row>
    <row r="14429" spans="18:18" x14ac:dyDescent="0.3">
      <c r="R14429" s="69"/>
    </row>
    <row r="14430" spans="18:18" x14ac:dyDescent="0.3">
      <c r="R14430" s="69"/>
    </row>
    <row r="14431" spans="18:18" x14ac:dyDescent="0.3">
      <c r="R14431" s="69"/>
    </row>
    <row r="14432" spans="18:18" x14ac:dyDescent="0.3">
      <c r="R14432" s="69"/>
    </row>
    <row r="14433" spans="18:18" x14ac:dyDescent="0.3">
      <c r="R14433" s="69"/>
    </row>
    <row r="14434" spans="18:18" x14ac:dyDescent="0.3">
      <c r="R14434" s="69"/>
    </row>
    <row r="14435" spans="18:18" x14ac:dyDescent="0.3">
      <c r="R14435" s="69"/>
    </row>
    <row r="14436" spans="18:18" x14ac:dyDescent="0.3">
      <c r="R14436" s="69"/>
    </row>
    <row r="14437" spans="18:18" x14ac:dyDescent="0.3">
      <c r="R14437" s="69"/>
    </row>
    <row r="14438" spans="18:18" x14ac:dyDescent="0.3">
      <c r="R14438" s="69"/>
    </row>
    <row r="14439" spans="18:18" x14ac:dyDescent="0.3">
      <c r="R14439" s="69"/>
    </row>
    <row r="14440" spans="18:18" x14ac:dyDescent="0.3">
      <c r="R14440" s="69"/>
    </row>
    <row r="14441" spans="18:18" x14ac:dyDescent="0.3">
      <c r="R14441" s="69"/>
    </row>
    <row r="14442" spans="18:18" x14ac:dyDescent="0.3">
      <c r="R14442" s="69"/>
    </row>
    <row r="14443" spans="18:18" x14ac:dyDescent="0.3">
      <c r="R14443" s="69"/>
    </row>
    <row r="14444" spans="18:18" x14ac:dyDescent="0.3">
      <c r="R14444" s="69"/>
    </row>
    <row r="14445" spans="18:18" x14ac:dyDescent="0.3">
      <c r="R14445" s="69"/>
    </row>
    <row r="14446" spans="18:18" x14ac:dyDescent="0.3">
      <c r="R14446" s="69"/>
    </row>
    <row r="14447" spans="18:18" x14ac:dyDescent="0.3">
      <c r="R14447" s="69"/>
    </row>
    <row r="14448" spans="18:18" x14ac:dyDescent="0.3">
      <c r="R14448" s="69"/>
    </row>
    <row r="14449" spans="18:18" x14ac:dyDescent="0.3">
      <c r="R14449" s="69"/>
    </row>
    <row r="14450" spans="18:18" x14ac:dyDescent="0.3">
      <c r="R14450" s="69"/>
    </row>
    <row r="14451" spans="18:18" x14ac:dyDescent="0.3">
      <c r="R14451" s="69"/>
    </row>
    <row r="14452" spans="18:18" x14ac:dyDescent="0.3">
      <c r="R14452" s="69"/>
    </row>
    <row r="14453" spans="18:18" x14ac:dyDescent="0.3">
      <c r="R14453" s="69"/>
    </row>
    <row r="14454" spans="18:18" x14ac:dyDescent="0.3">
      <c r="R14454" s="69"/>
    </row>
    <row r="14455" spans="18:18" x14ac:dyDescent="0.3">
      <c r="R14455" s="69"/>
    </row>
    <row r="14456" spans="18:18" x14ac:dyDescent="0.3">
      <c r="R14456" s="69"/>
    </row>
    <row r="14457" spans="18:18" x14ac:dyDescent="0.3">
      <c r="R14457" s="69"/>
    </row>
    <row r="14458" spans="18:18" x14ac:dyDescent="0.3">
      <c r="R14458" s="69"/>
    </row>
    <row r="14459" spans="18:18" x14ac:dyDescent="0.3">
      <c r="R14459" s="69"/>
    </row>
    <row r="14460" spans="18:18" x14ac:dyDescent="0.3">
      <c r="R14460" s="69"/>
    </row>
    <row r="14461" spans="18:18" x14ac:dyDescent="0.3">
      <c r="R14461" s="69"/>
    </row>
    <row r="14462" spans="18:18" x14ac:dyDescent="0.3">
      <c r="R14462" s="69"/>
    </row>
    <row r="14463" spans="18:18" x14ac:dyDescent="0.3">
      <c r="R14463" s="69"/>
    </row>
    <row r="14464" spans="18:18" x14ac:dyDescent="0.3">
      <c r="R14464" s="69"/>
    </row>
    <row r="14465" spans="18:18" x14ac:dyDescent="0.3">
      <c r="R14465" s="69"/>
    </row>
    <row r="14466" spans="18:18" x14ac:dyDescent="0.3">
      <c r="R14466" s="69"/>
    </row>
    <row r="14467" spans="18:18" x14ac:dyDescent="0.3">
      <c r="R14467" s="69"/>
    </row>
    <row r="14468" spans="18:18" x14ac:dyDescent="0.3">
      <c r="R14468" s="69"/>
    </row>
    <row r="14469" spans="18:18" x14ac:dyDescent="0.3">
      <c r="R14469" s="69"/>
    </row>
    <row r="14470" spans="18:18" x14ac:dyDescent="0.3">
      <c r="R14470" s="69"/>
    </row>
    <row r="14471" spans="18:18" x14ac:dyDescent="0.3">
      <c r="R14471" s="69"/>
    </row>
    <row r="14472" spans="18:18" x14ac:dyDescent="0.3">
      <c r="R14472" s="69"/>
    </row>
    <row r="14473" spans="18:18" x14ac:dyDescent="0.3">
      <c r="R14473" s="69"/>
    </row>
    <row r="14474" spans="18:18" x14ac:dyDescent="0.3">
      <c r="R14474" s="69"/>
    </row>
    <row r="14475" spans="18:18" x14ac:dyDescent="0.3">
      <c r="R14475" s="69"/>
    </row>
    <row r="14476" spans="18:18" x14ac:dyDescent="0.3">
      <c r="R14476" s="69"/>
    </row>
    <row r="14477" spans="18:18" x14ac:dyDescent="0.3">
      <c r="R14477" s="69"/>
    </row>
    <row r="14478" spans="18:18" x14ac:dyDescent="0.3">
      <c r="R14478" s="69"/>
    </row>
    <row r="14479" spans="18:18" x14ac:dyDescent="0.3">
      <c r="R14479" s="69"/>
    </row>
    <row r="14480" spans="18:18" x14ac:dyDescent="0.3">
      <c r="R14480" s="69"/>
    </row>
    <row r="14481" spans="18:18" x14ac:dyDescent="0.3">
      <c r="R14481" s="69"/>
    </row>
    <row r="14482" spans="18:18" x14ac:dyDescent="0.3">
      <c r="R14482" s="69"/>
    </row>
    <row r="14483" spans="18:18" x14ac:dyDescent="0.3">
      <c r="R14483" s="69"/>
    </row>
    <row r="14484" spans="18:18" x14ac:dyDescent="0.3">
      <c r="R14484" s="69"/>
    </row>
    <row r="14485" spans="18:18" x14ac:dyDescent="0.3">
      <c r="R14485" s="69"/>
    </row>
    <row r="14486" spans="18:18" x14ac:dyDescent="0.3">
      <c r="R14486" s="69"/>
    </row>
    <row r="14487" spans="18:18" x14ac:dyDescent="0.3">
      <c r="R14487" s="69"/>
    </row>
    <row r="14488" spans="18:18" x14ac:dyDescent="0.3">
      <c r="R14488" s="69"/>
    </row>
    <row r="14489" spans="18:18" x14ac:dyDescent="0.3">
      <c r="R14489" s="69"/>
    </row>
    <row r="14490" spans="18:18" x14ac:dyDescent="0.3">
      <c r="R14490" s="69"/>
    </row>
    <row r="14491" spans="18:18" x14ac:dyDescent="0.3">
      <c r="R14491" s="69"/>
    </row>
    <row r="14492" spans="18:18" x14ac:dyDescent="0.3">
      <c r="R14492" s="69"/>
    </row>
    <row r="14493" spans="18:18" x14ac:dyDescent="0.3">
      <c r="R14493" s="69"/>
    </row>
    <row r="14494" spans="18:18" x14ac:dyDescent="0.3">
      <c r="R14494" s="69"/>
    </row>
    <row r="14495" spans="18:18" x14ac:dyDescent="0.3">
      <c r="R14495" s="69"/>
    </row>
    <row r="14496" spans="18:18" x14ac:dyDescent="0.3">
      <c r="R14496" s="69"/>
    </row>
    <row r="14497" spans="18:18" x14ac:dyDescent="0.3">
      <c r="R14497" s="69"/>
    </row>
    <row r="14498" spans="18:18" x14ac:dyDescent="0.3">
      <c r="R14498" s="69"/>
    </row>
    <row r="14499" spans="18:18" x14ac:dyDescent="0.3">
      <c r="R14499" s="69"/>
    </row>
    <row r="14500" spans="18:18" x14ac:dyDescent="0.3">
      <c r="R14500" s="69"/>
    </row>
    <row r="14501" spans="18:18" x14ac:dyDescent="0.3">
      <c r="R14501" s="69"/>
    </row>
    <row r="14502" spans="18:18" x14ac:dyDescent="0.3">
      <c r="R14502" s="69"/>
    </row>
    <row r="14503" spans="18:18" x14ac:dyDescent="0.3">
      <c r="R14503" s="69"/>
    </row>
    <row r="14504" spans="18:18" x14ac:dyDescent="0.3">
      <c r="R14504" s="69"/>
    </row>
    <row r="14505" spans="18:18" x14ac:dyDescent="0.3">
      <c r="R14505" s="69"/>
    </row>
    <row r="14506" spans="18:18" x14ac:dyDescent="0.3">
      <c r="R14506" s="69"/>
    </row>
    <row r="14507" spans="18:18" x14ac:dyDescent="0.3">
      <c r="R14507" s="69"/>
    </row>
    <row r="14508" spans="18:18" x14ac:dyDescent="0.3">
      <c r="R14508" s="69"/>
    </row>
    <row r="14509" spans="18:18" x14ac:dyDescent="0.3">
      <c r="R14509" s="69"/>
    </row>
    <row r="14510" spans="18:18" x14ac:dyDescent="0.3">
      <c r="R14510" s="69"/>
    </row>
    <row r="14511" spans="18:18" x14ac:dyDescent="0.3">
      <c r="R14511" s="69"/>
    </row>
    <row r="14512" spans="18:18" x14ac:dyDescent="0.3">
      <c r="R14512" s="69"/>
    </row>
    <row r="14513" spans="18:18" x14ac:dyDescent="0.3">
      <c r="R14513" s="69"/>
    </row>
    <row r="14514" spans="18:18" x14ac:dyDescent="0.3">
      <c r="R14514" s="69"/>
    </row>
    <row r="14515" spans="18:18" x14ac:dyDescent="0.3">
      <c r="R14515" s="69"/>
    </row>
    <row r="14516" spans="18:18" x14ac:dyDescent="0.3">
      <c r="R14516" s="69"/>
    </row>
    <row r="14517" spans="18:18" x14ac:dyDescent="0.3">
      <c r="R14517" s="69"/>
    </row>
    <row r="14518" spans="18:18" x14ac:dyDescent="0.3">
      <c r="R14518" s="69"/>
    </row>
    <row r="14519" spans="18:18" x14ac:dyDescent="0.3">
      <c r="R14519" s="69"/>
    </row>
    <row r="14520" spans="18:18" x14ac:dyDescent="0.3">
      <c r="R14520" s="69"/>
    </row>
    <row r="14521" spans="18:18" x14ac:dyDescent="0.3">
      <c r="R14521" s="69"/>
    </row>
    <row r="14522" spans="18:18" x14ac:dyDescent="0.3">
      <c r="R14522" s="69"/>
    </row>
    <row r="14523" spans="18:18" x14ac:dyDescent="0.3">
      <c r="R14523" s="69"/>
    </row>
    <row r="14524" spans="18:18" x14ac:dyDescent="0.3">
      <c r="R14524" s="69"/>
    </row>
    <row r="14525" spans="18:18" x14ac:dyDescent="0.3">
      <c r="R14525" s="69"/>
    </row>
    <row r="14526" spans="18:18" x14ac:dyDescent="0.3">
      <c r="R14526" s="69"/>
    </row>
    <row r="14527" spans="18:18" x14ac:dyDescent="0.3">
      <c r="R14527" s="69"/>
    </row>
    <row r="14528" spans="18:18" x14ac:dyDescent="0.3">
      <c r="R14528" s="69"/>
    </row>
    <row r="14529" spans="18:18" x14ac:dyDescent="0.3">
      <c r="R14529" s="69"/>
    </row>
    <row r="14530" spans="18:18" x14ac:dyDescent="0.3">
      <c r="R14530" s="69"/>
    </row>
    <row r="14531" spans="18:18" x14ac:dyDescent="0.3">
      <c r="R14531" s="69"/>
    </row>
    <row r="14532" spans="18:18" x14ac:dyDescent="0.3">
      <c r="R14532" s="69"/>
    </row>
    <row r="14533" spans="18:18" x14ac:dyDescent="0.3">
      <c r="R14533" s="69"/>
    </row>
    <row r="14534" spans="18:18" x14ac:dyDescent="0.3">
      <c r="R14534" s="69"/>
    </row>
    <row r="14535" spans="18:18" x14ac:dyDescent="0.3">
      <c r="R14535" s="69"/>
    </row>
    <row r="14536" spans="18:18" x14ac:dyDescent="0.3">
      <c r="R14536" s="69"/>
    </row>
    <row r="14537" spans="18:18" x14ac:dyDescent="0.3">
      <c r="R14537" s="69"/>
    </row>
    <row r="14538" spans="18:18" x14ac:dyDescent="0.3">
      <c r="R14538" s="69"/>
    </row>
    <row r="14539" spans="18:18" x14ac:dyDescent="0.3">
      <c r="R14539" s="69"/>
    </row>
    <row r="14540" spans="18:18" x14ac:dyDescent="0.3">
      <c r="R14540" s="69"/>
    </row>
    <row r="14541" spans="18:18" x14ac:dyDescent="0.3">
      <c r="R14541" s="69"/>
    </row>
    <row r="14542" spans="18:18" x14ac:dyDescent="0.3">
      <c r="R14542" s="69"/>
    </row>
    <row r="14543" spans="18:18" x14ac:dyDescent="0.3">
      <c r="R14543" s="69"/>
    </row>
    <row r="14544" spans="18:18" x14ac:dyDescent="0.3">
      <c r="R14544" s="69"/>
    </row>
    <row r="14545" spans="18:18" x14ac:dyDescent="0.3">
      <c r="R14545" s="69"/>
    </row>
    <row r="14546" spans="18:18" x14ac:dyDescent="0.3">
      <c r="R14546" s="69"/>
    </row>
    <row r="14547" spans="18:18" x14ac:dyDescent="0.3">
      <c r="R14547" s="69"/>
    </row>
    <row r="14548" spans="18:18" x14ac:dyDescent="0.3">
      <c r="R14548" s="69"/>
    </row>
    <row r="14549" spans="18:18" x14ac:dyDescent="0.3">
      <c r="R14549" s="69"/>
    </row>
    <row r="14550" spans="18:18" x14ac:dyDescent="0.3">
      <c r="R14550" s="69"/>
    </row>
    <row r="14551" spans="18:18" x14ac:dyDescent="0.3">
      <c r="R14551" s="69"/>
    </row>
    <row r="14552" spans="18:18" x14ac:dyDescent="0.3">
      <c r="R14552" s="69"/>
    </row>
    <row r="14553" spans="18:18" x14ac:dyDescent="0.3">
      <c r="R14553" s="69"/>
    </row>
    <row r="14554" spans="18:18" x14ac:dyDescent="0.3">
      <c r="R14554" s="69"/>
    </row>
    <row r="14555" spans="18:18" x14ac:dyDescent="0.3">
      <c r="R14555" s="69"/>
    </row>
    <row r="14556" spans="18:18" x14ac:dyDescent="0.3">
      <c r="R14556" s="69"/>
    </row>
    <row r="14557" spans="18:18" x14ac:dyDescent="0.3">
      <c r="R14557" s="69"/>
    </row>
    <row r="14558" spans="18:18" x14ac:dyDescent="0.3">
      <c r="R14558" s="69"/>
    </row>
    <row r="14559" spans="18:18" x14ac:dyDescent="0.3">
      <c r="R14559" s="69"/>
    </row>
    <row r="14560" spans="18:18" x14ac:dyDescent="0.3">
      <c r="R14560" s="69"/>
    </row>
    <row r="14561" spans="18:18" x14ac:dyDescent="0.3">
      <c r="R14561" s="69"/>
    </row>
    <row r="14562" spans="18:18" x14ac:dyDescent="0.3">
      <c r="R14562" s="69"/>
    </row>
    <row r="14563" spans="18:18" x14ac:dyDescent="0.3">
      <c r="R14563" s="69"/>
    </row>
    <row r="14564" spans="18:18" x14ac:dyDescent="0.3">
      <c r="R14564" s="69"/>
    </row>
    <row r="14565" spans="18:18" x14ac:dyDescent="0.3">
      <c r="R14565" s="69"/>
    </row>
    <row r="14566" spans="18:18" x14ac:dyDescent="0.3">
      <c r="R14566" s="69"/>
    </row>
    <row r="14567" spans="18:18" x14ac:dyDescent="0.3">
      <c r="R14567" s="69"/>
    </row>
    <row r="14568" spans="18:18" x14ac:dyDescent="0.3">
      <c r="R14568" s="69"/>
    </row>
    <row r="14569" spans="18:18" x14ac:dyDescent="0.3">
      <c r="R14569" s="69"/>
    </row>
    <row r="14570" spans="18:18" x14ac:dyDescent="0.3">
      <c r="R14570" s="69"/>
    </row>
    <row r="14571" spans="18:18" x14ac:dyDescent="0.3">
      <c r="R14571" s="69"/>
    </row>
    <row r="14572" spans="18:18" x14ac:dyDescent="0.3">
      <c r="R14572" s="69"/>
    </row>
    <row r="14573" spans="18:18" x14ac:dyDescent="0.3">
      <c r="R14573" s="69"/>
    </row>
    <row r="14574" spans="18:18" x14ac:dyDescent="0.3">
      <c r="R14574" s="69"/>
    </row>
    <row r="14575" spans="18:18" x14ac:dyDescent="0.3">
      <c r="R14575" s="69"/>
    </row>
    <row r="14576" spans="18:18" x14ac:dyDescent="0.3">
      <c r="R14576" s="69"/>
    </row>
    <row r="14577" spans="18:18" x14ac:dyDescent="0.3">
      <c r="R14577" s="69"/>
    </row>
    <row r="14578" spans="18:18" x14ac:dyDescent="0.3">
      <c r="R14578" s="69"/>
    </row>
    <row r="14579" spans="18:18" x14ac:dyDescent="0.3">
      <c r="R14579" s="69"/>
    </row>
    <row r="14580" spans="18:18" x14ac:dyDescent="0.3">
      <c r="R14580" s="69"/>
    </row>
    <row r="14581" spans="18:18" x14ac:dyDescent="0.3">
      <c r="R14581" s="69"/>
    </row>
    <row r="14582" spans="18:18" x14ac:dyDescent="0.3">
      <c r="R14582" s="69"/>
    </row>
    <row r="14583" spans="18:18" x14ac:dyDescent="0.3">
      <c r="R14583" s="69"/>
    </row>
    <row r="14584" spans="18:18" x14ac:dyDescent="0.3">
      <c r="R14584" s="69"/>
    </row>
    <row r="14585" spans="18:18" x14ac:dyDescent="0.3">
      <c r="R14585" s="69"/>
    </row>
    <row r="14586" spans="18:18" x14ac:dyDescent="0.3">
      <c r="R14586" s="69"/>
    </row>
    <row r="14587" spans="18:18" x14ac:dyDescent="0.3">
      <c r="R14587" s="69"/>
    </row>
    <row r="14588" spans="18:18" x14ac:dyDescent="0.3">
      <c r="R14588" s="69"/>
    </row>
    <row r="14589" spans="18:18" x14ac:dyDescent="0.3">
      <c r="R14589" s="69"/>
    </row>
    <row r="14590" spans="18:18" x14ac:dyDescent="0.3">
      <c r="R14590" s="69"/>
    </row>
    <row r="14591" spans="18:18" x14ac:dyDescent="0.3">
      <c r="R14591" s="69"/>
    </row>
    <row r="14592" spans="18:18" x14ac:dyDescent="0.3">
      <c r="R14592" s="69"/>
    </row>
    <row r="14593" spans="18:18" x14ac:dyDescent="0.3">
      <c r="R14593" s="69"/>
    </row>
    <row r="14594" spans="18:18" x14ac:dyDescent="0.3">
      <c r="R14594" s="69"/>
    </row>
    <row r="14595" spans="18:18" x14ac:dyDescent="0.3">
      <c r="R14595" s="69"/>
    </row>
    <row r="14596" spans="18:18" x14ac:dyDescent="0.3">
      <c r="R14596" s="69"/>
    </row>
    <row r="14597" spans="18:18" x14ac:dyDescent="0.3">
      <c r="R14597" s="69"/>
    </row>
    <row r="14598" spans="18:18" x14ac:dyDescent="0.3">
      <c r="R14598" s="69"/>
    </row>
    <row r="14599" spans="18:18" x14ac:dyDescent="0.3">
      <c r="R14599" s="69"/>
    </row>
    <row r="14600" spans="18:18" x14ac:dyDescent="0.3">
      <c r="R14600" s="69"/>
    </row>
    <row r="14601" spans="18:18" x14ac:dyDescent="0.3">
      <c r="R14601" s="69"/>
    </row>
    <row r="14602" spans="18:18" x14ac:dyDescent="0.3">
      <c r="R14602" s="69"/>
    </row>
    <row r="14603" spans="18:18" x14ac:dyDescent="0.3">
      <c r="R14603" s="69"/>
    </row>
    <row r="14604" spans="18:18" x14ac:dyDescent="0.3">
      <c r="R14604" s="69"/>
    </row>
    <row r="14605" spans="18:18" x14ac:dyDescent="0.3">
      <c r="R14605" s="69"/>
    </row>
    <row r="14606" spans="18:18" x14ac:dyDescent="0.3">
      <c r="R14606" s="69"/>
    </row>
    <row r="14607" spans="18:18" x14ac:dyDescent="0.3">
      <c r="R14607" s="69"/>
    </row>
    <row r="14608" spans="18:18" x14ac:dyDescent="0.3">
      <c r="R14608" s="69"/>
    </row>
    <row r="14609" spans="18:18" x14ac:dyDescent="0.3">
      <c r="R14609" s="69"/>
    </row>
    <row r="14610" spans="18:18" x14ac:dyDescent="0.3">
      <c r="R14610" s="69"/>
    </row>
    <row r="14611" spans="18:18" x14ac:dyDescent="0.3">
      <c r="R14611" s="69"/>
    </row>
    <row r="14612" spans="18:18" x14ac:dyDescent="0.3">
      <c r="R14612" s="69"/>
    </row>
    <row r="14613" spans="18:18" x14ac:dyDescent="0.3">
      <c r="R14613" s="69"/>
    </row>
    <row r="14614" spans="18:18" x14ac:dyDescent="0.3">
      <c r="R14614" s="69"/>
    </row>
    <row r="14615" spans="18:18" x14ac:dyDescent="0.3">
      <c r="R14615" s="69"/>
    </row>
    <row r="14616" spans="18:18" x14ac:dyDescent="0.3">
      <c r="R14616" s="69"/>
    </row>
    <row r="14617" spans="18:18" x14ac:dyDescent="0.3">
      <c r="R14617" s="69"/>
    </row>
    <row r="14618" spans="18:18" x14ac:dyDescent="0.3">
      <c r="R14618" s="69"/>
    </row>
    <row r="14619" spans="18:18" x14ac:dyDescent="0.3">
      <c r="R14619" s="69"/>
    </row>
    <row r="14620" spans="18:18" x14ac:dyDescent="0.3">
      <c r="R14620" s="69"/>
    </row>
    <row r="14621" spans="18:18" x14ac:dyDescent="0.3">
      <c r="R14621" s="69"/>
    </row>
    <row r="14622" spans="18:18" x14ac:dyDescent="0.3">
      <c r="R14622" s="69"/>
    </row>
    <row r="14623" spans="18:18" x14ac:dyDescent="0.3">
      <c r="R14623" s="69"/>
    </row>
    <row r="14624" spans="18:18" x14ac:dyDescent="0.3">
      <c r="R14624" s="69"/>
    </row>
    <row r="14625" spans="18:18" x14ac:dyDescent="0.3">
      <c r="R14625" s="69"/>
    </row>
    <row r="14626" spans="18:18" x14ac:dyDescent="0.3">
      <c r="R14626" s="69"/>
    </row>
    <row r="14627" spans="18:18" x14ac:dyDescent="0.3">
      <c r="R14627" s="69"/>
    </row>
    <row r="14628" spans="18:18" x14ac:dyDescent="0.3">
      <c r="R14628" s="69"/>
    </row>
    <row r="14629" spans="18:18" x14ac:dyDescent="0.3">
      <c r="R14629" s="69"/>
    </row>
    <row r="14630" spans="18:18" x14ac:dyDescent="0.3">
      <c r="R14630" s="69"/>
    </row>
    <row r="14631" spans="18:18" x14ac:dyDescent="0.3">
      <c r="R14631" s="69"/>
    </row>
    <row r="14632" spans="18:18" x14ac:dyDescent="0.3">
      <c r="R14632" s="69"/>
    </row>
    <row r="14633" spans="18:18" x14ac:dyDescent="0.3">
      <c r="R14633" s="69"/>
    </row>
    <row r="14634" spans="18:18" x14ac:dyDescent="0.3">
      <c r="R14634" s="69"/>
    </row>
    <row r="14635" spans="18:18" x14ac:dyDescent="0.3">
      <c r="R14635" s="69"/>
    </row>
    <row r="14636" spans="18:18" x14ac:dyDescent="0.3">
      <c r="R14636" s="69"/>
    </row>
    <row r="14637" spans="18:18" x14ac:dyDescent="0.3">
      <c r="R14637" s="69"/>
    </row>
    <row r="14638" spans="18:18" x14ac:dyDescent="0.3">
      <c r="R14638" s="69"/>
    </row>
    <row r="14639" spans="18:18" x14ac:dyDescent="0.3">
      <c r="R14639" s="69"/>
    </row>
    <row r="14640" spans="18:18" x14ac:dyDescent="0.3">
      <c r="R14640" s="69"/>
    </row>
    <row r="14641" spans="18:18" x14ac:dyDescent="0.3">
      <c r="R14641" s="69"/>
    </row>
    <row r="14642" spans="18:18" x14ac:dyDescent="0.3">
      <c r="R14642" s="69"/>
    </row>
    <row r="14643" spans="18:18" x14ac:dyDescent="0.3">
      <c r="R14643" s="69"/>
    </row>
    <row r="14644" spans="18:18" x14ac:dyDescent="0.3">
      <c r="R14644" s="69"/>
    </row>
    <row r="14645" spans="18:18" x14ac:dyDescent="0.3">
      <c r="R14645" s="69"/>
    </row>
    <row r="14646" spans="18:18" x14ac:dyDescent="0.3">
      <c r="R14646" s="69"/>
    </row>
    <row r="14647" spans="18:18" x14ac:dyDescent="0.3">
      <c r="R14647" s="69"/>
    </row>
    <row r="14648" spans="18:18" x14ac:dyDescent="0.3">
      <c r="R14648" s="69"/>
    </row>
    <row r="14649" spans="18:18" x14ac:dyDescent="0.3">
      <c r="R14649" s="69"/>
    </row>
    <row r="14650" spans="18:18" x14ac:dyDescent="0.3">
      <c r="R14650" s="69"/>
    </row>
    <row r="14651" spans="18:18" x14ac:dyDescent="0.3">
      <c r="R14651" s="69"/>
    </row>
    <row r="14652" spans="18:18" x14ac:dyDescent="0.3">
      <c r="R14652" s="69"/>
    </row>
    <row r="14653" spans="18:18" x14ac:dyDescent="0.3">
      <c r="R14653" s="69"/>
    </row>
    <row r="14654" spans="18:18" x14ac:dyDescent="0.3">
      <c r="R14654" s="69"/>
    </row>
    <row r="14655" spans="18:18" x14ac:dyDescent="0.3">
      <c r="R14655" s="69"/>
    </row>
    <row r="14656" spans="18:18" x14ac:dyDescent="0.3">
      <c r="R14656" s="69"/>
    </row>
    <row r="14657" spans="18:18" x14ac:dyDescent="0.3">
      <c r="R14657" s="69"/>
    </row>
    <row r="14658" spans="18:18" x14ac:dyDescent="0.3">
      <c r="R14658" s="69"/>
    </row>
    <row r="14659" spans="18:18" x14ac:dyDescent="0.3">
      <c r="R14659" s="69"/>
    </row>
    <row r="14660" spans="18:18" x14ac:dyDescent="0.3">
      <c r="R14660" s="69"/>
    </row>
    <row r="14661" spans="18:18" x14ac:dyDescent="0.3">
      <c r="R14661" s="69"/>
    </row>
    <row r="14662" spans="18:18" x14ac:dyDescent="0.3">
      <c r="R14662" s="69"/>
    </row>
    <row r="14663" spans="18:18" x14ac:dyDescent="0.3">
      <c r="R14663" s="69"/>
    </row>
    <row r="14664" spans="18:18" x14ac:dyDescent="0.3">
      <c r="R14664" s="69"/>
    </row>
    <row r="14665" spans="18:18" x14ac:dyDescent="0.3">
      <c r="R14665" s="69"/>
    </row>
    <row r="14666" spans="18:18" x14ac:dyDescent="0.3">
      <c r="R14666" s="69"/>
    </row>
    <row r="14667" spans="18:18" x14ac:dyDescent="0.3">
      <c r="R14667" s="69"/>
    </row>
    <row r="14668" spans="18:18" x14ac:dyDescent="0.3">
      <c r="R14668" s="69"/>
    </row>
    <row r="14669" spans="18:18" x14ac:dyDescent="0.3">
      <c r="R14669" s="69"/>
    </row>
    <row r="14670" spans="18:18" x14ac:dyDescent="0.3">
      <c r="R14670" s="69"/>
    </row>
    <row r="14671" spans="18:18" x14ac:dyDescent="0.3">
      <c r="R14671" s="69"/>
    </row>
    <row r="14672" spans="18:18" x14ac:dyDescent="0.3">
      <c r="R14672" s="69"/>
    </row>
    <row r="14673" spans="18:18" x14ac:dyDescent="0.3">
      <c r="R14673" s="69"/>
    </row>
    <row r="14674" spans="18:18" x14ac:dyDescent="0.3">
      <c r="R14674" s="69"/>
    </row>
    <row r="14675" spans="18:18" x14ac:dyDescent="0.3">
      <c r="R14675" s="69"/>
    </row>
    <row r="14676" spans="18:18" x14ac:dyDescent="0.3">
      <c r="R14676" s="69"/>
    </row>
    <row r="14677" spans="18:18" x14ac:dyDescent="0.3">
      <c r="R14677" s="69"/>
    </row>
    <row r="14678" spans="18:18" x14ac:dyDescent="0.3">
      <c r="R14678" s="69"/>
    </row>
    <row r="14679" spans="18:18" x14ac:dyDescent="0.3">
      <c r="R14679" s="69"/>
    </row>
    <row r="14680" spans="18:18" x14ac:dyDescent="0.3">
      <c r="R14680" s="69"/>
    </row>
    <row r="14681" spans="18:18" x14ac:dyDescent="0.3">
      <c r="R14681" s="69"/>
    </row>
    <row r="14682" spans="18:18" x14ac:dyDescent="0.3">
      <c r="R14682" s="69"/>
    </row>
    <row r="14683" spans="18:18" x14ac:dyDescent="0.3">
      <c r="R14683" s="69"/>
    </row>
    <row r="14684" spans="18:18" x14ac:dyDescent="0.3">
      <c r="R14684" s="69"/>
    </row>
    <row r="14685" spans="18:18" x14ac:dyDescent="0.3">
      <c r="R14685" s="69"/>
    </row>
    <row r="14686" spans="18:18" x14ac:dyDescent="0.3">
      <c r="R14686" s="69"/>
    </row>
    <row r="14687" spans="18:18" x14ac:dyDescent="0.3">
      <c r="R14687" s="69"/>
    </row>
    <row r="14688" spans="18:18" x14ac:dyDescent="0.3">
      <c r="R14688" s="69"/>
    </row>
    <row r="14689" spans="18:18" x14ac:dyDescent="0.3">
      <c r="R14689" s="69"/>
    </row>
    <row r="14690" spans="18:18" x14ac:dyDescent="0.3">
      <c r="R14690" s="69"/>
    </row>
    <row r="14691" spans="18:18" x14ac:dyDescent="0.3">
      <c r="R14691" s="69"/>
    </row>
    <row r="14692" spans="18:18" x14ac:dyDescent="0.3">
      <c r="R14692" s="69"/>
    </row>
    <row r="14693" spans="18:18" x14ac:dyDescent="0.3">
      <c r="R14693" s="69"/>
    </row>
    <row r="14694" spans="18:18" x14ac:dyDescent="0.3">
      <c r="R14694" s="69"/>
    </row>
    <row r="14695" spans="18:18" x14ac:dyDescent="0.3">
      <c r="R14695" s="69"/>
    </row>
    <row r="14696" spans="18:18" x14ac:dyDescent="0.3">
      <c r="R14696" s="69"/>
    </row>
    <row r="14697" spans="18:18" x14ac:dyDescent="0.3">
      <c r="R14697" s="69"/>
    </row>
    <row r="14698" spans="18:18" x14ac:dyDescent="0.3">
      <c r="R14698" s="69"/>
    </row>
    <row r="14699" spans="18:18" x14ac:dyDescent="0.3">
      <c r="R14699" s="69"/>
    </row>
    <row r="14700" spans="18:18" x14ac:dyDescent="0.3">
      <c r="R14700" s="69"/>
    </row>
    <row r="14701" spans="18:18" x14ac:dyDescent="0.3">
      <c r="R14701" s="69"/>
    </row>
    <row r="14702" spans="18:18" x14ac:dyDescent="0.3">
      <c r="R14702" s="69"/>
    </row>
    <row r="14703" spans="18:18" x14ac:dyDescent="0.3">
      <c r="R14703" s="69"/>
    </row>
    <row r="14704" spans="18:18" x14ac:dyDescent="0.3">
      <c r="R14704" s="69"/>
    </row>
    <row r="14705" spans="18:18" x14ac:dyDescent="0.3">
      <c r="R14705" s="69"/>
    </row>
    <row r="14706" spans="18:18" x14ac:dyDescent="0.3">
      <c r="R14706" s="69"/>
    </row>
    <row r="14707" spans="18:18" x14ac:dyDescent="0.3">
      <c r="R14707" s="69"/>
    </row>
    <row r="14708" spans="18:18" x14ac:dyDescent="0.3">
      <c r="R14708" s="69"/>
    </row>
    <row r="14709" spans="18:18" x14ac:dyDescent="0.3">
      <c r="R14709" s="69"/>
    </row>
    <row r="14710" spans="18:18" x14ac:dyDescent="0.3">
      <c r="R14710" s="69"/>
    </row>
    <row r="14711" spans="18:18" x14ac:dyDescent="0.3">
      <c r="R14711" s="69"/>
    </row>
    <row r="14712" spans="18:18" x14ac:dyDescent="0.3">
      <c r="R14712" s="69"/>
    </row>
    <row r="14713" spans="18:18" x14ac:dyDescent="0.3">
      <c r="R14713" s="69"/>
    </row>
    <row r="14714" spans="18:18" x14ac:dyDescent="0.3">
      <c r="R14714" s="69"/>
    </row>
    <row r="14715" spans="18:18" x14ac:dyDescent="0.3">
      <c r="R14715" s="69"/>
    </row>
    <row r="14716" spans="18:18" x14ac:dyDescent="0.3">
      <c r="R14716" s="69"/>
    </row>
    <row r="14717" spans="18:18" x14ac:dyDescent="0.3">
      <c r="R14717" s="69"/>
    </row>
    <row r="14718" spans="18:18" x14ac:dyDescent="0.3">
      <c r="R14718" s="69"/>
    </row>
    <row r="14719" spans="18:18" x14ac:dyDescent="0.3">
      <c r="R14719" s="69"/>
    </row>
    <row r="14720" spans="18:18" x14ac:dyDescent="0.3">
      <c r="R14720" s="69"/>
    </row>
    <row r="14721" spans="18:18" x14ac:dyDescent="0.3">
      <c r="R14721" s="69"/>
    </row>
    <row r="14722" spans="18:18" x14ac:dyDescent="0.3">
      <c r="R14722" s="69"/>
    </row>
    <row r="14723" spans="18:18" x14ac:dyDescent="0.3">
      <c r="R14723" s="69"/>
    </row>
    <row r="14724" spans="18:18" x14ac:dyDescent="0.3">
      <c r="R14724" s="69"/>
    </row>
    <row r="14725" spans="18:18" x14ac:dyDescent="0.3">
      <c r="R14725" s="69"/>
    </row>
    <row r="14726" spans="18:18" x14ac:dyDescent="0.3">
      <c r="R14726" s="69"/>
    </row>
    <row r="14727" spans="18:18" x14ac:dyDescent="0.3">
      <c r="R14727" s="69"/>
    </row>
    <row r="14728" spans="18:18" x14ac:dyDescent="0.3">
      <c r="R14728" s="69"/>
    </row>
    <row r="14729" spans="18:18" x14ac:dyDescent="0.3">
      <c r="R14729" s="69"/>
    </row>
    <row r="14730" spans="18:18" x14ac:dyDescent="0.3">
      <c r="R14730" s="69"/>
    </row>
    <row r="14731" spans="18:18" x14ac:dyDescent="0.3">
      <c r="R14731" s="69"/>
    </row>
    <row r="14732" spans="18:18" x14ac:dyDescent="0.3">
      <c r="R14732" s="69"/>
    </row>
    <row r="14733" spans="18:18" x14ac:dyDescent="0.3">
      <c r="R14733" s="69"/>
    </row>
    <row r="14734" spans="18:18" x14ac:dyDescent="0.3">
      <c r="R14734" s="69"/>
    </row>
    <row r="14735" spans="18:18" x14ac:dyDescent="0.3">
      <c r="R14735" s="69"/>
    </row>
    <row r="14736" spans="18:18" x14ac:dyDescent="0.3">
      <c r="R14736" s="69"/>
    </row>
    <row r="14737" spans="18:18" x14ac:dyDescent="0.3">
      <c r="R14737" s="69"/>
    </row>
    <row r="14738" spans="18:18" x14ac:dyDescent="0.3">
      <c r="R14738" s="69"/>
    </row>
    <row r="14739" spans="18:18" x14ac:dyDescent="0.3">
      <c r="R14739" s="69"/>
    </row>
    <row r="14740" spans="18:18" x14ac:dyDescent="0.3">
      <c r="R14740" s="69"/>
    </row>
    <row r="14741" spans="18:18" x14ac:dyDescent="0.3">
      <c r="R14741" s="69"/>
    </row>
    <row r="14742" spans="18:18" x14ac:dyDescent="0.3">
      <c r="R14742" s="69"/>
    </row>
    <row r="14743" spans="18:18" x14ac:dyDescent="0.3">
      <c r="R14743" s="69"/>
    </row>
    <row r="14744" spans="18:18" x14ac:dyDescent="0.3">
      <c r="R14744" s="69"/>
    </row>
    <row r="14745" spans="18:18" x14ac:dyDescent="0.3">
      <c r="R14745" s="69"/>
    </row>
    <row r="14746" spans="18:18" x14ac:dyDescent="0.3">
      <c r="R14746" s="69"/>
    </row>
    <row r="14747" spans="18:18" x14ac:dyDescent="0.3">
      <c r="R14747" s="69"/>
    </row>
    <row r="14748" spans="18:18" x14ac:dyDescent="0.3">
      <c r="R14748" s="69"/>
    </row>
    <row r="14749" spans="18:18" x14ac:dyDescent="0.3">
      <c r="R14749" s="69"/>
    </row>
    <row r="14750" spans="18:18" x14ac:dyDescent="0.3">
      <c r="R14750" s="69"/>
    </row>
    <row r="14751" spans="18:18" x14ac:dyDescent="0.3">
      <c r="R14751" s="69"/>
    </row>
    <row r="14752" spans="18:18" x14ac:dyDescent="0.3">
      <c r="R14752" s="69"/>
    </row>
    <row r="14753" spans="18:18" x14ac:dyDescent="0.3">
      <c r="R14753" s="69"/>
    </row>
    <row r="14754" spans="18:18" x14ac:dyDescent="0.3">
      <c r="R14754" s="69"/>
    </row>
    <row r="14755" spans="18:18" x14ac:dyDescent="0.3">
      <c r="R14755" s="69"/>
    </row>
    <row r="14756" spans="18:18" x14ac:dyDescent="0.3">
      <c r="R14756" s="69"/>
    </row>
    <row r="14757" spans="18:18" x14ac:dyDescent="0.3">
      <c r="R14757" s="69"/>
    </row>
    <row r="14758" spans="18:18" x14ac:dyDescent="0.3">
      <c r="R14758" s="69"/>
    </row>
    <row r="14759" spans="18:18" x14ac:dyDescent="0.3">
      <c r="R14759" s="69"/>
    </row>
    <row r="14760" spans="18:18" x14ac:dyDescent="0.3">
      <c r="R14760" s="69"/>
    </row>
    <row r="14761" spans="18:18" x14ac:dyDescent="0.3">
      <c r="R14761" s="69"/>
    </row>
    <row r="14762" spans="18:18" x14ac:dyDescent="0.3">
      <c r="R14762" s="69"/>
    </row>
    <row r="14763" spans="18:18" x14ac:dyDescent="0.3">
      <c r="R14763" s="69"/>
    </row>
    <row r="14764" spans="18:18" x14ac:dyDescent="0.3">
      <c r="R14764" s="69"/>
    </row>
    <row r="14765" spans="18:18" x14ac:dyDescent="0.3">
      <c r="R14765" s="69"/>
    </row>
    <row r="14766" spans="18:18" x14ac:dyDescent="0.3">
      <c r="R14766" s="69"/>
    </row>
    <row r="14767" spans="18:18" x14ac:dyDescent="0.3">
      <c r="R14767" s="69"/>
    </row>
    <row r="14768" spans="18:18" x14ac:dyDescent="0.3">
      <c r="R14768" s="69"/>
    </row>
    <row r="14769" spans="18:18" x14ac:dyDescent="0.3">
      <c r="R14769" s="69"/>
    </row>
    <row r="14770" spans="18:18" x14ac:dyDescent="0.3">
      <c r="R14770" s="69"/>
    </row>
    <row r="14771" spans="18:18" x14ac:dyDescent="0.3">
      <c r="R14771" s="69"/>
    </row>
    <row r="14772" spans="18:18" x14ac:dyDescent="0.3">
      <c r="R14772" s="69"/>
    </row>
    <row r="14773" spans="18:18" x14ac:dyDescent="0.3">
      <c r="R14773" s="69"/>
    </row>
    <row r="14774" spans="18:18" x14ac:dyDescent="0.3">
      <c r="R14774" s="69"/>
    </row>
    <row r="14775" spans="18:18" x14ac:dyDescent="0.3">
      <c r="R14775" s="69"/>
    </row>
    <row r="14776" spans="18:18" x14ac:dyDescent="0.3">
      <c r="R14776" s="69"/>
    </row>
    <row r="14777" spans="18:18" x14ac:dyDescent="0.3">
      <c r="R14777" s="69"/>
    </row>
    <row r="14778" spans="18:18" x14ac:dyDescent="0.3">
      <c r="R14778" s="69"/>
    </row>
    <row r="14779" spans="18:18" x14ac:dyDescent="0.3">
      <c r="R14779" s="69"/>
    </row>
    <row r="14780" spans="18:18" x14ac:dyDescent="0.3">
      <c r="R14780" s="69"/>
    </row>
    <row r="14781" spans="18:18" x14ac:dyDescent="0.3">
      <c r="R14781" s="69"/>
    </row>
    <row r="14782" spans="18:18" x14ac:dyDescent="0.3">
      <c r="R14782" s="69"/>
    </row>
    <row r="14783" spans="18:18" x14ac:dyDescent="0.3">
      <c r="R14783" s="69"/>
    </row>
    <row r="14784" spans="18:18" x14ac:dyDescent="0.3">
      <c r="R14784" s="69"/>
    </row>
    <row r="14785" spans="18:18" x14ac:dyDescent="0.3">
      <c r="R14785" s="69"/>
    </row>
    <row r="14786" spans="18:18" x14ac:dyDescent="0.3">
      <c r="R14786" s="69"/>
    </row>
    <row r="14787" spans="18:18" x14ac:dyDescent="0.3">
      <c r="R14787" s="69"/>
    </row>
    <row r="14788" spans="18:18" x14ac:dyDescent="0.3">
      <c r="R14788" s="69"/>
    </row>
    <row r="14789" spans="18:18" x14ac:dyDescent="0.3">
      <c r="R14789" s="69"/>
    </row>
    <row r="14790" spans="18:18" x14ac:dyDescent="0.3">
      <c r="R14790" s="69"/>
    </row>
    <row r="14791" spans="18:18" x14ac:dyDescent="0.3">
      <c r="R14791" s="69"/>
    </row>
    <row r="14792" spans="18:18" x14ac:dyDescent="0.3">
      <c r="R14792" s="69"/>
    </row>
    <row r="14793" spans="18:18" x14ac:dyDescent="0.3">
      <c r="R14793" s="69"/>
    </row>
    <row r="14794" spans="18:18" x14ac:dyDescent="0.3">
      <c r="R14794" s="69"/>
    </row>
    <row r="14795" spans="18:18" x14ac:dyDescent="0.3">
      <c r="R14795" s="69"/>
    </row>
    <row r="14796" spans="18:18" x14ac:dyDescent="0.3">
      <c r="R14796" s="69"/>
    </row>
    <row r="14797" spans="18:18" x14ac:dyDescent="0.3">
      <c r="R14797" s="69"/>
    </row>
    <row r="14798" spans="18:18" x14ac:dyDescent="0.3">
      <c r="R14798" s="69"/>
    </row>
    <row r="14799" spans="18:18" x14ac:dyDescent="0.3">
      <c r="R14799" s="69"/>
    </row>
    <row r="14800" spans="18:18" x14ac:dyDescent="0.3">
      <c r="R14800" s="69"/>
    </row>
    <row r="14801" spans="18:18" x14ac:dyDescent="0.3">
      <c r="R14801" s="69"/>
    </row>
    <row r="14802" spans="18:18" x14ac:dyDescent="0.3">
      <c r="R14802" s="69"/>
    </row>
    <row r="14803" spans="18:18" x14ac:dyDescent="0.3">
      <c r="R14803" s="69"/>
    </row>
    <row r="14804" spans="18:18" x14ac:dyDescent="0.3">
      <c r="R14804" s="69"/>
    </row>
    <row r="14805" spans="18:18" x14ac:dyDescent="0.3">
      <c r="R14805" s="69"/>
    </row>
    <row r="14806" spans="18:18" x14ac:dyDescent="0.3">
      <c r="R14806" s="69"/>
    </row>
    <row r="14807" spans="18:18" x14ac:dyDescent="0.3">
      <c r="R14807" s="69"/>
    </row>
    <row r="14808" spans="18:18" x14ac:dyDescent="0.3">
      <c r="R14808" s="69"/>
    </row>
    <row r="14809" spans="18:18" x14ac:dyDescent="0.3">
      <c r="R14809" s="69"/>
    </row>
    <row r="14810" spans="18:18" x14ac:dyDescent="0.3">
      <c r="R14810" s="69"/>
    </row>
    <row r="14811" spans="18:18" x14ac:dyDescent="0.3">
      <c r="R14811" s="69"/>
    </row>
    <row r="14812" spans="18:18" x14ac:dyDescent="0.3">
      <c r="R14812" s="69"/>
    </row>
    <row r="14813" spans="18:18" x14ac:dyDescent="0.3">
      <c r="R14813" s="69"/>
    </row>
    <row r="14814" spans="18:18" x14ac:dyDescent="0.3">
      <c r="R14814" s="69"/>
    </row>
    <row r="14815" spans="18:18" x14ac:dyDescent="0.3">
      <c r="R14815" s="69"/>
    </row>
    <row r="14816" spans="18:18" x14ac:dyDescent="0.3">
      <c r="R14816" s="69"/>
    </row>
    <row r="14817" spans="18:18" x14ac:dyDescent="0.3">
      <c r="R14817" s="69"/>
    </row>
    <row r="14818" spans="18:18" x14ac:dyDescent="0.3">
      <c r="R14818" s="69"/>
    </row>
    <row r="14819" spans="18:18" x14ac:dyDescent="0.3">
      <c r="R14819" s="69"/>
    </row>
    <row r="14820" spans="18:18" x14ac:dyDescent="0.3">
      <c r="R14820" s="69"/>
    </row>
    <row r="14821" spans="18:18" x14ac:dyDescent="0.3">
      <c r="R14821" s="69"/>
    </row>
    <row r="14822" spans="18:18" x14ac:dyDescent="0.3">
      <c r="R14822" s="69"/>
    </row>
    <row r="14823" spans="18:18" x14ac:dyDescent="0.3">
      <c r="R14823" s="69"/>
    </row>
    <row r="14824" spans="18:18" x14ac:dyDescent="0.3">
      <c r="R14824" s="69"/>
    </row>
    <row r="14825" spans="18:18" x14ac:dyDescent="0.3">
      <c r="R14825" s="69"/>
    </row>
    <row r="14826" spans="18:18" x14ac:dyDescent="0.3">
      <c r="R14826" s="69"/>
    </row>
    <row r="14827" spans="18:18" x14ac:dyDescent="0.3">
      <c r="R14827" s="69"/>
    </row>
    <row r="14828" spans="18:18" x14ac:dyDescent="0.3">
      <c r="R14828" s="69"/>
    </row>
    <row r="14829" spans="18:18" x14ac:dyDescent="0.3">
      <c r="R14829" s="69"/>
    </row>
    <row r="14830" spans="18:18" x14ac:dyDescent="0.3">
      <c r="R14830" s="69"/>
    </row>
    <row r="14831" spans="18:18" x14ac:dyDescent="0.3">
      <c r="R14831" s="69"/>
    </row>
    <row r="14832" spans="18:18" x14ac:dyDescent="0.3">
      <c r="R14832" s="69"/>
    </row>
    <row r="14833" spans="18:18" x14ac:dyDescent="0.3">
      <c r="R14833" s="69"/>
    </row>
    <row r="14834" spans="18:18" x14ac:dyDescent="0.3">
      <c r="R14834" s="69"/>
    </row>
    <row r="14835" spans="18:18" x14ac:dyDescent="0.3">
      <c r="R14835" s="69"/>
    </row>
    <row r="14836" spans="18:18" x14ac:dyDescent="0.3">
      <c r="R14836" s="69"/>
    </row>
    <row r="14837" spans="18:18" x14ac:dyDescent="0.3">
      <c r="R14837" s="69"/>
    </row>
    <row r="14838" spans="18:18" x14ac:dyDescent="0.3">
      <c r="R14838" s="69"/>
    </row>
    <row r="14839" spans="18:18" x14ac:dyDescent="0.3">
      <c r="R14839" s="69"/>
    </row>
    <row r="14840" spans="18:18" x14ac:dyDescent="0.3">
      <c r="R14840" s="69"/>
    </row>
    <row r="14841" spans="18:18" x14ac:dyDescent="0.3">
      <c r="R14841" s="69"/>
    </row>
    <row r="14842" spans="18:18" x14ac:dyDescent="0.3">
      <c r="R14842" s="69"/>
    </row>
    <row r="14843" spans="18:18" x14ac:dyDescent="0.3">
      <c r="R14843" s="69"/>
    </row>
    <row r="14844" spans="18:18" x14ac:dyDescent="0.3">
      <c r="R14844" s="69"/>
    </row>
    <row r="14845" spans="18:18" x14ac:dyDescent="0.3">
      <c r="R14845" s="69"/>
    </row>
    <row r="14846" spans="18:18" x14ac:dyDescent="0.3">
      <c r="R14846" s="69"/>
    </row>
    <row r="14847" spans="18:18" x14ac:dyDescent="0.3">
      <c r="R14847" s="69"/>
    </row>
    <row r="14848" spans="18:18" x14ac:dyDescent="0.3">
      <c r="R14848" s="69"/>
    </row>
    <row r="14849" spans="18:18" x14ac:dyDescent="0.3">
      <c r="R14849" s="69"/>
    </row>
    <row r="14850" spans="18:18" x14ac:dyDescent="0.3">
      <c r="R14850" s="69"/>
    </row>
    <row r="14851" spans="18:18" x14ac:dyDescent="0.3">
      <c r="R14851" s="69"/>
    </row>
    <row r="14852" spans="18:18" x14ac:dyDescent="0.3">
      <c r="R14852" s="69"/>
    </row>
    <row r="14853" spans="18:18" x14ac:dyDescent="0.3">
      <c r="R14853" s="69"/>
    </row>
    <row r="14854" spans="18:18" x14ac:dyDescent="0.3">
      <c r="R14854" s="69"/>
    </row>
    <row r="14855" spans="18:18" x14ac:dyDescent="0.3">
      <c r="R14855" s="69"/>
    </row>
    <row r="14856" spans="18:18" x14ac:dyDescent="0.3">
      <c r="R14856" s="69"/>
    </row>
    <row r="14857" spans="18:18" x14ac:dyDescent="0.3">
      <c r="R14857" s="69"/>
    </row>
    <row r="14858" spans="18:18" x14ac:dyDescent="0.3">
      <c r="R14858" s="69"/>
    </row>
    <row r="14859" spans="18:18" x14ac:dyDescent="0.3">
      <c r="R14859" s="69"/>
    </row>
    <row r="14860" spans="18:18" x14ac:dyDescent="0.3">
      <c r="R14860" s="69"/>
    </row>
    <row r="14861" spans="18:18" x14ac:dyDescent="0.3">
      <c r="R14861" s="69"/>
    </row>
    <row r="14862" spans="18:18" x14ac:dyDescent="0.3">
      <c r="R14862" s="69"/>
    </row>
    <row r="14863" spans="18:18" x14ac:dyDescent="0.3">
      <c r="R14863" s="69"/>
    </row>
    <row r="14864" spans="18:18" x14ac:dyDescent="0.3">
      <c r="R14864" s="69"/>
    </row>
    <row r="14865" spans="18:18" x14ac:dyDescent="0.3">
      <c r="R14865" s="69"/>
    </row>
    <row r="14866" spans="18:18" x14ac:dyDescent="0.3">
      <c r="R14866" s="69"/>
    </row>
    <row r="14867" spans="18:18" x14ac:dyDescent="0.3">
      <c r="R14867" s="69"/>
    </row>
    <row r="14868" spans="18:18" x14ac:dyDescent="0.3">
      <c r="R14868" s="69"/>
    </row>
    <row r="14869" spans="18:18" x14ac:dyDescent="0.3">
      <c r="R14869" s="69"/>
    </row>
    <row r="14870" spans="18:18" x14ac:dyDescent="0.3">
      <c r="R14870" s="69"/>
    </row>
    <row r="14871" spans="18:18" x14ac:dyDescent="0.3">
      <c r="R14871" s="69"/>
    </row>
    <row r="14872" spans="18:18" x14ac:dyDescent="0.3">
      <c r="R14872" s="69"/>
    </row>
    <row r="14873" spans="18:18" x14ac:dyDescent="0.3">
      <c r="R14873" s="69"/>
    </row>
    <row r="14874" spans="18:18" x14ac:dyDescent="0.3">
      <c r="R14874" s="69"/>
    </row>
    <row r="14875" spans="18:18" x14ac:dyDescent="0.3">
      <c r="R14875" s="69"/>
    </row>
    <row r="14876" spans="18:18" x14ac:dyDescent="0.3">
      <c r="R14876" s="69"/>
    </row>
    <row r="14877" spans="18:18" x14ac:dyDescent="0.3">
      <c r="R14877" s="69"/>
    </row>
    <row r="14878" spans="18:18" x14ac:dyDescent="0.3">
      <c r="R14878" s="69"/>
    </row>
    <row r="14879" spans="18:18" x14ac:dyDescent="0.3">
      <c r="R14879" s="69"/>
    </row>
    <row r="14880" spans="18:18" x14ac:dyDescent="0.3">
      <c r="R14880" s="69"/>
    </row>
    <row r="14881" spans="18:18" x14ac:dyDescent="0.3">
      <c r="R14881" s="69"/>
    </row>
    <row r="14882" spans="18:18" x14ac:dyDescent="0.3">
      <c r="R14882" s="69"/>
    </row>
    <row r="14883" spans="18:18" x14ac:dyDescent="0.3">
      <c r="R14883" s="69"/>
    </row>
    <row r="14884" spans="18:18" x14ac:dyDescent="0.3">
      <c r="R14884" s="69"/>
    </row>
    <row r="14885" spans="18:18" x14ac:dyDescent="0.3">
      <c r="R14885" s="69"/>
    </row>
    <row r="14886" spans="18:18" x14ac:dyDescent="0.3">
      <c r="R14886" s="69"/>
    </row>
    <row r="14887" spans="18:18" x14ac:dyDescent="0.3">
      <c r="R14887" s="69"/>
    </row>
    <row r="14888" spans="18:18" x14ac:dyDescent="0.3">
      <c r="R14888" s="69"/>
    </row>
    <row r="14889" spans="18:18" x14ac:dyDescent="0.3">
      <c r="R14889" s="69"/>
    </row>
    <row r="14890" spans="18:18" x14ac:dyDescent="0.3">
      <c r="R14890" s="69"/>
    </row>
    <row r="14891" spans="18:18" x14ac:dyDescent="0.3">
      <c r="R14891" s="69"/>
    </row>
    <row r="14892" spans="18:18" x14ac:dyDescent="0.3">
      <c r="R14892" s="69"/>
    </row>
    <row r="14893" spans="18:18" x14ac:dyDescent="0.3">
      <c r="R14893" s="69"/>
    </row>
    <row r="14894" spans="18:18" x14ac:dyDescent="0.3">
      <c r="R14894" s="69"/>
    </row>
    <row r="14895" spans="18:18" x14ac:dyDescent="0.3">
      <c r="R14895" s="69"/>
    </row>
    <row r="14896" spans="18:18" x14ac:dyDescent="0.3">
      <c r="R14896" s="69"/>
    </row>
    <row r="14897" spans="18:18" x14ac:dyDescent="0.3">
      <c r="R14897" s="69"/>
    </row>
    <row r="14898" spans="18:18" x14ac:dyDescent="0.3">
      <c r="R14898" s="69"/>
    </row>
    <row r="14899" spans="18:18" x14ac:dyDescent="0.3">
      <c r="R14899" s="69"/>
    </row>
    <row r="14900" spans="18:18" x14ac:dyDescent="0.3">
      <c r="R14900" s="69"/>
    </row>
    <row r="14901" spans="18:18" x14ac:dyDescent="0.3">
      <c r="R14901" s="69"/>
    </row>
    <row r="14902" spans="18:18" x14ac:dyDescent="0.3">
      <c r="R14902" s="69"/>
    </row>
    <row r="14903" spans="18:18" x14ac:dyDescent="0.3">
      <c r="R14903" s="69"/>
    </row>
    <row r="14904" spans="18:18" x14ac:dyDescent="0.3">
      <c r="R14904" s="69"/>
    </row>
    <row r="14905" spans="18:18" x14ac:dyDescent="0.3">
      <c r="R14905" s="69"/>
    </row>
    <row r="14906" spans="18:18" x14ac:dyDescent="0.3">
      <c r="R14906" s="69"/>
    </row>
    <row r="14907" spans="18:18" x14ac:dyDescent="0.3">
      <c r="R14907" s="69"/>
    </row>
    <row r="14908" spans="18:18" x14ac:dyDescent="0.3">
      <c r="R14908" s="69"/>
    </row>
    <row r="14909" spans="18:18" x14ac:dyDescent="0.3">
      <c r="R14909" s="69"/>
    </row>
    <row r="14910" spans="18:18" x14ac:dyDescent="0.3">
      <c r="R14910" s="69"/>
    </row>
    <row r="14911" spans="18:18" x14ac:dyDescent="0.3">
      <c r="R14911" s="69"/>
    </row>
    <row r="14912" spans="18:18" x14ac:dyDescent="0.3">
      <c r="R14912" s="69"/>
    </row>
    <row r="14913" spans="18:18" x14ac:dyDescent="0.3">
      <c r="R14913" s="69"/>
    </row>
    <row r="14914" spans="18:18" x14ac:dyDescent="0.3">
      <c r="R14914" s="69"/>
    </row>
    <row r="14915" spans="18:18" x14ac:dyDescent="0.3">
      <c r="R14915" s="69"/>
    </row>
    <row r="14916" spans="18:18" x14ac:dyDescent="0.3">
      <c r="R14916" s="69"/>
    </row>
    <row r="14917" spans="18:18" x14ac:dyDescent="0.3">
      <c r="R14917" s="69"/>
    </row>
    <row r="14918" spans="18:18" x14ac:dyDescent="0.3">
      <c r="R14918" s="69"/>
    </row>
    <row r="14919" spans="18:18" x14ac:dyDescent="0.3">
      <c r="R14919" s="69"/>
    </row>
    <row r="14920" spans="18:18" x14ac:dyDescent="0.3">
      <c r="R14920" s="69"/>
    </row>
    <row r="14921" spans="18:18" x14ac:dyDescent="0.3">
      <c r="R14921" s="69"/>
    </row>
    <row r="14922" spans="18:18" x14ac:dyDescent="0.3">
      <c r="R14922" s="69"/>
    </row>
    <row r="14923" spans="18:18" x14ac:dyDescent="0.3">
      <c r="R14923" s="69"/>
    </row>
    <row r="14924" spans="18:18" x14ac:dyDescent="0.3">
      <c r="R14924" s="69"/>
    </row>
    <row r="14925" spans="18:18" x14ac:dyDescent="0.3">
      <c r="R14925" s="69"/>
    </row>
    <row r="14926" spans="18:18" x14ac:dyDescent="0.3">
      <c r="R14926" s="69"/>
    </row>
    <row r="14927" spans="18:18" x14ac:dyDescent="0.3">
      <c r="R14927" s="69"/>
    </row>
    <row r="14928" spans="18:18" x14ac:dyDescent="0.3">
      <c r="R14928" s="69"/>
    </row>
    <row r="14929" spans="18:18" x14ac:dyDescent="0.3">
      <c r="R14929" s="69"/>
    </row>
    <row r="14930" spans="18:18" x14ac:dyDescent="0.3">
      <c r="R14930" s="69"/>
    </row>
    <row r="14931" spans="18:18" x14ac:dyDescent="0.3">
      <c r="R14931" s="69"/>
    </row>
    <row r="14932" spans="18:18" x14ac:dyDescent="0.3">
      <c r="R14932" s="69"/>
    </row>
    <row r="14933" spans="18:18" x14ac:dyDescent="0.3">
      <c r="R14933" s="69"/>
    </row>
    <row r="14934" spans="18:18" x14ac:dyDescent="0.3">
      <c r="R14934" s="69"/>
    </row>
    <row r="14935" spans="18:18" x14ac:dyDescent="0.3">
      <c r="R14935" s="69"/>
    </row>
    <row r="14936" spans="18:18" x14ac:dyDescent="0.3">
      <c r="R14936" s="69"/>
    </row>
    <row r="14937" spans="18:18" x14ac:dyDescent="0.3">
      <c r="R14937" s="69"/>
    </row>
    <row r="14938" spans="18:18" x14ac:dyDescent="0.3">
      <c r="R14938" s="69"/>
    </row>
    <row r="14939" spans="18:18" x14ac:dyDescent="0.3">
      <c r="R14939" s="69"/>
    </row>
    <row r="14940" spans="18:18" x14ac:dyDescent="0.3">
      <c r="R14940" s="69"/>
    </row>
    <row r="14941" spans="18:18" x14ac:dyDescent="0.3">
      <c r="R14941" s="69"/>
    </row>
    <row r="14942" spans="18:18" x14ac:dyDescent="0.3">
      <c r="R14942" s="69"/>
    </row>
    <row r="14943" spans="18:18" x14ac:dyDescent="0.3">
      <c r="R14943" s="69"/>
    </row>
    <row r="14944" spans="18:18" x14ac:dyDescent="0.3">
      <c r="R14944" s="69"/>
    </row>
    <row r="14945" spans="18:18" x14ac:dyDescent="0.3">
      <c r="R14945" s="69"/>
    </row>
    <row r="14946" spans="18:18" x14ac:dyDescent="0.3">
      <c r="R14946" s="69"/>
    </row>
    <row r="14947" spans="18:18" x14ac:dyDescent="0.3">
      <c r="R14947" s="69"/>
    </row>
    <row r="14948" spans="18:18" x14ac:dyDescent="0.3">
      <c r="R14948" s="69"/>
    </row>
    <row r="14949" spans="18:18" x14ac:dyDescent="0.3">
      <c r="R14949" s="69"/>
    </row>
    <row r="14950" spans="18:18" x14ac:dyDescent="0.3">
      <c r="R14950" s="69"/>
    </row>
    <row r="14951" spans="18:18" x14ac:dyDescent="0.3">
      <c r="R14951" s="69"/>
    </row>
    <row r="14952" spans="18:18" x14ac:dyDescent="0.3">
      <c r="R14952" s="69"/>
    </row>
    <row r="14953" spans="18:18" x14ac:dyDescent="0.3">
      <c r="R14953" s="69"/>
    </row>
    <row r="14954" spans="18:18" x14ac:dyDescent="0.3">
      <c r="R14954" s="69"/>
    </row>
    <row r="14955" spans="18:18" x14ac:dyDescent="0.3">
      <c r="R14955" s="69"/>
    </row>
    <row r="14956" spans="18:18" x14ac:dyDescent="0.3">
      <c r="R14956" s="69"/>
    </row>
    <row r="14957" spans="18:18" x14ac:dyDescent="0.3">
      <c r="R14957" s="69"/>
    </row>
    <row r="14958" spans="18:18" x14ac:dyDescent="0.3">
      <c r="R14958" s="69"/>
    </row>
    <row r="14959" spans="18:18" x14ac:dyDescent="0.3">
      <c r="R14959" s="69"/>
    </row>
    <row r="14960" spans="18:18" x14ac:dyDescent="0.3">
      <c r="R14960" s="69"/>
    </row>
    <row r="14961" spans="18:18" x14ac:dyDescent="0.3">
      <c r="R14961" s="69"/>
    </row>
    <row r="14962" spans="18:18" x14ac:dyDescent="0.3">
      <c r="R14962" s="69"/>
    </row>
    <row r="14963" spans="18:18" x14ac:dyDescent="0.3">
      <c r="R14963" s="69"/>
    </row>
    <row r="14964" spans="18:18" x14ac:dyDescent="0.3">
      <c r="R14964" s="69"/>
    </row>
    <row r="14965" spans="18:18" x14ac:dyDescent="0.3">
      <c r="R14965" s="69"/>
    </row>
    <row r="14966" spans="18:18" x14ac:dyDescent="0.3">
      <c r="R14966" s="69"/>
    </row>
    <row r="14967" spans="18:18" x14ac:dyDescent="0.3">
      <c r="R14967" s="69"/>
    </row>
    <row r="14968" spans="18:18" x14ac:dyDescent="0.3">
      <c r="R14968" s="69"/>
    </row>
    <row r="14969" spans="18:18" x14ac:dyDescent="0.3">
      <c r="R14969" s="69"/>
    </row>
    <row r="14970" spans="18:18" x14ac:dyDescent="0.3">
      <c r="R14970" s="69"/>
    </row>
    <row r="14971" spans="18:18" x14ac:dyDescent="0.3">
      <c r="R14971" s="69"/>
    </row>
    <row r="14972" spans="18:18" x14ac:dyDescent="0.3">
      <c r="R14972" s="69"/>
    </row>
    <row r="14973" spans="18:18" x14ac:dyDescent="0.3">
      <c r="R14973" s="69"/>
    </row>
    <row r="14974" spans="18:18" x14ac:dyDescent="0.3">
      <c r="R14974" s="69"/>
    </row>
    <row r="14975" spans="18:18" x14ac:dyDescent="0.3">
      <c r="R14975" s="69"/>
    </row>
    <row r="14976" spans="18:18" x14ac:dyDescent="0.3">
      <c r="R14976" s="69"/>
    </row>
    <row r="14977" spans="18:18" x14ac:dyDescent="0.3">
      <c r="R14977" s="69"/>
    </row>
    <row r="14978" spans="18:18" x14ac:dyDescent="0.3">
      <c r="R14978" s="69"/>
    </row>
    <row r="14979" spans="18:18" x14ac:dyDescent="0.3">
      <c r="R14979" s="69"/>
    </row>
    <row r="14980" spans="18:18" x14ac:dyDescent="0.3">
      <c r="R14980" s="69"/>
    </row>
    <row r="14981" spans="18:18" x14ac:dyDescent="0.3">
      <c r="R14981" s="69"/>
    </row>
    <row r="14982" spans="18:18" x14ac:dyDescent="0.3">
      <c r="R14982" s="69"/>
    </row>
    <row r="14983" spans="18:18" x14ac:dyDescent="0.3">
      <c r="R14983" s="69"/>
    </row>
    <row r="14984" spans="18:18" x14ac:dyDescent="0.3">
      <c r="R14984" s="69"/>
    </row>
    <row r="14985" spans="18:18" x14ac:dyDescent="0.3">
      <c r="R14985" s="69"/>
    </row>
    <row r="14986" spans="18:18" x14ac:dyDescent="0.3">
      <c r="R14986" s="69"/>
    </row>
    <row r="14987" spans="18:18" x14ac:dyDescent="0.3">
      <c r="R14987" s="69"/>
    </row>
    <row r="14988" spans="18:18" x14ac:dyDescent="0.3">
      <c r="R14988" s="69"/>
    </row>
    <row r="14989" spans="18:18" x14ac:dyDescent="0.3">
      <c r="R14989" s="69"/>
    </row>
    <row r="14990" spans="18:18" x14ac:dyDescent="0.3">
      <c r="R14990" s="69"/>
    </row>
    <row r="14991" spans="18:18" x14ac:dyDescent="0.3">
      <c r="R14991" s="69"/>
    </row>
    <row r="14992" spans="18:18" x14ac:dyDescent="0.3">
      <c r="R14992" s="69"/>
    </row>
    <row r="14993" spans="18:18" x14ac:dyDescent="0.3">
      <c r="R14993" s="69"/>
    </row>
    <row r="14994" spans="18:18" x14ac:dyDescent="0.3">
      <c r="R14994" s="69"/>
    </row>
    <row r="14995" spans="18:18" x14ac:dyDescent="0.3">
      <c r="R14995" s="69"/>
    </row>
    <row r="14996" spans="18:18" x14ac:dyDescent="0.3">
      <c r="R14996" s="69"/>
    </row>
    <row r="14997" spans="18:18" x14ac:dyDescent="0.3">
      <c r="R14997" s="69"/>
    </row>
    <row r="14998" spans="18:18" x14ac:dyDescent="0.3">
      <c r="R14998" s="69"/>
    </row>
    <row r="14999" spans="18:18" x14ac:dyDescent="0.3">
      <c r="R14999" s="69"/>
    </row>
    <row r="15000" spans="18:18" x14ac:dyDescent="0.3">
      <c r="R15000" s="69"/>
    </row>
    <row r="15001" spans="18:18" x14ac:dyDescent="0.3">
      <c r="R15001" s="69"/>
    </row>
    <row r="15002" spans="18:18" x14ac:dyDescent="0.3">
      <c r="R15002" s="69"/>
    </row>
    <row r="15003" spans="18:18" x14ac:dyDescent="0.3">
      <c r="R15003" s="69"/>
    </row>
    <row r="15004" spans="18:18" x14ac:dyDescent="0.3">
      <c r="R15004" s="69"/>
    </row>
    <row r="15005" spans="18:18" x14ac:dyDescent="0.3">
      <c r="R15005" s="69"/>
    </row>
    <row r="15006" spans="18:18" x14ac:dyDescent="0.3">
      <c r="R15006" s="69"/>
    </row>
    <row r="15007" spans="18:18" x14ac:dyDescent="0.3">
      <c r="R15007" s="69"/>
    </row>
    <row r="15008" spans="18:18" x14ac:dyDescent="0.3">
      <c r="R15008" s="69"/>
    </row>
    <row r="15009" spans="18:18" x14ac:dyDescent="0.3">
      <c r="R15009" s="69"/>
    </row>
    <row r="15010" spans="18:18" x14ac:dyDescent="0.3">
      <c r="R15010" s="69"/>
    </row>
    <row r="15011" spans="18:18" x14ac:dyDescent="0.3">
      <c r="R15011" s="69"/>
    </row>
    <row r="15012" spans="18:18" x14ac:dyDescent="0.3">
      <c r="R15012" s="69"/>
    </row>
    <row r="15013" spans="18:18" x14ac:dyDescent="0.3">
      <c r="R15013" s="69"/>
    </row>
    <row r="15014" spans="18:18" x14ac:dyDescent="0.3">
      <c r="R15014" s="69"/>
    </row>
    <row r="15015" spans="18:18" x14ac:dyDescent="0.3">
      <c r="R15015" s="69"/>
    </row>
    <row r="15016" spans="18:18" x14ac:dyDescent="0.3">
      <c r="R15016" s="69"/>
    </row>
    <row r="15017" spans="18:18" x14ac:dyDescent="0.3">
      <c r="R15017" s="69"/>
    </row>
    <row r="15018" spans="18:18" x14ac:dyDescent="0.3">
      <c r="R15018" s="69"/>
    </row>
    <row r="15019" spans="18:18" x14ac:dyDescent="0.3">
      <c r="R15019" s="69"/>
    </row>
    <row r="15020" spans="18:18" x14ac:dyDescent="0.3">
      <c r="R15020" s="69"/>
    </row>
    <row r="15021" spans="18:18" x14ac:dyDescent="0.3">
      <c r="R15021" s="69"/>
    </row>
    <row r="15022" spans="18:18" x14ac:dyDescent="0.3">
      <c r="R15022" s="69"/>
    </row>
    <row r="15023" spans="18:18" x14ac:dyDescent="0.3">
      <c r="R15023" s="69"/>
    </row>
    <row r="15024" spans="18:18" x14ac:dyDescent="0.3">
      <c r="R15024" s="69"/>
    </row>
    <row r="15025" spans="18:18" x14ac:dyDescent="0.3">
      <c r="R15025" s="69"/>
    </row>
    <row r="15026" spans="18:18" x14ac:dyDescent="0.3">
      <c r="R15026" s="69"/>
    </row>
    <row r="15027" spans="18:18" x14ac:dyDescent="0.3">
      <c r="R15027" s="69"/>
    </row>
    <row r="15028" spans="18:18" x14ac:dyDescent="0.3">
      <c r="R15028" s="69"/>
    </row>
    <row r="15029" spans="18:18" x14ac:dyDescent="0.3">
      <c r="R15029" s="69"/>
    </row>
    <row r="15030" spans="18:18" x14ac:dyDescent="0.3">
      <c r="R15030" s="69"/>
    </row>
    <row r="15031" spans="18:18" x14ac:dyDescent="0.3">
      <c r="R15031" s="69"/>
    </row>
    <row r="15032" spans="18:18" x14ac:dyDescent="0.3">
      <c r="R15032" s="69"/>
    </row>
    <row r="15033" spans="18:18" x14ac:dyDescent="0.3">
      <c r="R15033" s="69"/>
    </row>
    <row r="15034" spans="18:18" x14ac:dyDescent="0.3">
      <c r="R15034" s="69"/>
    </row>
    <row r="15035" spans="18:18" x14ac:dyDescent="0.3">
      <c r="R15035" s="69"/>
    </row>
    <row r="15036" spans="18:18" x14ac:dyDescent="0.3">
      <c r="R15036" s="69"/>
    </row>
    <row r="15037" spans="18:18" x14ac:dyDescent="0.3">
      <c r="R15037" s="69"/>
    </row>
    <row r="15038" spans="18:18" x14ac:dyDescent="0.3">
      <c r="R15038" s="69"/>
    </row>
    <row r="15039" spans="18:18" x14ac:dyDescent="0.3">
      <c r="R15039" s="69"/>
    </row>
    <row r="15040" spans="18:18" x14ac:dyDescent="0.3">
      <c r="R15040" s="69"/>
    </row>
    <row r="15041" spans="18:18" x14ac:dyDescent="0.3">
      <c r="R15041" s="69"/>
    </row>
    <row r="15042" spans="18:18" x14ac:dyDescent="0.3">
      <c r="R15042" s="69"/>
    </row>
    <row r="15043" spans="18:18" x14ac:dyDescent="0.3">
      <c r="R15043" s="69"/>
    </row>
    <row r="15044" spans="18:18" x14ac:dyDescent="0.3">
      <c r="R15044" s="69"/>
    </row>
    <row r="15045" spans="18:18" x14ac:dyDescent="0.3">
      <c r="R15045" s="69"/>
    </row>
    <row r="15046" spans="18:18" x14ac:dyDescent="0.3">
      <c r="R15046" s="69"/>
    </row>
    <row r="15047" spans="18:18" x14ac:dyDescent="0.3">
      <c r="R15047" s="69"/>
    </row>
    <row r="15048" spans="18:18" x14ac:dyDescent="0.3">
      <c r="R15048" s="69"/>
    </row>
    <row r="15049" spans="18:18" x14ac:dyDescent="0.3">
      <c r="R15049" s="69"/>
    </row>
    <row r="15050" spans="18:18" x14ac:dyDescent="0.3">
      <c r="R15050" s="69"/>
    </row>
    <row r="15051" spans="18:18" x14ac:dyDescent="0.3">
      <c r="R15051" s="69"/>
    </row>
    <row r="15052" spans="18:18" x14ac:dyDescent="0.3">
      <c r="R15052" s="69"/>
    </row>
    <row r="15053" spans="18:18" x14ac:dyDescent="0.3">
      <c r="R15053" s="69"/>
    </row>
    <row r="15054" spans="18:18" x14ac:dyDescent="0.3">
      <c r="R15054" s="69"/>
    </row>
    <row r="15055" spans="18:18" x14ac:dyDescent="0.3">
      <c r="R15055" s="69"/>
    </row>
    <row r="15056" spans="18:18" x14ac:dyDescent="0.3">
      <c r="R15056" s="69"/>
    </row>
    <row r="15057" spans="18:18" x14ac:dyDescent="0.3">
      <c r="R15057" s="69"/>
    </row>
    <row r="15058" spans="18:18" x14ac:dyDescent="0.3">
      <c r="R15058" s="69"/>
    </row>
    <row r="15059" spans="18:18" x14ac:dyDescent="0.3">
      <c r="R15059" s="69"/>
    </row>
    <row r="15060" spans="18:18" x14ac:dyDescent="0.3">
      <c r="R15060" s="69"/>
    </row>
    <row r="15061" spans="18:18" x14ac:dyDescent="0.3">
      <c r="R15061" s="69"/>
    </row>
    <row r="15062" spans="18:18" x14ac:dyDescent="0.3">
      <c r="R15062" s="69"/>
    </row>
    <row r="15063" spans="18:18" x14ac:dyDescent="0.3">
      <c r="R15063" s="69"/>
    </row>
    <row r="15064" spans="18:18" x14ac:dyDescent="0.3">
      <c r="R15064" s="69"/>
    </row>
    <row r="15065" spans="18:18" x14ac:dyDescent="0.3">
      <c r="R15065" s="69"/>
    </row>
    <row r="15066" spans="18:18" x14ac:dyDescent="0.3">
      <c r="R15066" s="69"/>
    </row>
    <row r="15067" spans="18:18" x14ac:dyDescent="0.3">
      <c r="R15067" s="69"/>
    </row>
    <row r="15068" spans="18:18" x14ac:dyDescent="0.3">
      <c r="R15068" s="69"/>
    </row>
    <row r="15069" spans="18:18" x14ac:dyDescent="0.3">
      <c r="R15069" s="69"/>
    </row>
    <row r="15070" spans="18:18" x14ac:dyDescent="0.3">
      <c r="R15070" s="69"/>
    </row>
    <row r="15071" spans="18:18" x14ac:dyDescent="0.3">
      <c r="R15071" s="69"/>
    </row>
    <row r="15072" spans="18:18" x14ac:dyDescent="0.3">
      <c r="R15072" s="69"/>
    </row>
    <row r="15073" spans="18:18" x14ac:dyDescent="0.3">
      <c r="R15073" s="69"/>
    </row>
    <row r="15074" spans="18:18" x14ac:dyDescent="0.3">
      <c r="R15074" s="69"/>
    </row>
    <row r="15075" spans="18:18" x14ac:dyDescent="0.3">
      <c r="R15075" s="69"/>
    </row>
    <row r="15076" spans="18:18" x14ac:dyDescent="0.3">
      <c r="R15076" s="69"/>
    </row>
    <row r="15077" spans="18:18" x14ac:dyDescent="0.3">
      <c r="R15077" s="69"/>
    </row>
    <row r="15078" spans="18:18" x14ac:dyDescent="0.3">
      <c r="R15078" s="69"/>
    </row>
    <row r="15079" spans="18:18" x14ac:dyDescent="0.3">
      <c r="R15079" s="69"/>
    </row>
    <row r="15080" spans="18:18" x14ac:dyDescent="0.3">
      <c r="R15080" s="69"/>
    </row>
    <row r="15081" spans="18:18" x14ac:dyDescent="0.3">
      <c r="R15081" s="69"/>
    </row>
    <row r="15082" spans="18:18" x14ac:dyDescent="0.3">
      <c r="R15082" s="69"/>
    </row>
    <row r="15083" spans="18:18" x14ac:dyDescent="0.3">
      <c r="R15083" s="69"/>
    </row>
    <row r="15084" spans="18:18" x14ac:dyDescent="0.3">
      <c r="R15084" s="69"/>
    </row>
    <row r="15085" spans="18:18" x14ac:dyDescent="0.3">
      <c r="R15085" s="69"/>
    </row>
    <row r="15086" spans="18:18" x14ac:dyDescent="0.3">
      <c r="R15086" s="69"/>
    </row>
    <row r="15087" spans="18:18" x14ac:dyDescent="0.3">
      <c r="R15087" s="69"/>
    </row>
    <row r="15088" spans="18:18" x14ac:dyDescent="0.3">
      <c r="R15088" s="69"/>
    </row>
    <row r="15089" spans="18:18" x14ac:dyDescent="0.3">
      <c r="R15089" s="69"/>
    </row>
    <row r="15090" spans="18:18" x14ac:dyDescent="0.3">
      <c r="R15090" s="69"/>
    </row>
    <row r="15091" spans="18:18" x14ac:dyDescent="0.3">
      <c r="R15091" s="69"/>
    </row>
    <row r="15092" spans="18:18" x14ac:dyDescent="0.3">
      <c r="R15092" s="69"/>
    </row>
    <row r="15093" spans="18:18" x14ac:dyDescent="0.3">
      <c r="R15093" s="69"/>
    </row>
    <row r="15094" spans="18:18" x14ac:dyDescent="0.3">
      <c r="R15094" s="69"/>
    </row>
    <row r="15095" spans="18:18" x14ac:dyDescent="0.3">
      <c r="R15095" s="69"/>
    </row>
    <row r="15096" spans="18:18" x14ac:dyDescent="0.3">
      <c r="R15096" s="69"/>
    </row>
    <row r="15097" spans="18:18" x14ac:dyDescent="0.3">
      <c r="R15097" s="69"/>
    </row>
    <row r="15098" spans="18:18" x14ac:dyDescent="0.3">
      <c r="R15098" s="69"/>
    </row>
    <row r="15099" spans="18:18" x14ac:dyDescent="0.3">
      <c r="R15099" s="69"/>
    </row>
    <row r="15100" spans="18:18" x14ac:dyDescent="0.3">
      <c r="R15100" s="69"/>
    </row>
    <row r="15101" spans="18:18" x14ac:dyDescent="0.3">
      <c r="R15101" s="69"/>
    </row>
    <row r="15102" spans="18:18" x14ac:dyDescent="0.3">
      <c r="R15102" s="69"/>
    </row>
    <row r="15103" spans="18:18" x14ac:dyDescent="0.3">
      <c r="R15103" s="69"/>
    </row>
    <row r="15104" spans="18:18" x14ac:dyDescent="0.3">
      <c r="R15104" s="69"/>
    </row>
    <row r="15105" spans="18:18" x14ac:dyDescent="0.3">
      <c r="R15105" s="69"/>
    </row>
    <row r="15106" spans="18:18" x14ac:dyDescent="0.3">
      <c r="R15106" s="69"/>
    </row>
    <row r="15107" spans="18:18" x14ac:dyDescent="0.3">
      <c r="R15107" s="69"/>
    </row>
    <row r="15108" spans="18:18" x14ac:dyDescent="0.3">
      <c r="R15108" s="69"/>
    </row>
    <row r="15109" spans="18:18" x14ac:dyDescent="0.3">
      <c r="R15109" s="69"/>
    </row>
    <row r="15110" spans="18:18" x14ac:dyDescent="0.3">
      <c r="R15110" s="69"/>
    </row>
    <row r="15111" spans="18:18" x14ac:dyDescent="0.3">
      <c r="R15111" s="69"/>
    </row>
    <row r="15112" spans="18:18" x14ac:dyDescent="0.3">
      <c r="R15112" s="69"/>
    </row>
    <row r="15113" spans="18:18" x14ac:dyDescent="0.3">
      <c r="R15113" s="69"/>
    </row>
    <row r="15114" spans="18:18" x14ac:dyDescent="0.3">
      <c r="R15114" s="69"/>
    </row>
    <row r="15115" spans="18:18" x14ac:dyDescent="0.3">
      <c r="R15115" s="69"/>
    </row>
    <row r="15116" spans="18:18" x14ac:dyDescent="0.3">
      <c r="R15116" s="69"/>
    </row>
    <row r="15117" spans="18:18" x14ac:dyDescent="0.3">
      <c r="R15117" s="69"/>
    </row>
    <row r="15118" spans="18:18" x14ac:dyDescent="0.3">
      <c r="R15118" s="69"/>
    </row>
    <row r="15119" spans="18:18" x14ac:dyDescent="0.3">
      <c r="R15119" s="69"/>
    </row>
    <row r="15120" spans="18:18" x14ac:dyDescent="0.3">
      <c r="R15120" s="69"/>
    </row>
    <row r="15121" spans="18:18" x14ac:dyDescent="0.3">
      <c r="R15121" s="69"/>
    </row>
    <row r="15122" spans="18:18" x14ac:dyDescent="0.3">
      <c r="R15122" s="69"/>
    </row>
    <row r="15123" spans="18:18" x14ac:dyDescent="0.3">
      <c r="R15123" s="69"/>
    </row>
    <row r="15124" spans="18:18" x14ac:dyDescent="0.3">
      <c r="R15124" s="69"/>
    </row>
    <row r="15125" spans="18:18" x14ac:dyDescent="0.3">
      <c r="R15125" s="69"/>
    </row>
    <row r="15126" spans="18:18" x14ac:dyDescent="0.3">
      <c r="R15126" s="69"/>
    </row>
    <row r="15127" spans="18:18" x14ac:dyDescent="0.3">
      <c r="R15127" s="69"/>
    </row>
    <row r="15128" spans="18:18" x14ac:dyDescent="0.3">
      <c r="R15128" s="69"/>
    </row>
    <row r="15129" spans="18:18" x14ac:dyDescent="0.3">
      <c r="R15129" s="69"/>
    </row>
    <row r="15130" spans="18:18" x14ac:dyDescent="0.3">
      <c r="R15130" s="69"/>
    </row>
    <row r="15131" spans="18:18" x14ac:dyDescent="0.3">
      <c r="R15131" s="69"/>
    </row>
    <row r="15132" spans="18:18" x14ac:dyDescent="0.3">
      <c r="R15132" s="69"/>
    </row>
    <row r="15133" spans="18:18" x14ac:dyDescent="0.3">
      <c r="R15133" s="69"/>
    </row>
    <row r="15134" spans="18:18" x14ac:dyDescent="0.3">
      <c r="R15134" s="69"/>
    </row>
    <row r="15135" spans="18:18" x14ac:dyDescent="0.3">
      <c r="R15135" s="69"/>
    </row>
    <row r="15136" spans="18:18" x14ac:dyDescent="0.3">
      <c r="R15136" s="69"/>
    </row>
    <row r="15137" spans="18:18" x14ac:dyDescent="0.3">
      <c r="R15137" s="69"/>
    </row>
    <row r="15138" spans="18:18" x14ac:dyDescent="0.3">
      <c r="R15138" s="69"/>
    </row>
    <row r="15139" spans="18:18" x14ac:dyDescent="0.3">
      <c r="R15139" s="69"/>
    </row>
    <row r="15140" spans="18:18" x14ac:dyDescent="0.3">
      <c r="R15140" s="69"/>
    </row>
    <row r="15141" spans="18:18" x14ac:dyDescent="0.3">
      <c r="R15141" s="69"/>
    </row>
    <row r="15142" spans="18:18" x14ac:dyDescent="0.3">
      <c r="R15142" s="69"/>
    </row>
    <row r="15143" spans="18:18" x14ac:dyDescent="0.3">
      <c r="R15143" s="69"/>
    </row>
    <row r="15144" spans="18:18" x14ac:dyDescent="0.3">
      <c r="R15144" s="69"/>
    </row>
    <row r="15145" spans="18:18" x14ac:dyDescent="0.3">
      <c r="R15145" s="69"/>
    </row>
    <row r="15146" spans="18:18" x14ac:dyDescent="0.3">
      <c r="R15146" s="69"/>
    </row>
    <row r="15147" spans="18:18" x14ac:dyDescent="0.3">
      <c r="R15147" s="69"/>
    </row>
    <row r="15148" spans="18:18" x14ac:dyDescent="0.3">
      <c r="R15148" s="69"/>
    </row>
    <row r="15149" spans="18:18" x14ac:dyDescent="0.3">
      <c r="R15149" s="69"/>
    </row>
    <row r="15150" spans="18:18" x14ac:dyDescent="0.3">
      <c r="R15150" s="69"/>
    </row>
    <row r="15151" spans="18:18" x14ac:dyDescent="0.3">
      <c r="R15151" s="69"/>
    </row>
    <row r="15152" spans="18:18" x14ac:dyDescent="0.3">
      <c r="R15152" s="69"/>
    </row>
    <row r="15153" spans="18:18" x14ac:dyDescent="0.3">
      <c r="R15153" s="69"/>
    </row>
    <row r="15154" spans="18:18" x14ac:dyDescent="0.3">
      <c r="R15154" s="69"/>
    </row>
    <row r="15155" spans="18:18" x14ac:dyDescent="0.3">
      <c r="R15155" s="69"/>
    </row>
    <row r="15156" spans="18:18" x14ac:dyDescent="0.3">
      <c r="R15156" s="69"/>
    </row>
    <row r="15157" spans="18:18" x14ac:dyDescent="0.3">
      <c r="R15157" s="69"/>
    </row>
    <row r="15158" spans="18:18" x14ac:dyDescent="0.3">
      <c r="R15158" s="69"/>
    </row>
    <row r="15159" spans="18:18" x14ac:dyDescent="0.3">
      <c r="R15159" s="69"/>
    </row>
    <row r="15160" spans="18:18" x14ac:dyDescent="0.3">
      <c r="R15160" s="69"/>
    </row>
    <row r="15161" spans="18:18" x14ac:dyDescent="0.3">
      <c r="R15161" s="69"/>
    </row>
    <row r="15162" spans="18:18" x14ac:dyDescent="0.3">
      <c r="R15162" s="69"/>
    </row>
    <row r="15163" spans="18:18" x14ac:dyDescent="0.3">
      <c r="R15163" s="69"/>
    </row>
    <row r="15164" spans="18:18" x14ac:dyDescent="0.3">
      <c r="R15164" s="69"/>
    </row>
    <row r="15165" spans="18:18" x14ac:dyDescent="0.3">
      <c r="R15165" s="69"/>
    </row>
    <row r="15166" spans="18:18" x14ac:dyDescent="0.3">
      <c r="R15166" s="69"/>
    </row>
    <row r="15167" spans="18:18" x14ac:dyDescent="0.3">
      <c r="R15167" s="69"/>
    </row>
    <row r="15168" spans="18:18" x14ac:dyDescent="0.3">
      <c r="R15168" s="69"/>
    </row>
    <row r="15169" spans="18:18" x14ac:dyDescent="0.3">
      <c r="R15169" s="69"/>
    </row>
    <row r="15170" spans="18:18" x14ac:dyDescent="0.3">
      <c r="R15170" s="69"/>
    </row>
    <row r="15171" spans="18:18" x14ac:dyDescent="0.3">
      <c r="R15171" s="69"/>
    </row>
    <row r="15172" spans="18:18" x14ac:dyDescent="0.3">
      <c r="R15172" s="69"/>
    </row>
    <row r="15173" spans="18:18" x14ac:dyDescent="0.3">
      <c r="R15173" s="69"/>
    </row>
    <row r="15174" spans="18:18" x14ac:dyDescent="0.3">
      <c r="R15174" s="69"/>
    </row>
    <row r="15175" spans="18:18" x14ac:dyDescent="0.3">
      <c r="R15175" s="69"/>
    </row>
    <row r="15176" spans="18:18" x14ac:dyDescent="0.3">
      <c r="R15176" s="69"/>
    </row>
    <row r="15177" spans="18:18" x14ac:dyDescent="0.3">
      <c r="R15177" s="69"/>
    </row>
    <row r="15178" spans="18:18" x14ac:dyDescent="0.3">
      <c r="R15178" s="69"/>
    </row>
    <row r="15179" spans="18:18" x14ac:dyDescent="0.3">
      <c r="R15179" s="69"/>
    </row>
    <row r="15180" spans="18:18" x14ac:dyDescent="0.3">
      <c r="R15180" s="69"/>
    </row>
    <row r="15181" spans="18:18" x14ac:dyDescent="0.3">
      <c r="R15181" s="69"/>
    </row>
    <row r="15182" spans="18:18" x14ac:dyDescent="0.3">
      <c r="R15182" s="69"/>
    </row>
    <row r="15183" spans="18:18" x14ac:dyDescent="0.3">
      <c r="R15183" s="69"/>
    </row>
    <row r="15184" spans="18:18" x14ac:dyDescent="0.3">
      <c r="R15184" s="69"/>
    </row>
    <row r="15185" spans="18:18" x14ac:dyDescent="0.3">
      <c r="R15185" s="69"/>
    </row>
    <row r="15186" spans="18:18" x14ac:dyDescent="0.3">
      <c r="R15186" s="69"/>
    </row>
    <row r="15187" spans="18:18" x14ac:dyDescent="0.3">
      <c r="R15187" s="69"/>
    </row>
    <row r="15188" spans="18:18" x14ac:dyDescent="0.3">
      <c r="R15188" s="69"/>
    </row>
    <row r="15189" spans="18:18" x14ac:dyDescent="0.3">
      <c r="R15189" s="69"/>
    </row>
    <row r="15190" spans="18:18" x14ac:dyDescent="0.3">
      <c r="R15190" s="69"/>
    </row>
    <row r="15191" spans="18:18" x14ac:dyDescent="0.3">
      <c r="R15191" s="69"/>
    </row>
    <row r="15192" spans="18:18" x14ac:dyDescent="0.3">
      <c r="R15192" s="69"/>
    </row>
    <row r="15193" spans="18:18" x14ac:dyDescent="0.3">
      <c r="R15193" s="69"/>
    </row>
    <row r="15194" spans="18:18" x14ac:dyDescent="0.3">
      <c r="R15194" s="69"/>
    </row>
    <row r="15195" spans="18:18" x14ac:dyDescent="0.3">
      <c r="R15195" s="69"/>
    </row>
    <row r="15196" spans="18:18" x14ac:dyDescent="0.3">
      <c r="R15196" s="69"/>
    </row>
    <row r="15197" spans="18:18" x14ac:dyDescent="0.3">
      <c r="R15197" s="69"/>
    </row>
    <row r="15198" spans="18:18" x14ac:dyDescent="0.3">
      <c r="R15198" s="69"/>
    </row>
    <row r="15199" spans="18:18" x14ac:dyDescent="0.3">
      <c r="R15199" s="69"/>
    </row>
    <row r="15200" spans="18:18" x14ac:dyDescent="0.3">
      <c r="R15200" s="69"/>
    </row>
    <row r="15201" spans="18:18" x14ac:dyDescent="0.3">
      <c r="R15201" s="69"/>
    </row>
    <row r="15202" spans="18:18" x14ac:dyDescent="0.3">
      <c r="R15202" s="69"/>
    </row>
    <row r="15203" spans="18:18" x14ac:dyDescent="0.3">
      <c r="R15203" s="69"/>
    </row>
    <row r="15204" spans="18:18" x14ac:dyDescent="0.3">
      <c r="R15204" s="69"/>
    </row>
    <row r="15205" spans="18:18" x14ac:dyDescent="0.3">
      <c r="R15205" s="69"/>
    </row>
    <row r="15206" spans="18:18" x14ac:dyDescent="0.3">
      <c r="R15206" s="69"/>
    </row>
    <row r="15207" spans="18:18" x14ac:dyDescent="0.3">
      <c r="R15207" s="69"/>
    </row>
    <row r="15208" spans="18:18" x14ac:dyDescent="0.3">
      <c r="R15208" s="69"/>
    </row>
    <row r="15209" spans="18:18" x14ac:dyDescent="0.3">
      <c r="R15209" s="69"/>
    </row>
    <row r="15210" spans="18:18" x14ac:dyDescent="0.3">
      <c r="R15210" s="69"/>
    </row>
    <row r="15211" spans="18:18" x14ac:dyDescent="0.3">
      <c r="R15211" s="69"/>
    </row>
    <row r="15212" spans="18:18" x14ac:dyDescent="0.3">
      <c r="R15212" s="69"/>
    </row>
    <row r="15213" spans="18:18" x14ac:dyDescent="0.3">
      <c r="R15213" s="69"/>
    </row>
    <row r="15214" spans="18:18" x14ac:dyDescent="0.3">
      <c r="R15214" s="69"/>
    </row>
    <row r="15215" spans="18:18" x14ac:dyDescent="0.3">
      <c r="R15215" s="69"/>
    </row>
    <row r="15216" spans="18:18" x14ac:dyDescent="0.3">
      <c r="R15216" s="69"/>
    </row>
    <row r="15217" spans="18:18" x14ac:dyDescent="0.3">
      <c r="R15217" s="69"/>
    </row>
    <row r="15218" spans="18:18" x14ac:dyDescent="0.3">
      <c r="R15218" s="69"/>
    </row>
    <row r="15219" spans="18:18" x14ac:dyDescent="0.3">
      <c r="R15219" s="69"/>
    </row>
    <row r="15220" spans="18:18" x14ac:dyDescent="0.3">
      <c r="R15220" s="69"/>
    </row>
    <row r="15221" spans="18:18" x14ac:dyDescent="0.3">
      <c r="R15221" s="69"/>
    </row>
    <row r="15222" spans="18:18" x14ac:dyDescent="0.3">
      <c r="R15222" s="69"/>
    </row>
    <row r="15223" spans="18:18" x14ac:dyDescent="0.3">
      <c r="R15223" s="69"/>
    </row>
    <row r="15224" spans="18:18" x14ac:dyDescent="0.3">
      <c r="R15224" s="69"/>
    </row>
    <row r="15225" spans="18:18" x14ac:dyDescent="0.3">
      <c r="R15225" s="69"/>
    </row>
    <row r="15226" spans="18:18" x14ac:dyDescent="0.3">
      <c r="R15226" s="69"/>
    </row>
    <row r="15227" spans="18:18" x14ac:dyDescent="0.3">
      <c r="R15227" s="69"/>
    </row>
    <row r="15228" spans="18:18" x14ac:dyDescent="0.3">
      <c r="R15228" s="69"/>
    </row>
    <row r="15229" spans="18:18" x14ac:dyDescent="0.3">
      <c r="R15229" s="69"/>
    </row>
    <row r="15230" spans="18:18" x14ac:dyDescent="0.3">
      <c r="R15230" s="69"/>
    </row>
    <row r="15231" spans="18:18" x14ac:dyDescent="0.3">
      <c r="R15231" s="69"/>
    </row>
    <row r="15232" spans="18:18" x14ac:dyDescent="0.3">
      <c r="R15232" s="69"/>
    </row>
    <row r="15233" spans="18:18" x14ac:dyDescent="0.3">
      <c r="R15233" s="69"/>
    </row>
    <row r="15234" spans="18:18" x14ac:dyDescent="0.3">
      <c r="R15234" s="69"/>
    </row>
    <row r="15235" spans="18:18" x14ac:dyDescent="0.3">
      <c r="R15235" s="69"/>
    </row>
    <row r="15236" spans="18:18" x14ac:dyDescent="0.3">
      <c r="R15236" s="69"/>
    </row>
    <row r="15237" spans="18:18" x14ac:dyDescent="0.3">
      <c r="R15237" s="69"/>
    </row>
    <row r="15238" spans="18:18" x14ac:dyDescent="0.3">
      <c r="R15238" s="69"/>
    </row>
    <row r="15239" spans="18:18" x14ac:dyDescent="0.3">
      <c r="R15239" s="69"/>
    </row>
    <row r="15240" spans="18:18" x14ac:dyDescent="0.3">
      <c r="R15240" s="69"/>
    </row>
    <row r="15241" spans="18:18" x14ac:dyDescent="0.3">
      <c r="R15241" s="69"/>
    </row>
    <row r="15242" spans="18:18" x14ac:dyDescent="0.3">
      <c r="R15242" s="69"/>
    </row>
    <row r="15243" spans="18:18" x14ac:dyDescent="0.3">
      <c r="R15243" s="69"/>
    </row>
    <row r="15244" spans="18:18" x14ac:dyDescent="0.3">
      <c r="R15244" s="69"/>
    </row>
    <row r="15245" spans="18:18" x14ac:dyDescent="0.3">
      <c r="R15245" s="69"/>
    </row>
    <row r="15246" spans="18:18" x14ac:dyDescent="0.3">
      <c r="R15246" s="69"/>
    </row>
    <row r="15247" spans="18:18" x14ac:dyDescent="0.3">
      <c r="R15247" s="69"/>
    </row>
    <row r="15248" spans="18:18" x14ac:dyDescent="0.3">
      <c r="R15248" s="69"/>
    </row>
    <row r="15249" spans="18:18" x14ac:dyDescent="0.3">
      <c r="R15249" s="69"/>
    </row>
    <row r="15250" spans="18:18" x14ac:dyDescent="0.3">
      <c r="R15250" s="69"/>
    </row>
    <row r="15251" spans="18:18" x14ac:dyDescent="0.3">
      <c r="R15251" s="69"/>
    </row>
    <row r="15252" spans="18:18" x14ac:dyDescent="0.3">
      <c r="R15252" s="69"/>
    </row>
    <row r="15253" spans="18:18" x14ac:dyDescent="0.3">
      <c r="R15253" s="69"/>
    </row>
    <row r="15254" spans="18:18" x14ac:dyDescent="0.3">
      <c r="R15254" s="69"/>
    </row>
    <row r="15255" spans="18:18" x14ac:dyDescent="0.3">
      <c r="R15255" s="69"/>
    </row>
    <row r="15256" spans="18:18" x14ac:dyDescent="0.3">
      <c r="R15256" s="69"/>
    </row>
    <row r="15257" spans="18:18" x14ac:dyDescent="0.3">
      <c r="R15257" s="69"/>
    </row>
    <row r="15258" spans="18:18" x14ac:dyDescent="0.3">
      <c r="R15258" s="69"/>
    </row>
    <row r="15259" spans="18:18" x14ac:dyDescent="0.3">
      <c r="R15259" s="69"/>
    </row>
    <row r="15260" spans="18:18" x14ac:dyDescent="0.3">
      <c r="R15260" s="69"/>
    </row>
    <row r="15261" spans="18:18" x14ac:dyDescent="0.3">
      <c r="R15261" s="69"/>
    </row>
    <row r="15262" spans="18:18" x14ac:dyDescent="0.3">
      <c r="R15262" s="69"/>
    </row>
    <row r="15263" spans="18:18" x14ac:dyDescent="0.3">
      <c r="R15263" s="69"/>
    </row>
    <row r="15264" spans="18:18" x14ac:dyDescent="0.3">
      <c r="R15264" s="69"/>
    </row>
    <row r="15265" spans="18:18" x14ac:dyDescent="0.3">
      <c r="R15265" s="69"/>
    </row>
    <row r="15266" spans="18:18" x14ac:dyDescent="0.3">
      <c r="R15266" s="69"/>
    </row>
    <row r="15267" spans="18:18" x14ac:dyDescent="0.3">
      <c r="R15267" s="69"/>
    </row>
    <row r="15268" spans="18:18" x14ac:dyDescent="0.3">
      <c r="R15268" s="69"/>
    </row>
    <row r="15269" spans="18:18" x14ac:dyDescent="0.3">
      <c r="R15269" s="69"/>
    </row>
    <row r="15270" spans="18:18" x14ac:dyDescent="0.3">
      <c r="R15270" s="69"/>
    </row>
    <row r="15271" spans="18:18" x14ac:dyDescent="0.3">
      <c r="R15271" s="69"/>
    </row>
    <row r="15272" spans="18:18" x14ac:dyDescent="0.3">
      <c r="R15272" s="69"/>
    </row>
    <row r="15273" spans="18:18" x14ac:dyDescent="0.3">
      <c r="R15273" s="69"/>
    </row>
    <row r="15274" spans="18:18" x14ac:dyDescent="0.3">
      <c r="R15274" s="69"/>
    </row>
    <row r="15275" spans="18:18" x14ac:dyDescent="0.3">
      <c r="R15275" s="69"/>
    </row>
    <row r="15276" spans="18:18" x14ac:dyDescent="0.3">
      <c r="R15276" s="69"/>
    </row>
    <row r="15277" spans="18:18" x14ac:dyDescent="0.3">
      <c r="R15277" s="69"/>
    </row>
    <row r="15278" spans="18:18" x14ac:dyDescent="0.3">
      <c r="R15278" s="69"/>
    </row>
    <row r="15279" spans="18:18" x14ac:dyDescent="0.3">
      <c r="R15279" s="69"/>
    </row>
    <row r="15280" spans="18:18" x14ac:dyDescent="0.3">
      <c r="R15280" s="69"/>
    </row>
    <row r="15281" spans="18:18" x14ac:dyDescent="0.3">
      <c r="R15281" s="69"/>
    </row>
    <row r="15282" spans="18:18" x14ac:dyDescent="0.3">
      <c r="R15282" s="69"/>
    </row>
    <row r="15283" spans="18:18" x14ac:dyDescent="0.3">
      <c r="R15283" s="69"/>
    </row>
    <row r="15284" spans="18:18" x14ac:dyDescent="0.3">
      <c r="R15284" s="69"/>
    </row>
    <row r="15285" spans="18:18" x14ac:dyDescent="0.3">
      <c r="R15285" s="69"/>
    </row>
    <row r="15286" spans="18:18" x14ac:dyDescent="0.3">
      <c r="R15286" s="69"/>
    </row>
    <row r="15287" spans="18:18" x14ac:dyDescent="0.3">
      <c r="R15287" s="69"/>
    </row>
    <row r="15288" spans="18:18" x14ac:dyDescent="0.3">
      <c r="R15288" s="69"/>
    </row>
    <row r="15289" spans="18:18" x14ac:dyDescent="0.3">
      <c r="R15289" s="69"/>
    </row>
    <row r="15290" spans="18:18" x14ac:dyDescent="0.3">
      <c r="R15290" s="69"/>
    </row>
    <row r="15291" spans="18:18" x14ac:dyDescent="0.3">
      <c r="R15291" s="69"/>
    </row>
    <row r="15292" spans="18:18" x14ac:dyDescent="0.3">
      <c r="R15292" s="69"/>
    </row>
    <row r="15293" spans="18:18" x14ac:dyDescent="0.3">
      <c r="R15293" s="69"/>
    </row>
    <row r="15294" spans="18:18" x14ac:dyDescent="0.3">
      <c r="R15294" s="69"/>
    </row>
    <row r="15295" spans="18:18" x14ac:dyDescent="0.3">
      <c r="R15295" s="69"/>
    </row>
    <row r="15296" spans="18:18" x14ac:dyDescent="0.3">
      <c r="R15296" s="69"/>
    </row>
    <row r="15297" spans="18:18" x14ac:dyDescent="0.3">
      <c r="R15297" s="69"/>
    </row>
    <row r="15298" spans="18:18" x14ac:dyDescent="0.3">
      <c r="R15298" s="69"/>
    </row>
    <row r="15299" spans="18:18" x14ac:dyDescent="0.3">
      <c r="R15299" s="69"/>
    </row>
    <row r="15300" spans="18:18" x14ac:dyDescent="0.3">
      <c r="R15300" s="69"/>
    </row>
    <row r="15301" spans="18:18" x14ac:dyDescent="0.3">
      <c r="R15301" s="69"/>
    </row>
    <row r="15302" spans="18:18" x14ac:dyDescent="0.3">
      <c r="R15302" s="69"/>
    </row>
    <row r="15303" spans="18:18" x14ac:dyDescent="0.3">
      <c r="R15303" s="69"/>
    </row>
    <row r="15304" spans="18:18" x14ac:dyDescent="0.3">
      <c r="R15304" s="69"/>
    </row>
    <row r="15305" spans="18:18" x14ac:dyDescent="0.3">
      <c r="R15305" s="69"/>
    </row>
    <row r="15306" spans="18:18" x14ac:dyDescent="0.3">
      <c r="R15306" s="69"/>
    </row>
    <row r="15307" spans="18:18" x14ac:dyDescent="0.3">
      <c r="R15307" s="69"/>
    </row>
    <row r="15308" spans="18:18" x14ac:dyDescent="0.3">
      <c r="R15308" s="69"/>
    </row>
    <row r="15309" spans="18:18" x14ac:dyDescent="0.3">
      <c r="R15309" s="69"/>
    </row>
    <row r="15310" spans="18:18" x14ac:dyDescent="0.3">
      <c r="R15310" s="69"/>
    </row>
    <row r="15311" spans="18:18" x14ac:dyDescent="0.3">
      <c r="R15311" s="69"/>
    </row>
    <row r="15312" spans="18:18" x14ac:dyDescent="0.3">
      <c r="R15312" s="69"/>
    </row>
    <row r="15313" spans="18:18" x14ac:dyDescent="0.3">
      <c r="R15313" s="69"/>
    </row>
    <row r="15314" spans="18:18" x14ac:dyDescent="0.3">
      <c r="R15314" s="69"/>
    </row>
    <row r="15315" spans="18:18" x14ac:dyDescent="0.3">
      <c r="R15315" s="69"/>
    </row>
    <row r="15316" spans="18:18" x14ac:dyDescent="0.3">
      <c r="R15316" s="69"/>
    </row>
    <row r="15317" spans="18:18" x14ac:dyDescent="0.3">
      <c r="R15317" s="69"/>
    </row>
    <row r="15318" spans="18:18" x14ac:dyDescent="0.3">
      <c r="R15318" s="69"/>
    </row>
    <row r="15319" spans="18:18" x14ac:dyDescent="0.3">
      <c r="R15319" s="69"/>
    </row>
    <row r="15320" spans="18:18" x14ac:dyDescent="0.3">
      <c r="R15320" s="69"/>
    </row>
    <row r="15321" spans="18:18" x14ac:dyDescent="0.3">
      <c r="R15321" s="69"/>
    </row>
    <row r="15322" spans="18:18" x14ac:dyDescent="0.3">
      <c r="R15322" s="69"/>
    </row>
    <row r="15323" spans="18:18" x14ac:dyDescent="0.3">
      <c r="R15323" s="69"/>
    </row>
    <row r="15324" spans="18:18" x14ac:dyDescent="0.3">
      <c r="R15324" s="69"/>
    </row>
    <row r="15325" spans="18:18" x14ac:dyDescent="0.3">
      <c r="R15325" s="69"/>
    </row>
    <row r="15326" spans="18:18" x14ac:dyDescent="0.3">
      <c r="R15326" s="69"/>
    </row>
    <row r="15327" spans="18:18" x14ac:dyDescent="0.3">
      <c r="R15327" s="69"/>
    </row>
    <row r="15328" spans="18:18" x14ac:dyDescent="0.3">
      <c r="R15328" s="69"/>
    </row>
    <row r="15329" spans="18:18" x14ac:dyDescent="0.3">
      <c r="R15329" s="69"/>
    </row>
    <row r="15330" spans="18:18" x14ac:dyDescent="0.3">
      <c r="R15330" s="69"/>
    </row>
    <row r="15331" spans="18:18" x14ac:dyDescent="0.3">
      <c r="R15331" s="69"/>
    </row>
    <row r="15332" spans="18:18" x14ac:dyDescent="0.3">
      <c r="R15332" s="69"/>
    </row>
    <row r="15333" spans="18:18" x14ac:dyDescent="0.3">
      <c r="R15333" s="69"/>
    </row>
    <row r="15334" spans="18:18" x14ac:dyDescent="0.3">
      <c r="R15334" s="69"/>
    </row>
    <row r="15335" spans="18:18" x14ac:dyDescent="0.3">
      <c r="R15335" s="69"/>
    </row>
    <row r="15336" spans="18:18" x14ac:dyDescent="0.3">
      <c r="R15336" s="69"/>
    </row>
    <row r="15337" spans="18:18" x14ac:dyDescent="0.3">
      <c r="R15337" s="69"/>
    </row>
    <row r="15338" spans="18:18" x14ac:dyDescent="0.3">
      <c r="R15338" s="69"/>
    </row>
    <row r="15339" spans="18:18" x14ac:dyDescent="0.3">
      <c r="R15339" s="69"/>
    </row>
    <row r="15340" spans="18:18" x14ac:dyDescent="0.3">
      <c r="R15340" s="69"/>
    </row>
    <row r="15341" spans="18:18" x14ac:dyDescent="0.3">
      <c r="R15341" s="69"/>
    </row>
    <row r="15342" spans="18:18" x14ac:dyDescent="0.3">
      <c r="R15342" s="69"/>
    </row>
    <row r="15343" spans="18:18" x14ac:dyDescent="0.3">
      <c r="R15343" s="69"/>
    </row>
    <row r="15344" spans="18:18" x14ac:dyDescent="0.3">
      <c r="R15344" s="69"/>
    </row>
    <row r="15345" spans="18:18" x14ac:dyDescent="0.3">
      <c r="R15345" s="69"/>
    </row>
    <row r="15346" spans="18:18" x14ac:dyDescent="0.3">
      <c r="R15346" s="69"/>
    </row>
    <row r="15347" spans="18:18" x14ac:dyDescent="0.3">
      <c r="R15347" s="69"/>
    </row>
    <row r="15348" spans="18:18" x14ac:dyDescent="0.3">
      <c r="R15348" s="69"/>
    </row>
    <row r="15349" spans="18:18" x14ac:dyDescent="0.3">
      <c r="R15349" s="69"/>
    </row>
    <row r="15350" spans="18:18" x14ac:dyDescent="0.3">
      <c r="R15350" s="69"/>
    </row>
    <row r="15351" spans="18:18" x14ac:dyDescent="0.3">
      <c r="R15351" s="69"/>
    </row>
    <row r="15352" spans="18:18" x14ac:dyDescent="0.3">
      <c r="R15352" s="69"/>
    </row>
    <row r="15353" spans="18:18" x14ac:dyDescent="0.3">
      <c r="R15353" s="69"/>
    </row>
    <row r="15354" spans="18:18" x14ac:dyDescent="0.3">
      <c r="R15354" s="69"/>
    </row>
    <row r="15355" spans="18:18" x14ac:dyDescent="0.3">
      <c r="R15355" s="69"/>
    </row>
    <row r="15356" spans="18:18" x14ac:dyDescent="0.3">
      <c r="R15356" s="69"/>
    </row>
    <row r="15357" spans="18:18" x14ac:dyDescent="0.3">
      <c r="R15357" s="69"/>
    </row>
    <row r="15358" spans="18:18" x14ac:dyDescent="0.3">
      <c r="R15358" s="69"/>
    </row>
    <row r="15359" spans="18:18" x14ac:dyDescent="0.3">
      <c r="R15359" s="69"/>
    </row>
    <row r="15360" spans="18:18" x14ac:dyDescent="0.3">
      <c r="R15360" s="69"/>
    </row>
    <row r="15361" spans="18:18" x14ac:dyDescent="0.3">
      <c r="R15361" s="69"/>
    </row>
    <row r="15362" spans="18:18" x14ac:dyDescent="0.3">
      <c r="R15362" s="69"/>
    </row>
    <row r="15363" spans="18:18" x14ac:dyDescent="0.3">
      <c r="R15363" s="69"/>
    </row>
    <row r="15364" spans="18:18" x14ac:dyDescent="0.3">
      <c r="R15364" s="69"/>
    </row>
    <row r="15365" spans="18:18" x14ac:dyDescent="0.3">
      <c r="R15365" s="69"/>
    </row>
    <row r="15366" spans="18:18" x14ac:dyDescent="0.3">
      <c r="R15366" s="69"/>
    </row>
    <row r="15367" spans="18:18" x14ac:dyDescent="0.3">
      <c r="R15367" s="69"/>
    </row>
    <row r="15368" spans="18:18" x14ac:dyDescent="0.3">
      <c r="R15368" s="69"/>
    </row>
    <row r="15369" spans="18:18" x14ac:dyDescent="0.3">
      <c r="R15369" s="69"/>
    </row>
    <row r="15370" spans="18:18" x14ac:dyDescent="0.3">
      <c r="R15370" s="69"/>
    </row>
    <row r="15371" spans="18:18" x14ac:dyDescent="0.3">
      <c r="R15371" s="69"/>
    </row>
    <row r="15372" spans="18:18" x14ac:dyDescent="0.3">
      <c r="R15372" s="69"/>
    </row>
    <row r="15373" spans="18:18" x14ac:dyDescent="0.3">
      <c r="R15373" s="69"/>
    </row>
    <row r="15374" spans="18:18" x14ac:dyDescent="0.3">
      <c r="R15374" s="69"/>
    </row>
    <row r="15375" spans="18:18" x14ac:dyDescent="0.3">
      <c r="R15375" s="69"/>
    </row>
    <row r="15376" spans="18:18" x14ac:dyDescent="0.3">
      <c r="R15376" s="69"/>
    </row>
    <row r="15377" spans="18:18" x14ac:dyDescent="0.3">
      <c r="R15377" s="69"/>
    </row>
    <row r="15378" spans="18:18" x14ac:dyDescent="0.3">
      <c r="R15378" s="69"/>
    </row>
    <row r="15379" spans="18:18" x14ac:dyDescent="0.3">
      <c r="R15379" s="69"/>
    </row>
    <row r="15380" spans="18:18" x14ac:dyDescent="0.3">
      <c r="R15380" s="69"/>
    </row>
    <row r="15381" spans="18:18" x14ac:dyDescent="0.3">
      <c r="R15381" s="69"/>
    </row>
    <row r="15382" spans="18:18" x14ac:dyDescent="0.3">
      <c r="R15382" s="69"/>
    </row>
    <row r="15383" spans="18:18" x14ac:dyDescent="0.3">
      <c r="R15383" s="69"/>
    </row>
    <row r="15384" spans="18:18" x14ac:dyDescent="0.3">
      <c r="R15384" s="69"/>
    </row>
    <row r="15385" spans="18:18" x14ac:dyDescent="0.3">
      <c r="R15385" s="69"/>
    </row>
    <row r="15386" spans="18:18" x14ac:dyDescent="0.3">
      <c r="R15386" s="69"/>
    </row>
    <row r="15387" spans="18:18" x14ac:dyDescent="0.3">
      <c r="R15387" s="69"/>
    </row>
    <row r="15388" spans="18:18" x14ac:dyDescent="0.3">
      <c r="R15388" s="69"/>
    </row>
    <row r="15389" spans="18:18" x14ac:dyDescent="0.3">
      <c r="R15389" s="69"/>
    </row>
    <row r="15390" spans="18:18" x14ac:dyDescent="0.3">
      <c r="R15390" s="69"/>
    </row>
    <row r="15391" spans="18:18" x14ac:dyDescent="0.3">
      <c r="R15391" s="69"/>
    </row>
    <row r="15392" spans="18:18" x14ac:dyDescent="0.3">
      <c r="R15392" s="69"/>
    </row>
    <row r="15393" spans="18:18" x14ac:dyDescent="0.3">
      <c r="R15393" s="69"/>
    </row>
    <row r="15394" spans="18:18" x14ac:dyDescent="0.3">
      <c r="R15394" s="69"/>
    </row>
    <row r="15395" spans="18:18" x14ac:dyDescent="0.3">
      <c r="R15395" s="69"/>
    </row>
    <row r="15396" spans="18:18" x14ac:dyDescent="0.3">
      <c r="R15396" s="69"/>
    </row>
    <row r="15397" spans="18:18" x14ac:dyDescent="0.3">
      <c r="R15397" s="69"/>
    </row>
    <row r="15398" spans="18:18" x14ac:dyDescent="0.3">
      <c r="R15398" s="69"/>
    </row>
    <row r="15399" spans="18:18" x14ac:dyDescent="0.3">
      <c r="R15399" s="69"/>
    </row>
    <row r="15400" spans="18:18" x14ac:dyDescent="0.3">
      <c r="R15400" s="69"/>
    </row>
    <row r="15401" spans="18:18" x14ac:dyDescent="0.3">
      <c r="R15401" s="69"/>
    </row>
    <row r="15402" spans="18:18" x14ac:dyDescent="0.3">
      <c r="R15402" s="69"/>
    </row>
    <row r="15403" spans="18:18" x14ac:dyDescent="0.3">
      <c r="R15403" s="69"/>
    </row>
    <row r="15404" spans="18:18" x14ac:dyDescent="0.3">
      <c r="R15404" s="69"/>
    </row>
    <row r="15405" spans="18:18" x14ac:dyDescent="0.3">
      <c r="R15405" s="69"/>
    </row>
    <row r="15406" spans="18:18" x14ac:dyDescent="0.3">
      <c r="R15406" s="69"/>
    </row>
    <row r="15407" spans="18:18" x14ac:dyDescent="0.3">
      <c r="R15407" s="69"/>
    </row>
    <row r="15408" spans="18:18" x14ac:dyDescent="0.3">
      <c r="R15408" s="69"/>
    </row>
    <row r="15409" spans="18:18" x14ac:dyDescent="0.3">
      <c r="R15409" s="69"/>
    </row>
    <row r="15410" spans="18:18" x14ac:dyDescent="0.3">
      <c r="R15410" s="69"/>
    </row>
    <row r="15411" spans="18:18" x14ac:dyDescent="0.3">
      <c r="R15411" s="69"/>
    </row>
    <row r="15412" spans="18:18" x14ac:dyDescent="0.3">
      <c r="R15412" s="69"/>
    </row>
    <row r="15413" spans="18:18" x14ac:dyDescent="0.3">
      <c r="R15413" s="69"/>
    </row>
    <row r="15414" spans="18:18" x14ac:dyDescent="0.3">
      <c r="R15414" s="69"/>
    </row>
    <row r="15415" spans="18:18" x14ac:dyDescent="0.3">
      <c r="R15415" s="69"/>
    </row>
    <row r="15416" spans="18:18" x14ac:dyDescent="0.3">
      <c r="R15416" s="69"/>
    </row>
    <row r="15417" spans="18:18" x14ac:dyDescent="0.3">
      <c r="R15417" s="69"/>
    </row>
    <row r="15418" spans="18:18" x14ac:dyDescent="0.3">
      <c r="R15418" s="69"/>
    </row>
    <row r="15419" spans="18:18" x14ac:dyDescent="0.3">
      <c r="R15419" s="69"/>
    </row>
    <row r="15420" spans="18:18" x14ac:dyDescent="0.3">
      <c r="R15420" s="69"/>
    </row>
    <row r="15421" spans="18:18" x14ac:dyDescent="0.3">
      <c r="R15421" s="69"/>
    </row>
    <row r="15422" spans="18:18" x14ac:dyDescent="0.3">
      <c r="R15422" s="69"/>
    </row>
    <row r="15423" spans="18:18" x14ac:dyDescent="0.3">
      <c r="R15423" s="69"/>
    </row>
    <row r="15424" spans="18:18" x14ac:dyDescent="0.3">
      <c r="R15424" s="69"/>
    </row>
    <row r="15425" spans="18:18" x14ac:dyDescent="0.3">
      <c r="R15425" s="69"/>
    </row>
    <row r="15426" spans="18:18" x14ac:dyDescent="0.3">
      <c r="R15426" s="69"/>
    </row>
    <row r="15427" spans="18:18" x14ac:dyDescent="0.3">
      <c r="R15427" s="69"/>
    </row>
    <row r="15428" spans="18:18" x14ac:dyDescent="0.3">
      <c r="R15428" s="69"/>
    </row>
    <row r="15429" spans="18:18" x14ac:dyDescent="0.3">
      <c r="R15429" s="69"/>
    </row>
    <row r="15430" spans="18:18" x14ac:dyDescent="0.3">
      <c r="R15430" s="69"/>
    </row>
    <row r="15431" spans="18:18" x14ac:dyDescent="0.3">
      <c r="R15431" s="69"/>
    </row>
    <row r="15432" spans="18:18" x14ac:dyDescent="0.3">
      <c r="R15432" s="69"/>
    </row>
    <row r="15433" spans="18:18" x14ac:dyDescent="0.3">
      <c r="R15433" s="69"/>
    </row>
    <row r="15434" spans="18:18" x14ac:dyDescent="0.3">
      <c r="R15434" s="69"/>
    </row>
    <row r="15435" spans="18:18" x14ac:dyDescent="0.3">
      <c r="R15435" s="69"/>
    </row>
    <row r="15436" spans="18:18" x14ac:dyDescent="0.3">
      <c r="R15436" s="69"/>
    </row>
    <row r="15437" spans="18:18" x14ac:dyDescent="0.3">
      <c r="R15437" s="69"/>
    </row>
    <row r="15438" spans="18:18" x14ac:dyDescent="0.3">
      <c r="R15438" s="69"/>
    </row>
    <row r="15439" spans="18:18" x14ac:dyDescent="0.3">
      <c r="R15439" s="69"/>
    </row>
    <row r="15440" spans="18:18" x14ac:dyDescent="0.3">
      <c r="R15440" s="69"/>
    </row>
    <row r="15441" spans="18:18" x14ac:dyDescent="0.3">
      <c r="R15441" s="69"/>
    </row>
    <row r="15442" spans="18:18" x14ac:dyDescent="0.3">
      <c r="R15442" s="69"/>
    </row>
    <row r="15443" spans="18:18" x14ac:dyDescent="0.3">
      <c r="R15443" s="69"/>
    </row>
    <row r="15444" spans="18:18" x14ac:dyDescent="0.3">
      <c r="R15444" s="69"/>
    </row>
    <row r="15445" spans="18:18" x14ac:dyDescent="0.3">
      <c r="R15445" s="69"/>
    </row>
    <row r="15446" spans="18:18" x14ac:dyDescent="0.3">
      <c r="R15446" s="69"/>
    </row>
    <row r="15447" spans="18:18" x14ac:dyDescent="0.3">
      <c r="R15447" s="69"/>
    </row>
    <row r="15448" spans="18:18" x14ac:dyDescent="0.3">
      <c r="R15448" s="69"/>
    </row>
    <row r="15449" spans="18:18" x14ac:dyDescent="0.3">
      <c r="R15449" s="69"/>
    </row>
    <row r="15450" spans="18:18" x14ac:dyDescent="0.3">
      <c r="R15450" s="69"/>
    </row>
    <row r="15451" spans="18:18" x14ac:dyDescent="0.3">
      <c r="R15451" s="69"/>
    </row>
    <row r="15452" spans="18:18" x14ac:dyDescent="0.3">
      <c r="R15452" s="69"/>
    </row>
    <row r="15453" spans="18:18" x14ac:dyDescent="0.3">
      <c r="R15453" s="69"/>
    </row>
    <row r="15454" spans="18:18" x14ac:dyDescent="0.3">
      <c r="R15454" s="69"/>
    </row>
    <row r="15455" spans="18:18" x14ac:dyDescent="0.3">
      <c r="R15455" s="69"/>
    </row>
    <row r="15456" spans="18:18" x14ac:dyDescent="0.3">
      <c r="R15456" s="69"/>
    </row>
    <row r="15457" spans="18:18" x14ac:dyDescent="0.3">
      <c r="R15457" s="69"/>
    </row>
    <row r="15458" spans="18:18" x14ac:dyDescent="0.3">
      <c r="R15458" s="69"/>
    </row>
    <row r="15459" spans="18:18" x14ac:dyDescent="0.3">
      <c r="R15459" s="69"/>
    </row>
    <row r="15460" spans="18:18" x14ac:dyDescent="0.3">
      <c r="R15460" s="69"/>
    </row>
    <row r="15461" spans="18:18" x14ac:dyDescent="0.3">
      <c r="R15461" s="69"/>
    </row>
    <row r="15462" spans="18:18" x14ac:dyDescent="0.3">
      <c r="R15462" s="69"/>
    </row>
    <row r="15463" spans="18:18" x14ac:dyDescent="0.3">
      <c r="R15463" s="69"/>
    </row>
    <row r="15464" spans="18:18" x14ac:dyDescent="0.3">
      <c r="R15464" s="69"/>
    </row>
    <row r="15465" spans="18:18" x14ac:dyDescent="0.3">
      <c r="R15465" s="69"/>
    </row>
    <row r="15466" spans="18:18" x14ac:dyDescent="0.3">
      <c r="R15466" s="69"/>
    </row>
    <row r="15467" spans="18:18" x14ac:dyDescent="0.3">
      <c r="R15467" s="69"/>
    </row>
    <row r="15468" spans="18:18" x14ac:dyDescent="0.3">
      <c r="R15468" s="69"/>
    </row>
    <row r="15469" spans="18:18" x14ac:dyDescent="0.3">
      <c r="R15469" s="69"/>
    </row>
    <row r="15470" spans="18:18" x14ac:dyDescent="0.3">
      <c r="R15470" s="69"/>
    </row>
    <row r="15471" spans="18:18" x14ac:dyDescent="0.3">
      <c r="R15471" s="69"/>
    </row>
    <row r="15472" spans="18:18" x14ac:dyDescent="0.3">
      <c r="R15472" s="69"/>
    </row>
    <row r="15473" spans="18:18" x14ac:dyDescent="0.3">
      <c r="R15473" s="69"/>
    </row>
    <row r="15474" spans="18:18" x14ac:dyDescent="0.3">
      <c r="R15474" s="69"/>
    </row>
    <row r="15475" spans="18:18" x14ac:dyDescent="0.3">
      <c r="R15475" s="69"/>
    </row>
    <row r="15476" spans="18:18" x14ac:dyDescent="0.3">
      <c r="R15476" s="69"/>
    </row>
    <row r="15477" spans="18:18" x14ac:dyDescent="0.3">
      <c r="R15477" s="69"/>
    </row>
    <row r="15478" spans="18:18" x14ac:dyDescent="0.3">
      <c r="R15478" s="69"/>
    </row>
    <row r="15479" spans="18:18" x14ac:dyDescent="0.3">
      <c r="R15479" s="69"/>
    </row>
    <row r="15480" spans="18:18" x14ac:dyDescent="0.3">
      <c r="R15480" s="69"/>
    </row>
    <row r="15481" spans="18:18" x14ac:dyDescent="0.3">
      <c r="R15481" s="69"/>
    </row>
    <row r="15482" spans="18:18" x14ac:dyDescent="0.3">
      <c r="R15482" s="69"/>
    </row>
    <row r="15483" spans="18:18" x14ac:dyDescent="0.3">
      <c r="R15483" s="69"/>
    </row>
    <row r="15484" spans="18:18" x14ac:dyDescent="0.3">
      <c r="R15484" s="69"/>
    </row>
    <row r="15485" spans="18:18" x14ac:dyDescent="0.3">
      <c r="R15485" s="69"/>
    </row>
    <row r="15486" spans="18:18" x14ac:dyDescent="0.3">
      <c r="R15486" s="69"/>
    </row>
    <row r="15487" spans="18:18" x14ac:dyDescent="0.3">
      <c r="R15487" s="69"/>
    </row>
    <row r="15488" spans="18:18" x14ac:dyDescent="0.3">
      <c r="R15488" s="69"/>
    </row>
    <row r="15489" spans="18:18" x14ac:dyDescent="0.3">
      <c r="R15489" s="69"/>
    </row>
    <row r="15490" spans="18:18" x14ac:dyDescent="0.3">
      <c r="R15490" s="69"/>
    </row>
    <row r="15491" spans="18:18" x14ac:dyDescent="0.3">
      <c r="R15491" s="69"/>
    </row>
    <row r="15492" spans="18:18" x14ac:dyDescent="0.3">
      <c r="R15492" s="69"/>
    </row>
    <row r="15493" spans="18:18" x14ac:dyDescent="0.3">
      <c r="R15493" s="69"/>
    </row>
    <row r="15494" spans="18:18" x14ac:dyDescent="0.3">
      <c r="R15494" s="69"/>
    </row>
    <row r="15495" spans="18:18" x14ac:dyDescent="0.3">
      <c r="R15495" s="69"/>
    </row>
    <row r="15496" spans="18:18" x14ac:dyDescent="0.3">
      <c r="R15496" s="69"/>
    </row>
    <row r="15497" spans="18:18" x14ac:dyDescent="0.3">
      <c r="R15497" s="69"/>
    </row>
    <row r="15498" spans="18:18" x14ac:dyDescent="0.3">
      <c r="R15498" s="69"/>
    </row>
    <row r="15499" spans="18:18" x14ac:dyDescent="0.3">
      <c r="R15499" s="69"/>
    </row>
    <row r="15500" spans="18:18" x14ac:dyDescent="0.3">
      <c r="R15500" s="69"/>
    </row>
    <row r="15501" spans="18:18" x14ac:dyDescent="0.3">
      <c r="R15501" s="69"/>
    </row>
    <row r="15502" spans="18:18" x14ac:dyDescent="0.3">
      <c r="R15502" s="69"/>
    </row>
    <row r="15503" spans="18:18" x14ac:dyDescent="0.3">
      <c r="R15503" s="69"/>
    </row>
    <row r="15504" spans="18:18" x14ac:dyDescent="0.3">
      <c r="R15504" s="69"/>
    </row>
    <row r="15505" spans="18:18" x14ac:dyDescent="0.3">
      <c r="R15505" s="69"/>
    </row>
    <row r="15506" spans="18:18" x14ac:dyDescent="0.3">
      <c r="R15506" s="69"/>
    </row>
    <row r="15507" spans="18:18" x14ac:dyDescent="0.3">
      <c r="R15507" s="69"/>
    </row>
    <row r="15508" spans="18:18" x14ac:dyDescent="0.3">
      <c r="R15508" s="69"/>
    </row>
    <row r="15509" spans="18:18" x14ac:dyDescent="0.3">
      <c r="R15509" s="69"/>
    </row>
    <row r="15510" spans="18:18" x14ac:dyDescent="0.3">
      <c r="R15510" s="69"/>
    </row>
    <row r="15511" spans="18:18" x14ac:dyDescent="0.3">
      <c r="R15511" s="69"/>
    </row>
    <row r="15512" spans="18:18" x14ac:dyDescent="0.3">
      <c r="R15512" s="69"/>
    </row>
    <row r="15513" spans="18:18" x14ac:dyDescent="0.3">
      <c r="R15513" s="69"/>
    </row>
    <row r="15514" spans="18:18" x14ac:dyDescent="0.3">
      <c r="R15514" s="69"/>
    </row>
    <row r="15515" spans="18:18" x14ac:dyDescent="0.3">
      <c r="R15515" s="69"/>
    </row>
    <row r="15516" spans="18:18" x14ac:dyDescent="0.3">
      <c r="R15516" s="69"/>
    </row>
    <row r="15517" spans="18:18" x14ac:dyDescent="0.3">
      <c r="R15517" s="69"/>
    </row>
    <row r="15518" spans="18:18" x14ac:dyDescent="0.3">
      <c r="R15518" s="69"/>
    </row>
    <row r="15519" spans="18:18" x14ac:dyDescent="0.3">
      <c r="R15519" s="69"/>
    </row>
    <row r="15520" spans="18:18" x14ac:dyDescent="0.3">
      <c r="R15520" s="69"/>
    </row>
    <row r="15521" spans="18:18" x14ac:dyDescent="0.3">
      <c r="R15521" s="69"/>
    </row>
    <row r="15522" spans="18:18" x14ac:dyDescent="0.3">
      <c r="R15522" s="69"/>
    </row>
    <row r="15523" spans="18:18" x14ac:dyDescent="0.3">
      <c r="R15523" s="69"/>
    </row>
    <row r="15524" spans="18:18" x14ac:dyDescent="0.3">
      <c r="R15524" s="69"/>
    </row>
    <row r="15525" spans="18:18" x14ac:dyDescent="0.3">
      <c r="R15525" s="69"/>
    </row>
    <row r="15526" spans="18:18" x14ac:dyDescent="0.3">
      <c r="R15526" s="69"/>
    </row>
    <row r="15527" spans="18:18" x14ac:dyDescent="0.3">
      <c r="R15527" s="69"/>
    </row>
    <row r="15528" spans="18:18" x14ac:dyDescent="0.3">
      <c r="R15528" s="69"/>
    </row>
    <row r="15529" spans="18:18" x14ac:dyDescent="0.3">
      <c r="R15529" s="69"/>
    </row>
    <row r="15530" spans="18:18" x14ac:dyDescent="0.3">
      <c r="R15530" s="69"/>
    </row>
    <row r="15531" spans="18:18" x14ac:dyDescent="0.3">
      <c r="R15531" s="69"/>
    </row>
    <row r="15532" spans="18:18" x14ac:dyDescent="0.3">
      <c r="R15532" s="69"/>
    </row>
    <row r="15533" spans="18:18" x14ac:dyDescent="0.3">
      <c r="R15533" s="69"/>
    </row>
    <row r="15534" spans="18:18" x14ac:dyDescent="0.3">
      <c r="R15534" s="69"/>
    </row>
    <row r="15535" spans="18:18" x14ac:dyDescent="0.3">
      <c r="R15535" s="69"/>
    </row>
    <row r="15536" spans="18:18" x14ac:dyDescent="0.3">
      <c r="R15536" s="69"/>
    </row>
    <row r="15537" spans="18:18" x14ac:dyDescent="0.3">
      <c r="R15537" s="69"/>
    </row>
    <row r="15538" spans="18:18" x14ac:dyDescent="0.3">
      <c r="R15538" s="69"/>
    </row>
    <row r="15539" spans="18:18" x14ac:dyDescent="0.3">
      <c r="R15539" s="69"/>
    </row>
    <row r="15540" spans="18:18" x14ac:dyDescent="0.3">
      <c r="R15540" s="69"/>
    </row>
    <row r="15541" spans="18:18" x14ac:dyDescent="0.3">
      <c r="R15541" s="69"/>
    </row>
    <row r="15542" spans="18:18" x14ac:dyDescent="0.3">
      <c r="R15542" s="69"/>
    </row>
    <row r="15543" spans="18:18" x14ac:dyDescent="0.3">
      <c r="R15543" s="69"/>
    </row>
    <row r="15544" spans="18:18" x14ac:dyDescent="0.3">
      <c r="R15544" s="69"/>
    </row>
    <row r="15545" spans="18:18" x14ac:dyDescent="0.3">
      <c r="R15545" s="69"/>
    </row>
    <row r="15546" spans="18:18" x14ac:dyDescent="0.3">
      <c r="R15546" s="69"/>
    </row>
    <row r="15547" spans="18:18" x14ac:dyDescent="0.3">
      <c r="R15547" s="69"/>
    </row>
    <row r="15548" spans="18:18" x14ac:dyDescent="0.3">
      <c r="R15548" s="69"/>
    </row>
    <row r="15549" spans="18:18" x14ac:dyDescent="0.3">
      <c r="R15549" s="69"/>
    </row>
    <row r="15550" spans="18:18" x14ac:dyDescent="0.3">
      <c r="R15550" s="69"/>
    </row>
    <row r="15551" spans="18:18" x14ac:dyDescent="0.3">
      <c r="R15551" s="69"/>
    </row>
    <row r="15552" spans="18:18" x14ac:dyDescent="0.3">
      <c r="R15552" s="69"/>
    </row>
    <row r="15553" spans="18:18" x14ac:dyDescent="0.3">
      <c r="R15553" s="69"/>
    </row>
    <row r="15554" spans="18:18" x14ac:dyDescent="0.3">
      <c r="R15554" s="69"/>
    </row>
    <row r="15555" spans="18:18" x14ac:dyDescent="0.3">
      <c r="R15555" s="69"/>
    </row>
    <row r="15556" spans="18:18" x14ac:dyDescent="0.3">
      <c r="R15556" s="69"/>
    </row>
    <row r="15557" spans="18:18" x14ac:dyDescent="0.3">
      <c r="R15557" s="69"/>
    </row>
    <row r="15558" spans="18:18" x14ac:dyDescent="0.3">
      <c r="R15558" s="69"/>
    </row>
    <row r="15559" spans="18:18" x14ac:dyDescent="0.3">
      <c r="R15559" s="69"/>
    </row>
    <row r="15560" spans="18:18" x14ac:dyDescent="0.3">
      <c r="R15560" s="69"/>
    </row>
    <row r="15561" spans="18:18" x14ac:dyDescent="0.3">
      <c r="R15561" s="69"/>
    </row>
    <row r="15562" spans="18:18" x14ac:dyDescent="0.3">
      <c r="R15562" s="69"/>
    </row>
    <row r="15563" spans="18:18" x14ac:dyDescent="0.3">
      <c r="R15563" s="69"/>
    </row>
    <row r="15564" spans="18:18" x14ac:dyDescent="0.3">
      <c r="R15564" s="69"/>
    </row>
    <row r="15565" spans="18:18" x14ac:dyDescent="0.3">
      <c r="R15565" s="69"/>
    </row>
    <row r="15566" spans="18:18" x14ac:dyDescent="0.3">
      <c r="R15566" s="69"/>
    </row>
    <row r="15567" spans="18:18" x14ac:dyDescent="0.3">
      <c r="R15567" s="69"/>
    </row>
    <row r="15568" spans="18:18" x14ac:dyDescent="0.3">
      <c r="R15568" s="69"/>
    </row>
    <row r="15569" spans="18:18" x14ac:dyDescent="0.3">
      <c r="R15569" s="69"/>
    </row>
    <row r="15570" spans="18:18" x14ac:dyDescent="0.3">
      <c r="R15570" s="69"/>
    </row>
    <row r="15571" spans="18:18" x14ac:dyDescent="0.3">
      <c r="R15571" s="69"/>
    </row>
    <row r="15572" spans="18:18" x14ac:dyDescent="0.3">
      <c r="R15572" s="69"/>
    </row>
    <row r="15573" spans="18:18" x14ac:dyDescent="0.3">
      <c r="R15573" s="69"/>
    </row>
    <row r="15574" spans="18:18" x14ac:dyDescent="0.3">
      <c r="R15574" s="69"/>
    </row>
    <row r="15575" spans="18:18" x14ac:dyDescent="0.3">
      <c r="R15575" s="69"/>
    </row>
    <row r="15576" spans="18:18" x14ac:dyDescent="0.3">
      <c r="R15576" s="69"/>
    </row>
    <row r="15577" spans="18:18" x14ac:dyDescent="0.3">
      <c r="R15577" s="69"/>
    </row>
    <row r="15578" spans="18:18" x14ac:dyDescent="0.3">
      <c r="R15578" s="69"/>
    </row>
    <row r="15579" spans="18:18" x14ac:dyDescent="0.3">
      <c r="R15579" s="69"/>
    </row>
    <row r="15580" spans="18:18" x14ac:dyDescent="0.3">
      <c r="R15580" s="69"/>
    </row>
    <row r="15581" spans="18:18" x14ac:dyDescent="0.3">
      <c r="R15581" s="69"/>
    </row>
    <row r="15582" spans="18:18" x14ac:dyDescent="0.3">
      <c r="R15582" s="69"/>
    </row>
    <row r="15583" spans="18:18" x14ac:dyDescent="0.3">
      <c r="R15583" s="69"/>
    </row>
    <row r="15584" spans="18:18" x14ac:dyDescent="0.3">
      <c r="R15584" s="69"/>
    </row>
    <row r="15585" spans="18:18" x14ac:dyDescent="0.3">
      <c r="R15585" s="69"/>
    </row>
    <row r="15586" spans="18:18" x14ac:dyDescent="0.3">
      <c r="R15586" s="69"/>
    </row>
    <row r="15587" spans="18:18" x14ac:dyDescent="0.3">
      <c r="R15587" s="69"/>
    </row>
    <row r="15588" spans="18:18" x14ac:dyDescent="0.3">
      <c r="R15588" s="69"/>
    </row>
    <row r="15589" spans="18:18" x14ac:dyDescent="0.3">
      <c r="R15589" s="69"/>
    </row>
    <row r="15590" spans="18:18" x14ac:dyDescent="0.3">
      <c r="R15590" s="69"/>
    </row>
    <row r="15591" spans="18:18" x14ac:dyDescent="0.3">
      <c r="R15591" s="69"/>
    </row>
    <row r="15592" spans="18:18" x14ac:dyDescent="0.3">
      <c r="R15592" s="69"/>
    </row>
    <row r="15593" spans="18:18" x14ac:dyDescent="0.3">
      <c r="R15593" s="69"/>
    </row>
    <row r="15594" spans="18:18" x14ac:dyDescent="0.3">
      <c r="R15594" s="69"/>
    </row>
    <row r="15595" spans="18:18" x14ac:dyDescent="0.3">
      <c r="R15595" s="69"/>
    </row>
    <row r="15596" spans="18:18" x14ac:dyDescent="0.3">
      <c r="R15596" s="69"/>
    </row>
    <row r="15597" spans="18:18" x14ac:dyDescent="0.3">
      <c r="R15597" s="69"/>
    </row>
    <row r="15598" spans="18:18" x14ac:dyDescent="0.3">
      <c r="R15598" s="69"/>
    </row>
    <row r="15599" spans="18:18" x14ac:dyDescent="0.3">
      <c r="R15599" s="69"/>
    </row>
    <row r="15600" spans="18:18" x14ac:dyDescent="0.3">
      <c r="R15600" s="69"/>
    </row>
    <row r="15601" spans="18:18" x14ac:dyDescent="0.3">
      <c r="R15601" s="69"/>
    </row>
    <row r="15602" spans="18:18" x14ac:dyDescent="0.3">
      <c r="R15602" s="69"/>
    </row>
    <row r="15603" spans="18:18" x14ac:dyDescent="0.3">
      <c r="R15603" s="69"/>
    </row>
    <row r="15604" spans="18:18" x14ac:dyDescent="0.3">
      <c r="R15604" s="69"/>
    </row>
    <row r="15605" spans="18:18" x14ac:dyDescent="0.3">
      <c r="R15605" s="69"/>
    </row>
    <row r="15606" spans="18:18" x14ac:dyDescent="0.3">
      <c r="R15606" s="69"/>
    </row>
    <row r="15607" spans="18:18" x14ac:dyDescent="0.3">
      <c r="R15607" s="69"/>
    </row>
    <row r="15608" spans="18:18" x14ac:dyDescent="0.3">
      <c r="R15608" s="69"/>
    </row>
    <row r="15609" spans="18:18" x14ac:dyDescent="0.3">
      <c r="R15609" s="69"/>
    </row>
    <row r="15610" spans="18:18" x14ac:dyDescent="0.3">
      <c r="R15610" s="69"/>
    </row>
    <row r="15611" spans="18:18" x14ac:dyDescent="0.3">
      <c r="R15611" s="69"/>
    </row>
    <row r="15612" spans="18:18" x14ac:dyDescent="0.3">
      <c r="R15612" s="69"/>
    </row>
    <row r="15613" spans="18:18" x14ac:dyDescent="0.3">
      <c r="R15613" s="69"/>
    </row>
    <row r="15614" spans="18:18" x14ac:dyDescent="0.3">
      <c r="R15614" s="69"/>
    </row>
    <row r="15615" spans="18:18" x14ac:dyDescent="0.3">
      <c r="R15615" s="69"/>
    </row>
    <row r="15616" spans="18:18" x14ac:dyDescent="0.3">
      <c r="R15616" s="69"/>
    </row>
    <row r="15617" spans="18:18" x14ac:dyDescent="0.3">
      <c r="R15617" s="69"/>
    </row>
    <row r="15618" spans="18:18" x14ac:dyDescent="0.3">
      <c r="R15618" s="69"/>
    </row>
    <row r="15619" spans="18:18" x14ac:dyDescent="0.3">
      <c r="R15619" s="69"/>
    </row>
    <row r="15620" spans="18:18" x14ac:dyDescent="0.3">
      <c r="R15620" s="69"/>
    </row>
    <row r="15621" spans="18:18" x14ac:dyDescent="0.3">
      <c r="R15621" s="69"/>
    </row>
    <row r="15622" spans="18:18" x14ac:dyDescent="0.3">
      <c r="R15622" s="69"/>
    </row>
    <row r="15623" spans="18:18" x14ac:dyDescent="0.3">
      <c r="R15623" s="69"/>
    </row>
    <row r="15624" spans="18:18" x14ac:dyDescent="0.3">
      <c r="R15624" s="69"/>
    </row>
    <row r="15625" spans="18:18" x14ac:dyDescent="0.3">
      <c r="R15625" s="69"/>
    </row>
    <row r="15626" spans="18:18" x14ac:dyDescent="0.3">
      <c r="R15626" s="69"/>
    </row>
    <row r="15627" spans="18:18" x14ac:dyDescent="0.3">
      <c r="R15627" s="69"/>
    </row>
    <row r="15628" spans="18:18" x14ac:dyDescent="0.3">
      <c r="R15628" s="69"/>
    </row>
    <row r="15629" spans="18:18" x14ac:dyDescent="0.3">
      <c r="R15629" s="69"/>
    </row>
    <row r="15630" spans="18:18" x14ac:dyDescent="0.3">
      <c r="R15630" s="69"/>
    </row>
    <row r="15631" spans="18:18" x14ac:dyDescent="0.3">
      <c r="R15631" s="69"/>
    </row>
    <row r="15632" spans="18:18" x14ac:dyDescent="0.3">
      <c r="R15632" s="69"/>
    </row>
    <row r="15633" spans="18:18" x14ac:dyDescent="0.3">
      <c r="R15633" s="69"/>
    </row>
    <row r="15634" spans="18:18" x14ac:dyDescent="0.3">
      <c r="R15634" s="69"/>
    </row>
    <row r="15635" spans="18:18" x14ac:dyDescent="0.3">
      <c r="R15635" s="69"/>
    </row>
    <row r="15636" spans="18:18" x14ac:dyDescent="0.3">
      <c r="R15636" s="69"/>
    </row>
    <row r="15637" spans="18:18" x14ac:dyDescent="0.3">
      <c r="R15637" s="69"/>
    </row>
    <row r="15638" spans="18:18" x14ac:dyDescent="0.3">
      <c r="R15638" s="69"/>
    </row>
    <row r="15639" spans="18:18" x14ac:dyDescent="0.3">
      <c r="R15639" s="69"/>
    </row>
    <row r="15640" spans="18:18" x14ac:dyDescent="0.3">
      <c r="R15640" s="69"/>
    </row>
    <row r="15641" spans="18:18" x14ac:dyDescent="0.3">
      <c r="R15641" s="69"/>
    </row>
    <row r="15642" spans="18:18" x14ac:dyDescent="0.3">
      <c r="R15642" s="69"/>
    </row>
    <row r="15643" spans="18:18" x14ac:dyDescent="0.3">
      <c r="R15643" s="69"/>
    </row>
    <row r="15644" spans="18:18" x14ac:dyDescent="0.3">
      <c r="R15644" s="69"/>
    </row>
    <row r="15645" spans="18:18" x14ac:dyDescent="0.3">
      <c r="R15645" s="69"/>
    </row>
    <row r="15646" spans="18:18" x14ac:dyDescent="0.3">
      <c r="R15646" s="69"/>
    </row>
    <row r="15647" spans="18:18" x14ac:dyDescent="0.3">
      <c r="R15647" s="69"/>
    </row>
    <row r="15648" spans="18:18" x14ac:dyDescent="0.3">
      <c r="R15648" s="69"/>
    </row>
    <row r="15649" spans="18:18" x14ac:dyDescent="0.3">
      <c r="R15649" s="69"/>
    </row>
    <row r="15650" spans="18:18" x14ac:dyDescent="0.3">
      <c r="R15650" s="69"/>
    </row>
    <row r="15651" spans="18:18" x14ac:dyDescent="0.3">
      <c r="R15651" s="69"/>
    </row>
    <row r="15652" spans="18:18" x14ac:dyDescent="0.3">
      <c r="R15652" s="69"/>
    </row>
    <row r="15653" spans="18:18" x14ac:dyDescent="0.3">
      <c r="R15653" s="69"/>
    </row>
    <row r="15654" spans="18:18" x14ac:dyDescent="0.3">
      <c r="R15654" s="69"/>
    </row>
    <row r="15655" spans="18:18" x14ac:dyDescent="0.3">
      <c r="R15655" s="69"/>
    </row>
    <row r="15656" spans="18:18" x14ac:dyDescent="0.3">
      <c r="R15656" s="69"/>
    </row>
    <row r="15657" spans="18:18" x14ac:dyDescent="0.3">
      <c r="R15657" s="69"/>
    </row>
    <row r="15658" spans="18:18" x14ac:dyDescent="0.3">
      <c r="R15658" s="69"/>
    </row>
    <row r="15659" spans="18:18" x14ac:dyDescent="0.3">
      <c r="R15659" s="69"/>
    </row>
    <row r="15660" spans="18:18" x14ac:dyDescent="0.3">
      <c r="R15660" s="69"/>
    </row>
    <row r="15661" spans="18:18" x14ac:dyDescent="0.3">
      <c r="R15661" s="69"/>
    </row>
    <row r="15662" spans="18:18" x14ac:dyDescent="0.3">
      <c r="R15662" s="69"/>
    </row>
    <row r="15663" spans="18:18" x14ac:dyDescent="0.3">
      <c r="R15663" s="69"/>
    </row>
    <row r="15664" spans="18:18" x14ac:dyDescent="0.3">
      <c r="R15664" s="69"/>
    </row>
    <row r="15665" spans="18:18" x14ac:dyDescent="0.3">
      <c r="R15665" s="69"/>
    </row>
    <row r="15666" spans="18:18" x14ac:dyDescent="0.3">
      <c r="R15666" s="69"/>
    </row>
    <row r="15667" spans="18:18" x14ac:dyDescent="0.3">
      <c r="R15667" s="69"/>
    </row>
    <row r="15668" spans="18:18" x14ac:dyDescent="0.3">
      <c r="R15668" s="69"/>
    </row>
    <row r="15669" spans="18:18" x14ac:dyDescent="0.3">
      <c r="R15669" s="69"/>
    </row>
    <row r="15670" spans="18:18" x14ac:dyDescent="0.3">
      <c r="R15670" s="69"/>
    </row>
    <row r="15671" spans="18:18" x14ac:dyDescent="0.3">
      <c r="R15671" s="69"/>
    </row>
    <row r="15672" spans="18:18" x14ac:dyDescent="0.3">
      <c r="R15672" s="69"/>
    </row>
    <row r="15673" spans="18:18" x14ac:dyDescent="0.3">
      <c r="R15673" s="69"/>
    </row>
    <row r="15674" spans="18:18" x14ac:dyDescent="0.3">
      <c r="R15674" s="69"/>
    </row>
    <row r="15675" spans="18:18" x14ac:dyDescent="0.3">
      <c r="R15675" s="69"/>
    </row>
    <row r="15676" spans="18:18" x14ac:dyDescent="0.3">
      <c r="R15676" s="69"/>
    </row>
    <row r="15677" spans="18:18" x14ac:dyDescent="0.3">
      <c r="R15677" s="69"/>
    </row>
    <row r="15678" spans="18:18" x14ac:dyDescent="0.3">
      <c r="R15678" s="69"/>
    </row>
    <row r="15679" spans="18:18" x14ac:dyDescent="0.3">
      <c r="R15679" s="69"/>
    </row>
    <row r="15680" spans="18:18" x14ac:dyDescent="0.3">
      <c r="R15680" s="69"/>
    </row>
    <row r="15681" spans="18:18" x14ac:dyDescent="0.3">
      <c r="R15681" s="69"/>
    </row>
    <row r="15682" spans="18:18" x14ac:dyDescent="0.3">
      <c r="R15682" s="69"/>
    </row>
    <row r="15683" spans="18:18" x14ac:dyDescent="0.3">
      <c r="R15683" s="69"/>
    </row>
    <row r="15684" spans="18:18" x14ac:dyDescent="0.3">
      <c r="R15684" s="69"/>
    </row>
    <row r="15685" spans="18:18" x14ac:dyDescent="0.3">
      <c r="R15685" s="69"/>
    </row>
    <row r="15686" spans="18:18" x14ac:dyDescent="0.3">
      <c r="R15686" s="69"/>
    </row>
    <row r="15687" spans="18:18" x14ac:dyDescent="0.3">
      <c r="R15687" s="69"/>
    </row>
    <row r="15688" spans="18:18" x14ac:dyDescent="0.3">
      <c r="R15688" s="69"/>
    </row>
    <row r="15689" spans="18:18" x14ac:dyDescent="0.3">
      <c r="R15689" s="69"/>
    </row>
    <row r="15690" spans="18:18" x14ac:dyDescent="0.3">
      <c r="R15690" s="69"/>
    </row>
    <row r="15691" spans="18:18" x14ac:dyDescent="0.3">
      <c r="R15691" s="69"/>
    </row>
    <row r="15692" spans="18:18" x14ac:dyDescent="0.3">
      <c r="R15692" s="69"/>
    </row>
    <row r="15693" spans="18:18" x14ac:dyDescent="0.3">
      <c r="R15693" s="69"/>
    </row>
    <row r="15694" spans="18:18" x14ac:dyDescent="0.3">
      <c r="R15694" s="69"/>
    </row>
    <row r="15695" spans="18:18" x14ac:dyDescent="0.3">
      <c r="R15695" s="69"/>
    </row>
    <row r="15696" spans="18:18" x14ac:dyDescent="0.3">
      <c r="R15696" s="69"/>
    </row>
    <row r="15697" spans="18:18" x14ac:dyDescent="0.3">
      <c r="R15697" s="69"/>
    </row>
    <row r="15698" spans="18:18" x14ac:dyDescent="0.3">
      <c r="R15698" s="69"/>
    </row>
    <row r="15699" spans="18:18" x14ac:dyDescent="0.3">
      <c r="R15699" s="69"/>
    </row>
    <row r="15700" spans="18:18" x14ac:dyDescent="0.3">
      <c r="R15700" s="69"/>
    </row>
    <row r="15701" spans="18:18" x14ac:dyDescent="0.3">
      <c r="R15701" s="69"/>
    </row>
    <row r="15702" spans="18:18" x14ac:dyDescent="0.3">
      <c r="R15702" s="69"/>
    </row>
    <row r="15703" spans="18:18" x14ac:dyDescent="0.3">
      <c r="R15703" s="69"/>
    </row>
    <row r="15704" spans="18:18" x14ac:dyDescent="0.3">
      <c r="R15704" s="69"/>
    </row>
    <row r="15705" spans="18:18" x14ac:dyDescent="0.3">
      <c r="R15705" s="69"/>
    </row>
    <row r="15706" spans="18:18" x14ac:dyDescent="0.3">
      <c r="R15706" s="69"/>
    </row>
    <row r="15707" spans="18:18" x14ac:dyDescent="0.3">
      <c r="R15707" s="69"/>
    </row>
    <row r="15708" spans="18:18" x14ac:dyDescent="0.3">
      <c r="R15708" s="69"/>
    </row>
    <row r="15709" spans="18:18" x14ac:dyDescent="0.3">
      <c r="R15709" s="69"/>
    </row>
    <row r="15710" spans="18:18" x14ac:dyDescent="0.3">
      <c r="R15710" s="69"/>
    </row>
    <row r="15711" spans="18:18" x14ac:dyDescent="0.3">
      <c r="R15711" s="69"/>
    </row>
    <row r="15712" spans="18:18" x14ac:dyDescent="0.3">
      <c r="R15712" s="69"/>
    </row>
    <row r="15713" spans="18:18" x14ac:dyDescent="0.3">
      <c r="R15713" s="69"/>
    </row>
    <row r="15714" spans="18:18" x14ac:dyDescent="0.3">
      <c r="R15714" s="69"/>
    </row>
    <row r="15715" spans="18:18" x14ac:dyDescent="0.3">
      <c r="R15715" s="69"/>
    </row>
    <row r="15716" spans="18:18" x14ac:dyDescent="0.3">
      <c r="R15716" s="69"/>
    </row>
    <row r="15717" spans="18:18" x14ac:dyDescent="0.3">
      <c r="R15717" s="69"/>
    </row>
    <row r="15718" spans="18:18" x14ac:dyDescent="0.3">
      <c r="R15718" s="69"/>
    </row>
    <row r="15719" spans="18:18" x14ac:dyDescent="0.3">
      <c r="R15719" s="69"/>
    </row>
    <row r="15720" spans="18:18" x14ac:dyDescent="0.3">
      <c r="R15720" s="69"/>
    </row>
    <row r="15721" spans="18:18" x14ac:dyDescent="0.3">
      <c r="R15721" s="69"/>
    </row>
    <row r="15722" spans="18:18" x14ac:dyDescent="0.3">
      <c r="R15722" s="69"/>
    </row>
    <row r="15723" spans="18:18" x14ac:dyDescent="0.3">
      <c r="R15723" s="69"/>
    </row>
    <row r="15724" spans="18:18" x14ac:dyDescent="0.3">
      <c r="R15724" s="69"/>
    </row>
    <row r="15725" spans="18:18" x14ac:dyDescent="0.3">
      <c r="R15725" s="69"/>
    </row>
    <row r="15726" spans="18:18" x14ac:dyDescent="0.3">
      <c r="R15726" s="69"/>
    </row>
    <row r="15727" spans="18:18" x14ac:dyDescent="0.3">
      <c r="R15727" s="69"/>
    </row>
    <row r="15728" spans="18:18" x14ac:dyDescent="0.3">
      <c r="R15728" s="69"/>
    </row>
    <row r="15729" spans="18:18" x14ac:dyDescent="0.3">
      <c r="R15729" s="69"/>
    </row>
    <row r="15730" spans="18:18" x14ac:dyDescent="0.3">
      <c r="R15730" s="69"/>
    </row>
    <row r="15731" spans="18:18" x14ac:dyDescent="0.3">
      <c r="R15731" s="69"/>
    </row>
    <row r="15732" spans="18:18" x14ac:dyDescent="0.3">
      <c r="R15732" s="69"/>
    </row>
    <row r="15733" spans="18:18" x14ac:dyDescent="0.3">
      <c r="R15733" s="69"/>
    </row>
    <row r="15734" spans="18:18" x14ac:dyDescent="0.3">
      <c r="R15734" s="69"/>
    </row>
    <row r="15735" spans="18:18" x14ac:dyDescent="0.3">
      <c r="R15735" s="69"/>
    </row>
    <row r="15736" spans="18:18" x14ac:dyDescent="0.3">
      <c r="R15736" s="69"/>
    </row>
    <row r="15737" spans="18:18" x14ac:dyDescent="0.3">
      <c r="R15737" s="69"/>
    </row>
    <row r="15738" spans="18:18" x14ac:dyDescent="0.3">
      <c r="R15738" s="69"/>
    </row>
    <row r="15739" spans="18:18" x14ac:dyDescent="0.3">
      <c r="R15739" s="69"/>
    </row>
    <row r="15740" spans="18:18" x14ac:dyDescent="0.3">
      <c r="R15740" s="69"/>
    </row>
    <row r="15741" spans="18:18" x14ac:dyDescent="0.3">
      <c r="R15741" s="69"/>
    </row>
    <row r="15742" spans="18:18" x14ac:dyDescent="0.3">
      <c r="R15742" s="69"/>
    </row>
    <row r="15743" spans="18:18" x14ac:dyDescent="0.3">
      <c r="R15743" s="69"/>
    </row>
    <row r="15744" spans="18:18" x14ac:dyDescent="0.3">
      <c r="R15744" s="69"/>
    </row>
    <row r="15745" spans="18:18" x14ac:dyDescent="0.3">
      <c r="R15745" s="69"/>
    </row>
    <row r="15746" spans="18:18" x14ac:dyDescent="0.3">
      <c r="R15746" s="69"/>
    </row>
    <row r="15747" spans="18:18" x14ac:dyDescent="0.3">
      <c r="R15747" s="69"/>
    </row>
    <row r="15748" spans="18:18" x14ac:dyDescent="0.3">
      <c r="R15748" s="69"/>
    </row>
    <row r="15749" spans="18:18" x14ac:dyDescent="0.3">
      <c r="R15749" s="69"/>
    </row>
    <row r="15750" spans="18:18" x14ac:dyDescent="0.3">
      <c r="R15750" s="69"/>
    </row>
    <row r="15751" spans="18:18" x14ac:dyDescent="0.3">
      <c r="R15751" s="69"/>
    </row>
    <row r="15752" spans="18:18" x14ac:dyDescent="0.3">
      <c r="R15752" s="69"/>
    </row>
    <row r="15753" spans="18:18" x14ac:dyDescent="0.3">
      <c r="R15753" s="69"/>
    </row>
    <row r="15754" spans="18:18" x14ac:dyDescent="0.3">
      <c r="R15754" s="69"/>
    </row>
    <row r="15755" spans="18:18" x14ac:dyDescent="0.3">
      <c r="R15755" s="69"/>
    </row>
    <row r="15756" spans="18:18" x14ac:dyDescent="0.3">
      <c r="R15756" s="69"/>
    </row>
    <row r="15757" spans="18:18" x14ac:dyDescent="0.3">
      <c r="R15757" s="69"/>
    </row>
    <row r="15758" spans="18:18" x14ac:dyDescent="0.3">
      <c r="R15758" s="69"/>
    </row>
    <row r="15759" spans="18:18" x14ac:dyDescent="0.3">
      <c r="R15759" s="69"/>
    </row>
    <row r="15760" spans="18:18" x14ac:dyDescent="0.3">
      <c r="R15760" s="69"/>
    </row>
    <row r="15761" spans="18:18" x14ac:dyDescent="0.3">
      <c r="R15761" s="69"/>
    </row>
    <row r="15762" spans="18:18" x14ac:dyDescent="0.3">
      <c r="R15762" s="69"/>
    </row>
    <row r="15763" spans="18:18" x14ac:dyDescent="0.3">
      <c r="R15763" s="69"/>
    </row>
    <row r="15764" spans="18:18" x14ac:dyDescent="0.3">
      <c r="R15764" s="69"/>
    </row>
    <row r="15765" spans="18:18" x14ac:dyDescent="0.3">
      <c r="R15765" s="69"/>
    </row>
    <row r="15766" spans="18:18" x14ac:dyDescent="0.3">
      <c r="R15766" s="69"/>
    </row>
    <row r="15767" spans="18:18" x14ac:dyDescent="0.3">
      <c r="R15767" s="69"/>
    </row>
    <row r="15768" spans="18:18" x14ac:dyDescent="0.3">
      <c r="R15768" s="69"/>
    </row>
    <row r="15769" spans="18:18" x14ac:dyDescent="0.3">
      <c r="R15769" s="69"/>
    </row>
    <row r="15770" spans="18:18" x14ac:dyDescent="0.3">
      <c r="R15770" s="69"/>
    </row>
    <row r="15771" spans="18:18" x14ac:dyDescent="0.3">
      <c r="R15771" s="69"/>
    </row>
    <row r="15772" spans="18:18" x14ac:dyDescent="0.3">
      <c r="R15772" s="69"/>
    </row>
    <row r="15773" spans="18:18" x14ac:dyDescent="0.3">
      <c r="R15773" s="69"/>
    </row>
    <row r="15774" spans="18:18" x14ac:dyDescent="0.3">
      <c r="R15774" s="69"/>
    </row>
    <row r="15775" spans="18:18" x14ac:dyDescent="0.3">
      <c r="R15775" s="69"/>
    </row>
    <row r="15776" spans="18:18" x14ac:dyDescent="0.3">
      <c r="R15776" s="69"/>
    </row>
    <row r="15777" spans="18:18" x14ac:dyDescent="0.3">
      <c r="R15777" s="69"/>
    </row>
    <row r="15778" spans="18:18" x14ac:dyDescent="0.3">
      <c r="R15778" s="69"/>
    </row>
    <row r="15779" spans="18:18" x14ac:dyDescent="0.3">
      <c r="R15779" s="69"/>
    </row>
    <row r="15780" spans="18:18" x14ac:dyDescent="0.3">
      <c r="R15780" s="69"/>
    </row>
    <row r="15781" spans="18:18" x14ac:dyDescent="0.3">
      <c r="R15781" s="69"/>
    </row>
    <row r="15782" spans="18:18" x14ac:dyDescent="0.3">
      <c r="R15782" s="69"/>
    </row>
    <row r="15783" spans="18:18" x14ac:dyDescent="0.3">
      <c r="R15783" s="69"/>
    </row>
    <row r="15784" spans="18:18" x14ac:dyDescent="0.3">
      <c r="R15784" s="69"/>
    </row>
    <row r="15785" spans="18:18" x14ac:dyDescent="0.3">
      <c r="R15785" s="69"/>
    </row>
    <row r="15786" spans="18:18" x14ac:dyDescent="0.3">
      <c r="R15786" s="69"/>
    </row>
    <row r="15787" spans="18:18" x14ac:dyDescent="0.3">
      <c r="R15787" s="69"/>
    </row>
    <row r="15788" spans="18:18" x14ac:dyDescent="0.3">
      <c r="R15788" s="69"/>
    </row>
    <row r="15789" spans="18:18" x14ac:dyDescent="0.3">
      <c r="R15789" s="69"/>
    </row>
    <row r="15790" spans="18:18" x14ac:dyDescent="0.3">
      <c r="R15790" s="69"/>
    </row>
    <row r="15791" spans="18:18" x14ac:dyDescent="0.3">
      <c r="R15791" s="69"/>
    </row>
    <row r="15792" spans="18:18" x14ac:dyDescent="0.3">
      <c r="R15792" s="69"/>
    </row>
    <row r="15793" spans="18:18" x14ac:dyDescent="0.3">
      <c r="R15793" s="69"/>
    </row>
    <row r="15794" spans="18:18" x14ac:dyDescent="0.3">
      <c r="R15794" s="69"/>
    </row>
    <row r="15795" spans="18:18" x14ac:dyDescent="0.3">
      <c r="R15795" s="69"/>
    </row>
    <row r="15796" spans="18:18" x14ac:dyDescent="0.3">
      <c r="R15796" s="69"/>
    </row>
    <row r="15797" spans="18:18" x14ac:dyDescent="0.3">
      <c r="R15797" s="69"/>
    </row>
    <row r="15798" spans="18:18" x14ac:dyDescent="0.3">
      <c r="R15798" s="69"/>
    </row>
    <row r="15799" spans="18:18" x14ac:dyDescent="0.3">
      <c r="R15799" s="69"/>
    </row>
    <row r="15800" spans="18:18" x14ac:dyDescent="0.3">
      <c r="R15800" s="69"/>
    </row>
    <row r="15801" spans="18:18" x14ac:dyDescent="0.3">
      <c r="R15801" s="69"/>
    </row>
    <row r="15802" spans="18:18" x14ac:dyDescent="0.3">
      <c r="R15802" s="69"/>
    </row>
    <row r="15803" spans="18:18" x14ac:dyDescent="0.3">
      <c r="R15803" s="69"/>
    </row>
    <row r="15804" spans="18:18" x14ac:dyDescent="0.3">
      <c r="R15804" s="69"/>
    </row>
    <row r="15805" spans="18:18" x14ac:dyDescent="0.3">
      <c r="R15805" s="69"/>
    </row>
    <row r="15806" spans="18:18" x14ac:dyDescent="0.3">
      <c r="R15806" s="69"/>
    </row>
    <row r="15807" spans="18:18" x14ac:dyDescent="0.3">
      <c r="R15807" s="69"/>
    </row>
    <row r="15808" spans="18:18" x14ac:dyDescent="0.3">
      <c r="R15808" s="69"/>
    </row>
    <row r="15809" spans="18:18" x14ac:dyDescent="0.3">
      <c r="R15809" s="69"/>
    </row>
    <row r="15810" spans="18:18" x14ac:dyDescent="0.3">
      <c r="R15810" s="69"/>
    </row>
    <row r="15811" spans="18:18" x14ac:dyDescent="0.3">
      <c r="R15811" s="69"/>
    </row>
    <row r="15812" spans="18:18" x14ac:dyDescent="0.3">
      <c r="R15812" s="69"/>
    </row>
    <row r="15813" spans="18:18" x14ac:dyDescent="0.3">
      <c r="R15813" s="69"/>
    </row>
    <row r="15814" spans="18:18" x14ac:dyDescent="0.3">
      <c r="R15814" s="69"/>
    </row>
    <row r="15815" spans="18:18" x14ac:dyDescent="0.3">
      <c r="R15815" s="69"/>
    </row>
    <row r="15816" spans="18:18" x14ac:dyDescent="0.3">
      <c r="R15816" s="69"/>
    </row>
    <row r="15817" spans="18:18" x14ac:dyDescent="0.3">
      <c r="R15817" s="69"/>
    </row>
    <row r="15818" spans="18:18" x14ac:dyDescent="0.3">
      <c r="R15818" s="69"/>
    </row>
    <row r="15819" spans="18:18" x14ac:dyDescent="0.3">
      <c r="R15819" s="69"/>
    </row>
    <row r="15820" spans="18:18" x14ac:dyDescent="0.3">
      <c r="R15820" s="69"/>
    </row>
    <row r="15821" spans="18:18" x14ac:dyDescent="0.3">
      <c r="R15821" s="69"/>
    </row>
    <row r="15822" spans="18:18" x14ac:dyDescent="0.3">
      <c r="R15822" s="69"/>
    </row>
    <row r="15823" spans="18:18" x14ac:dyDescent="0.3">
      <c r="R15823" s="69"/>
    </row>
    <row r="15824" spans="18:18" x14ac:dyDescent="0.3">
      <c r="R15824" s="69"/>
    </row>
    <row r="15825" spans="18:18" x14ac:dyDescent="0.3">
      <c r="R15825" s="69"/>
    </row>
    <row r="15826" spans="18:18" x14ac:dyDescent="0.3">
      <c r="R15826" s="69"/>
    </row>
    <row r="15827" spans="18:18" x14ac:dyDescent="0.3">
      <c r="R15827" s="69"/>
    </row>
    <row r="15828" spans="18:18" x14ac:dyDescent="0.3">
      <c r="R15828" s="69"/>
    </row>
    <row r="15829" spans="18:18" x14ac:dyDescent="0.3">
      <c r="R15829" s="69"/>
    </row>
    <row r="15830" spans="18:18" x14ac:dyDescent="0.3">
      <c r="R15830" s="69"/>
    </row>
    <row r="15831" spans="18:18" x14ac:dyDescent="0.3">
      <c r="R15831" s="69"/>
    </row>
    <row r="15832" spans="18:18" x14ac:dyDescent="0.3">
      <c r="R15832" s="69"/>
    </row>
    <row r="15833" spans="18:18" x14ac:dyDescent="0.3">
      <c r="R15833" s="69"/>
    </row>
    <row r="15834" spans="18:18" x14ac:dyDescent="0.3">
      <c r="R15834" s="69"/>
    </row>
    <row r="15835" spans="18:18" x14ac:dyDescent="0.3">
      <c r="R15835" s="69"/>
    </row>
    <row r="15836" spans="18:18" x14ac:dyDescent="0.3">
      <c r="R15836" s="69"/>
    </row>
    <row r="15837" spans="18:18" x14ac:dyDescent="0.3">
      <c r="R15837" s="69"/>
    </row>
    <row r="15838" spans="18:18" x14ac:dyDescent="0.3">
      <c r="R15838" s="69"/>
    </row>
    <row r="15839" spans="18:18" x14ac:dyDescent="0.3">
      <c r="R15839" s="69"/>
    </row>
    <row r="15840" spans="18:18" x14ac:dyDescent="0.3">
      <c r="R15840" s="69"/>
    </row>
    <row r="15841" spans="18:18" x14ac:dyDescent="0.3">
      <c r="R15841" s="69"/>
    </row>
    <row r="15842" spans="18:18" x14ac:dyDescent="0.3">
      <c r="R15842" s="69"/>
    </row>
    <row r="15843" spans="18:18" x14ac:dyDescent="0.3">
      <c r="R15843" s="69"/>
    </row>
    <row r="15844" spans="18:18" x14ac:dyDescent="0.3">
      <c r="R15844" s="69"/>
    </row>
    <row r="15845" spans="18:18" x14ac:dyDescent="0.3">
      <c r="R15845" s="69"/>
    </row>
    <row r="15846" spans="18:18" x14ac:dyDescent="0.3">
      <c r="R15846" s="69"/>
    </row>
    <row r="15847" spans="18:18" x14ac:dyDescent="0.3">
      <c r="R15847" s="69"/>
    </row>
    <row r="15848" spans="18:18" x14ac:dyDescent="0.3">
      <c r="R15848" s="69"/>
    </row>
    <row r="15849" spans="18:18" x14ac:dyDescent="0.3">
      <c r="R15849" s="69"/>
    </row>
    <row r="15850" spans="18:18" x14ac:dyDescent="0.3">
      <c r="R15850" s="69"/>
    </row>
    <row r="15851" spans="18:18" x14ac:dyDescent="0.3">
      <c r="R15851" s="69"/>
    </row>
    <row r="15852" spans="18:18" x14ac:dyDescent="0.3">
      <c r="R15852" s="69"/>
    </row>
    <row r="15853" spans="18:18" x14ac:dyDescent="0.3">
      <c r="R15853" s="69"/>
    </row>
    <row r="15854" spans="18:18" x14ac:dyDescent="0.3">
      <c r="R15854" s="69"/>
    </row>
    <row r="15855" spans="18:18" x14ac:dyDescent="0.3">
      <c r="R15855" s="69"/>
    </row>
    <row r="15856" spans="18:18" x14ac:dyDescent="0.3">
      <c r="R15856" s="69"/>
    </row>
    <row r="15857" spans="18:18" x14ac:dyDescent="0.3">
      <c r="R15857" s="69"/>
    </row>
    <row r="15858" spans="18:18" x14ac:dyDescent="0.3">
      <c r="R15858" s="69"/>
    </row>
    <row r="15859" spans="18:18" x14ac:dyDescent="0.3">
      <c r="R15859" s="69"/>
    </row>
    <row r="15860" spans="18:18" x14ac:dyDescent="0.3">
      <c r="R15860" s="69"/>
    </row>
    <row r="15861" spans="18:18" x14ac:dyDescent="0.3">
      <c r="R15861" s="69"/>
    </row>
    <row r="15862" spans="18:18" x14ac:dyDescent="0.3">
      <c r="R15862" s="69"/>
    </row>
    <row r="15863" spans="18:18" x14ac:dyDescent="0.3">
      <c r="R15863" s="69"/>
    </row>
    <row r="15864" spans="18:18" x14ac:dyDescent="0.3">
      <c r="R15864" s="69"/>
    </row>
    <row r="15865" spans="18:18" x14ac:dyDescent="0.3">
      <c r="R15865" s="69"/>
    </row>
    <row r="15866" spans="18:18" x14ac:dyDescent="0.3">
      <c r="R15866" s="69"/>
    </row>
    <row r="15867" spans="18:18" x14ac:dyDescent="0.3">
      <c r="R15867" s="69"/>
    </row>
    <row r="15868" spans="18:18" x14ac:dyDescent="0.3">
      <c r="R15868" s="69"/>
    </row>
    <row r="15869" spans="18:18" x14ac:dyDescent="0.3">
      <c r="R15869" s="69"/>
    </row>
    <row r="15870" spans="18:18" x14ac:dyDescent="0.3">
      <c r="R15870" s="69"/>
    </row>
    <row r="15871" spans="18:18" x14ac:dyDescent="0.3">
      <c r="R15871" s="69"/>
    </row>
    <row r="15872" spans="18:18" x14ac:dyDescent="0.3">
      <c r="R15872" s="69"/>
    </row>
    <row r="15873" spans="18:18" x14ac:dyDescent="0.3">
      <c r="R15873" s="69"/>
    </row>
    <row r="15874" spans="18:18" x14ac:dyDescent="0.3">
      <c r="R15874" s="69"/>
    </row>
    <row r="15875" spans="18:18" x14ac:dyDescent="0.3">
      <c r="R15875" s="69"/>
    </row>
    <row r="15876" spans="18:18" x14ac:dyDescent="0.3">
      <c r="R15876" s="69"/>
    </row>
    <row r="15877" spans="18:18" x14ac:dyDescent="0.3">
      <c r="R15877" s="69"/>
    </row>
    <row r="15878" spans="18:18" x14ac:dyDescent="0.3">
      <c r="R15878" s="69"/>
    </row>
    <row r="15879" spans="18:18" x14ac:dyDescent="0.3">
      <c r="R15879" s="69"/>
    </row>
    <row r="15880" spans="18:18" x14ac:dyDescent="0.3">
      <c r="R15880" s="69"/>
    </row>
    <row r="15881" spans="18:18" x14ac:dyDescent="0.3">
      <c r="R15881" s="69"/>
    </row>
    <row r="15882" spans="18:18" x14ac:dyDescent="0.3">
      <c r="R15882" s="69"/>
    </row>
    <row r="15883" spans="18:18" x14ac:dyDescent="0.3">
      <c r="R15883" s="69"/>
    </row>
    <row r="15884" spans="18:18" x14ac:dyDescent="0.3">
      <c r="R15884" s="69"/>
    </row>
    <row r="15885" spans="18:18" x14ac:dyDescent="0.3">
      <c r="R15885" s="69"/>
    </row>
    <row r="15886" spans="18:18" x14ac:dyDescent="0.3">
      <c r="R15886" s="69"/>
    </row>
    <row r="15887" spans="18:18" x14ac:dyDescent="0.3">
      <c r="R15887" s="69"/>
    </row>
    <row r="15888" spans="18:18" x14ac:dyDescent="0.3">
      <c r="R15888" s="69"/>
    </row>
    <row r="15889" spans="18:18" x14ac:dyDescent="0.3">
      <c r="R15889" s="69"/>
    </row>
    <row r="15890" spans="18:18" x14ac:dyDescent="0.3">
      <c r="R15890" s="69"/>
    </row>
    <row r="15891" spans="18:18" x14ac:dyDescent="0.3">
      <c r="R15891" s="69"/>
    </row>
    <row r="15892" spans="18:18" x14ac:dyDescent="0.3">
      <c r="R15892" s="69"/>
    </row>
    <row r="15893" spans="18:18" x14ac:dyDescent="0.3">
      <c r="R15893" s="69"/>
    </row>
    <row r="15894" spans="18:18" x14ac:dyDescent="0.3">
      <c r="R15894" s="69"/>
    </row>
    <row r="15895" spans="18:18" x14ac:dyDescent="0.3">
      <c r="R15895" s="69"/>
    </row>
    <row r="15896" spans="18:18" x14ac:dyDescent="0.3">
      <c r="R15896" s="69"/>
    </row>
    <row r="15897" spans="18:18" x14ac:dyDescent="0.3">
      <c r="R15897" s="69"/>
    </row>
    <row r="15898" spans="18:18" x14ac:dyDescent="0.3">
      <c r="R15898" s="69"/>
    </row>
    <row r="15899" spans="18:18" x14ac:dyDescent="0.3">
      <c r="R15899" s="69"/>
    </row>
    <row r="15900" spans="18:18" x14ac:dyDescent="0.3">
      <c r="R15900" s="69"/>
    </row>
    <row r="15901" spans="18:18" x14ac:dyDescent="0.3">
      <c r="R15901" s="69"/>
    </row>
    <row r="15902" spans="18:18" x14ac:dyDescent="0.3">
      <c r="R15902" s="69"/>
    </row>
    <row r="15903" spans="18:18" x14ac:dyDescent="0.3">
      <c r="R15903" s="69"/>
    </row>
    <row r="15904" spans="18:18" x14ac:dyDescent="0.3">
      <c r="R15904" s="69"/>
    </row>
    <row r="15905" spans="18:18" x14ac:dyDescent="0.3">
      <c r="R15905" s="69"/>
    </row>
    <row r="15906" spans="18:18" x14ac:dyDescent="0.3">
      <c r="R15906" s="69"/>
    </row>
    <row r="15907" spans="18:18" x14ac:dyDescent="0.3">
      <c r="R15907" s="69"/>
    </row>
    <row r="15908" spans="18:18" x14ac:dyDescent="0.3">
      <c r="R15908" s="69"/>
    </row>
    <row r="15909" spans="18:18" x14ac:dyDescent="0.3">
      <c r="R15909" s="69"/>
    </row>
    <row r="15910" spans="18:18" x14ac:dyDescent="0.3">
      <c r="R15910" s="69"/>
    </row>
    <row r="15911" spans="18:18" x14ac:dyDescent="0.3">
      <c r="R15911" s="69"/>
    </row>
    <row r="15912" spans="18:18" x14ac:dyDescent="0.3">
      <c r="R15912" s="69"/>
    </row>
    <row r="15913" spans="18:18" x14ac:dyDescent="0.3">
      <c r="R15913" s="69"/>
    </row>
    <row r="15914" spans="18:18" x14ac:dyDescent="0.3">
      <c r="R15914" s="69"/>
    </row>
    <row r="15915" spans="18:18" x14ac:dyDescent="0.3">
      <c r="R15915" s="69"/>
    </row>
    <row r="15916" spans="18:18" x14ac:dyDescent="0.3">
      <c r="R15916" s="69"/>
    </row>
    <row r="15917" spans="18:18" x14ac:dyDescent="0.3">
      <c r="R15917" s="69"/>
    </row>
    <row r="15918" spans="18:18" x14ac:dyDescent="0.3">
      <c r="R15918" s="69"/>
    </row>
    <row r="15919" spans="18:18" x14ac:dyDescent="0.3">
      <c r="R15919" s="69"/>
    </row>
    <row r="15920" spans="18:18" x14ac:dyDescent="0.3">
      <c r="R15920" s="69"/>
    </row>
    <row r="15921" spans="18:18" x14ac:dyDescent="0.3">
      <c r="R15921" s="69"/>
    </row>
    <row r="15922" spans="18:18" x14ac:dyDescent="0.3">
      <c r="R15922" s="69"/>
    </row>
    <row r="15923" spans="18:18" x14ac:dyDescent="0.3">
      <c r="R15923" s="69"/>
    </row>
    <row r="15924" spans="18:18" x14ac:dyDescent="0.3">
      <c r="R15924" s="69"/>
    </row>
    <row r="15925" spans="18:18" x14ac:dyDescent="0.3">
      <c r="R15925" s="69"/>
    </row>
    <row r="15926" spans="18:18" x14ac:dyDescent="0.3">
      <c r="R15926" s="69"/>
    </row>
    <row r="15927" spans="18:18" x14ac:dyDescent="0.3">
      <c r="R15927" s="69"/>
    </row>
    <row r="15928" spans="18:18" x14ac:dyDescent="0.3">
      <c r="R15928" s="69"/>
    </row>
    <row r="15929" spans="18:18" x14ac:dyDescent="0.3">
      <c r="R15929" s="69"/>
    </row>
    <row r="15930" spans="18:18" x14ac:dyDescent="0.3">
      <c r="R15930" s="69"/>
    </row>
    <row r="15931" spans="18:18" x14ac:dyDescent="0.3">
      <c r="R15931" s="69"/>
    </row>
    <row r="15932" spans="18:18" x14ac:dyDescent="0.3">
      <c r="R15932" s="69"/>
    </row>
    <row r="15933" spans="18:18" x14ac:dyDescent="0.3">
      <c r="R15933" s="69"/>
    </row>
    <row r="15934" spans="18:18" x14ac:dyDescent="0.3">
      <c r="R15934" s="69"/>
    </row>
    <row r="15935" spans="18:18" x14ac:dyDescent="0.3">
      <c r="R15935" s="69"/>
    </row>
    <row r="15936" spans="18:18" x14ac:dyDescent="0.3">
      <c r="R15936" s="69"/>
    </row>
    <row r="15937" spans="18:18" x14ac:dyDescent="0.3">
      <c r="R15937" s="69"/>
    </row>
    <row r="15938" spans="18:18" x14ac:dyDescent="0.3">
      <c r="R15938" s="69"/>
    </row>
    <row r="15939" spans="18:18" x14ac:dyDescent="0.3">
      <c r="R15939" s="69"/>
    </row>
    <row r="15940" spans="18:18" x14ac:dyDescent="0.3">
      <c r="R15940" s="69"/>
    </row>
    <row r="15941" spans="18:18" x14ac:dyDescent="0.3">
      <c r="R15941" s="69"/>
    </row>
    <row r="15942" spans="18:18" x14ac:dyDescent="0.3">
      <c r="R15942" s="69"/>
    </row>
    <row r="15943" spans="18:18" x14ac:dyDescent="0.3">
      <c r="R15943" s="69"/>
    </row>
    <row r="15944" spans="18:18" x14ac:dyDescent="0.3">
      <c r="R15944" s="69"/>
    </row>
    <row r="15945" spans="18:18" x14ac:dyDescent="0.3">
      <c r="R15945" s="69"/>
    </row>
    <row r="15946" spans="18:18" x14ac:dyDescent="0.3">
      <c r="R15946" s="69"/>
    </row>
    <row r="15947" spans="18:18" x14ac:dyDescent="0.3">
      <c r="R15947" s="69"/>
    </row>
    <row r="15948" spans="18:18" x14ac:dyDescent="0.3">
      <c r="R15948" s="69"/>
    </row>
    <row r="15949" spans="18:18" x14ac:dyDescent="0.3">
      <c r="R15949" s="69"/>
    </row>
    <row r="15950" spans="18:18" x14ac:dyDescent="0.3">
      <c r="R15950" s="69"/>
    </row>
    <row r="15951" spans="18:18" x14ac:dyDescent="0.3">
      <c r="R15951" s="69"/>
    </row>
    <row r="15952" spans="18:18" x14ac:dyDescent="0.3">
      <c r="R15952" s="69"/>
    </row>
    <row r="15953" spans="18:18" x14ac:dyDescent="0.3">
      <c r="R15953" s="69"/>
    </row>
    <row r="15954" spans="18:18" x14ac:dyDescent="0.3">
      <c r="R15954" s="69"/>
    </row>
    <row r="15955" spans="18:18" x14ac:dyDescent="0.3">
      <c r="R15955" s="69"/>
    </row>
    <row r="15956" spans="18:18" x14ac:dyDescent="0.3">
      <c r="R15956" s="69"/>
    </row>
    <row r="15957" spans="18:18" x14ac:dyDescent="0.3">
      <c r="R15957" s="69"/>
    </row>
    <row r="15958" spans="18:18" x14ac:dyDescent="0.3">
      <c r="R15958" s="69"/>
    </row>
    <row r="15959" spans="18:18" x14ac:dyDescent="0.3">
      <c r="R15959" s="69"/>
    </row>
    <row r="15960" spans="18:18" x14ac:dyDescent="0.3">
      <c r="R15960" s="69"/>
    </row>
    <row r="15961" spans="18:18" x14ac:dyDescent="0.3">
      <c r="R15961" s="69"/>
    </row>
    <row r="15962" spans="18:18" x14ac:dyDescent="0.3">
      <c r="R15962" s="69"/>
    </row>
    <row r="15963" spans="18:18" x14ac:dyDescent="0.3">
      <c r="R15963" s="69"/>
    </row>
    <row r="15964" spans="18:18" x14ac:dyDescent="0.3">
      <c r="R15964" s="69"/>
    </row>
    <row r="15965" spans="18:18" x14ac:dyDescent="0.3">
      <c r="R15965" s="69"/>
    </row>
    <row r="15966" spans="18:18" x14ac:dyDescent="0.3">
      <c r="R15966" s="69"/>
    </row>
    <row r="15967" spans="18:18" x14ac:dyDescent="0.3">
      <c r="R15967" s="69"/>
    </row>
    <row r="15968" spans="18:18" x14ac:dyDescent="0.3">
      <c r="R15968" s="69"/>
    </row>
    <row r="15969" spans="18:18" x14ac:dyDescent="0.3">
      <c r="R15969" s="69"/>
    </row>
    <row r="15970" spans="18:18" x14ac:dyDescent="0.3">
      <c r="R15970" s="69"/>
    </row>
    <row r="15971" spans="18:18" x14ac:dyDescent="0.3">
      <c r="R15971" s="69"/>
    </row>
    <row r="15972" spans="18:18" x14ac:dyDescent="0.3">
      <c r="R15972" s="69"/>
    </row>
    <row r="15973" spans="18:18" x14ac:dyDescent="0.3">
      <c r="R15973" s="69"/>
    </row>
    <row r="15974" spans="18:18" x14ac:dyDescent="0.3">
      <c r="R15974" s="69"/>
    </row>
    <row r="15975" spans="18:18" x14ac:dyDescent="0.3">
      <c r="R15975" s="69"/>
    </row>
    <row r="15976" spans="18:18" x14ac:dyDescent="0.3">
      <c r="R15976" s="69"/>
    </row>
    <row r="15977" spans="18:18" x14ac:dyDescent="0.3">
      <c r="R15977" s="69"/>
    </row>
    <row r="15978" spans="18:18" x14ac:dyDescent="0.3">
      <c r="R15978" s="69"/>
    </row>
    <row r="15979" spans="18:18" x14ac:dyDescent="0.3">
      <c r="R15979" s="69"/>
    </row>
    <row r="15980" spans="18:18" x14ac:dyDescent="0.3">
      <c r="R15980" s="69"/>
    </row>
    <row r="15981" spans="18:18" x14ac:dyDescent="0.3">
      <c r="R15981" s="69"/>
    </row>
    <row r="15982" spans="18:18" x14ac:dyDescent="0.3">
      <c r="R15982" s="69"/>
    </row>
    <row r="15983" spans="18:18" x14ac:dyDescent="0.3">
      <c r="R15983" s="69"/>
    </row>
    <row r="15984" spans="18:18" x14ac:dyDescent="0.3">
      <c r="R15984" s="69"/>
    </row>
    <row r="15985" spans="18:18" x14ac:dyDescent="0.3">
      <c r="R15985" s="69"/>
    </row>
    <row r="15986" spans="18:18" x14ac:dyDescent="0.3">
      <c r="R15986" s="69"/>
    </row>
    <row r="15987" spans="18:18" x14ac:dyDescent="0.3">
      <c r="R15987" s="69"/>
    </row>
    <row r="15988" spans="18:18" x14ac:dyDescent="0.3">
      <c r="R15988" s="69"/>
    </row>
    <row r="15989" spans="18:18" x14ac:dyDescent="0.3">
      <c r="R15989" s="69"/>
    </row>
    <row r="15990" spans="18:18" x14ac:dyDescent="0.3">
      <c r="R15990" s="69"/>
    </row>
    <row r="15991" spans="18:18" x14ac:dyDescent="0.3">
      <c r="R15991" s="69"/>
    </row>
    <row r="15992" spans="18:18" x14ac:dyDescent="0.3">
      <c r="R15992" s="69"/>
    </row>
    <row r="15993" spans="18:18" x14ac:dyDescent="0.3">
      <c r="R15993" s="69"/>
    </row>
    <row r="15994" spans="18:18" x14ac:dyDescent="0.3">
      <c r="R15994" s="69"/>
    </row>
    <row r="15995" spans="18:18" x14ac:dyDescent="0.3">
      <c r="R15995" s="69"/>
    </row>
    <row r="15996" spans="18:18" x14ac:dyDescent="0.3">
      <c r="R15996" s="69"/>
    </row>
    <row r="15997" spans="18:18" x14ac:dyDescent="0.3">
      <c r="R15997" s="69"/>
    </row>
    <row r="15998" spans="18:18" x14ac:dyDescent="0.3">
      <c r="R15998" s="69"/>
    </row>
    <row r="15999" spans="18:18" x14ac:dyDescent="0.3">
      <c r="R15999" s="69"/>
    </row>
    <row r="16000" spans="18:18" x14ac:dyDescent="0.3">
      <c r="R16000" s="69"/>
    </row>
    <row r="16001" spans="18:18" x14ac:dyDescent="0.3">
      <c r="R16001" s="69"/>
    </row>
    <row r="16002" spans="18:18" x14ac:dyDescent="0.3">
      <c r="R16002" s="69"/>
    </row>
    <row r="16003" spans="18:18" x14ac:dyDescent="0.3">
      <c r="R16003" s="69"/>
    </row>
    <row r="16004" spans="18:18" x14ac:dyDescent="0.3">
      <c r="R16004" s="69"/>
    </row>
    <row r="16005" spans="18:18" x14ac:dyDescent="0.3">
      <c r="R16005" s="69"/>
    </row>
    <row r="16006" spans="18:18" x14ac:dyDescent="0.3">
      <c r="R16006" s="69"/>
    </row>
    <row r="16007" spans="18:18" x14ac:dyDescent="0.3">
      <c r="R16007" s="69"/>
    </row>
    <row r="16008" spans="18:18" x14ac:dyDescent="0.3">
      <c r="R16008" s="69"/>
    </row>
    <row r="16009" spans="18:18" x14ac:dyDescent="0.3">
      <c r="R16009" s="69"/>
    </row>
    <row r="16010" spans="18:18" x14ac:dyDescent="0.3">
      <c r="R16010" s="69"/>
    </row>
    <row r="16011" spans="18:18" x14ac:dyDescent="0.3">
      <c r="R16011" s="69"/>
    </row>
    <row r="16012" spans="18:18" x14ac:dyDescent="0.3">
      <c r="R16012" s="69"/>
    </row>
    <row r="16013" spans="18:18" x14ac:dyDescent="0.3">
      <c r="R16013" s="69"/>
    </row>
    <row r="16014" spans="18:18" x14ac:dyDescent="0.3">
      <c r="R16014" s="69"/>
    </row>
    <row r="16015" spans="18:18" x14ac:dyDescent="0.3">
      <c r="R16015" s="69"/>
    </row>
    <row r="16016" spans="18:18" x14ac:dyDescent="0.3">
      <c r="R16016" s="69"/>
    </row>
    <row r="16017" spans="18:18" x14ac:dyDescent="0.3">
      <c r="R16017" s="69"/>
    </row>
    <row r="16018" spans="18:18" x14ac:dyDescent="0.3">
      <c r="R16018" s="69"/>
    </row>
    <row r="16019" spans="18:18" x14ac:dyDescent="0.3">
      <c r="R16019" s="69"/>
    </row>
    <row r="16020" spans="18:18" x14ac:dyDescent="0.3">
      <c r="R16020" s="69"/>
    </row>
    <row r="16021" spans="18:18" x14ac:dyDescent="0.3">
      <c r="R16021" s="69"/>
    </row>
    <row r="16022" spans="18:18" x14ac:dyDescent="0.3">
      <c r="R16022" s="69"/>
    </row>
    <row r="16023" spans="18:18" x14ac:dyDescent="0.3">
      <c r="R16023" s="69"/>
    </row>
    <row r="16024" spans="18:18" x14ac:dyDescent="0.3">
      <c r="R16024" s="69"/>
    </row>
    <row r="16025" spans="18:18" x14ac:dyDescent="0.3">
      <c r="R16025" s="69"/>
    </row>
    <row r="16026" spans="18:18" x14ac:dyDescent="0.3">
      <c r="R16026" s="69"/>
    </row>
    <row r="16027" spans="18:18" x14ac:dyDescent="0.3">
      <c r="R16027" s="69"/>
    </row>
    <row r="16028" spans="18:18" x14ac:dyDescent="0.3">
      <c r="R16028" s="69"/>
    </row>
    <row r="16029" spans="18:18" x14ac:dyDescent="0.3">
      <c r="R16029" s="69"/>
    </row>
    <row r="16030" spans="18:18" x14ac:dyDescent="0.3">
      <c r="R16030" s="69"/>
    </row>
    <row r="16031" spans="18:18" x14ac:dyDescent="0.3">
      <c r="R16031" s="69"/>
    </row>
    <row r="16032" spans="18:18" x14ac:dyDescent="0.3">
      <c r="R16032" s="69"/>
    </row>
    <row r="16033" spans="18:18" x14ac:dyDescent="0.3">
      <c r="R16033" s="69"/>
    </row>
    <row r="16034" spans="18:18" x14ac:dyDescent="0.3">
      <c r="R16034" s="69"/>
    </row>
    <row r="16035" spans="18:18" x14ac:dyDescent="0.3">
      <c r="R16035" s="69"/>
    </row>
    <row r="16036" spans="18:18" x14ac:dyDescent="0.3">
      <c r="R16036" s="69"/>
    </row>
    <row r="16037" spans="18:18" x14ac:dyDescent="0.3">
      <c r="R16037" s="69"/>
    </row>
    <row r="16038" spans="18:18" x14ac:dyDescent="0.3">
      <c r="R16038" s="69"/>
    </row>
    <row r="16039" spans="18:18" x14ac:dyDescent="0.3">
      <c r="R16039" s="69"/>
    </row>
    <row r="16040" spans="18:18" x14ac:dyDescent="0.3">
      <c r="R16040" s="69"/>
    </row>
    <row r="16041" spans="18:18" x14ac:dyDescent="0.3">
      <c r="R16041" s="69"/>
    </row>
    <row r="16042" spans="18:18" x14ac:dyDescent="0.3">
      <c r="R16042" s="69"/>
    </row>
    <row r="16043" spans="18:18" x14ac:dyDescent="0.3">
      <c r="R16043" s="69"/>
    </row>
    <row r="16044" spans="18:18" x14ac:dyDescent="0.3">
      <c r="R16044" s="69"/>
    </row>
    <row r="16045" spans="18:18" x14ac:dyDescent="0.3">
      <c r="R16045" s="69"/>
    </row>
    <row r="16046" spans="18:18" x14ac:dyDescent="0.3">
      <c r="R16046" s="69"/>
    </row>
    <row r="16047" spans="18:18" x14ac:dyDescent="0.3">
      <c r="R16047" s="69"/>
    </row>
    <row r="16048" spans="18:18" x14ac:dyDescent="0.3">
      <c r="R16048" s="69"/>
    </row>
    <row r="16049" spans="18:18" x14ac:dyDescent="0.3">
      <c r="R16049" s="69"/>
    </row>
    <row r="16050" spans="18:18" x14ac:dyDescent="0.3">
      <c r="R16050" s="69"/>
    </row>
    <row r="16051" spans="18:18" x14ac:dyDescent="0.3">
      <c r="R16051" s="69"/>
    </row>
    <row r="16052" spans="18:18" x14ac:dyDescent="0.3">
      <c r="R16052" s="69"/>
    </row>
    <row r="16053" spans="18:18" x14ac:dyDescent="0.3">
      <c r="R16053" s="69"/>
    </row>
    <row r="16054" spans="18:18" x14ac:dyDescent="0.3">
      <c r="R16054" s="69"/>
    </row>
    <row r="16055" spans="18:18" x14ac:dyDescent="0.3">
      <c r="R16055" s="69"/>
    </row>
    <row r="16056" spans="18:18" x14ac:dyDescent="0.3">
      <c r="R16056" s="69"/>
    </row>
    <row r="16057" spans="18:18" x14ac:dyDescent="0.3">
      <c r="R16057" s="69"/>
    </row>
    <row r="16058" spans="18:18" x14ac:dyDescent="0.3">
      <c r="R16058" s="69"/>
    </row>
    <row r="16059" spans="18:18" x14ac:dyDescent="0.3">
      <c r="R16059" s="69"/>
    </row>
    <row r="16060" spans="18:18" x14ac:dyDescent="0.3">
      <c r="R16060" s="69"/>
    </row>
    <row r="16061" spans="18:18" x14ac:dyDescent="0.3">
      <c r="R16061" s="69"/>
    </row>
    <row r="16062" spans="18:18" x14ac:dyDescent="0.3">
      <c r="R16062" s="69"/>
    </row>
    <row r="16063" spans="18:18" x14ac:dyDescent="0.3">
      <c r="R16063" s="69"/>
    </row>
    <row r="16064" spans="18:18" x14ac:dyDescent="0.3">
      <c r="R16064" s="69"/>
    </row>
    <row r="16065" spans="18:18" x14ac:dyDescent="0.3">
      <c r="R16065" s="69"/>
    </row>
    <row r="16066" spans="18:18" x14ac:dyDescent="0.3">
      <c r="R16066" s="69"/>
    </row>
    <row r="16067" spans="18:18" x14ac:dyDescent="0.3">
      <c r="R16067" s="69"/>
    </row>
    <row r="16068" spans="18:18" x14ac:dyDescent="0.3">
      <c r="R16068" s="69"/>
    </row>
    <row r="16069" spans="18:18" x14ac:dyDescent="0.3">
      <c r="R16069" s="69"/>
    </row>
    <row r="16070" spans="18:18" x14ac:dyDescent="0.3">
      <c r="R16070" s="69"/>
    </row>
    <row r="16071" spans="18:18" x14ac:dyDescent="0.3">
      <c r="R16071" s="69"/>
    </row>
    <row r="16072" spans="18:18" x14ac:dyDescent="0.3">
      <c r="R16072" s="69"/>
    </row>
    <row r="16073" spans="18:18" x14ac:dyDescent="0.3">
      <c r="R16073" s="69"/>
    </row>
    <row r="16074" spans="18:18" x14ac:dyDescent="0.3">
      <c r="R16074" s="69"/>
    </row>
    <row r="16075" spans="18:18" x14ac:dyDescent="0.3">
      <c r="R16075" s="69"/>
    </row>
    <row r="16076" spans="18:18" x14ac:dyDescent="0.3">
      <c r="R16076" s="69"/>
    </row>
    <row r="16077" spans="18:18" x14ac:dyDescent="0.3">
      <c r="R16077" s="69"/>
    </row>
    <row r="16078" spans="18:18" x14ac:dyDescent="0.3">
      <c r="R16078" s="69"/>
    </row>
    <row r="16079" spans="18:18" x14ac:dyDescent="0.3">
      <c r="R16079" s="69"/>
    </row>
    <row r="16080" spans="18:18" x14ac:dyDescent="0.3">
      <c r="R16080" s="69"/>
    </row>
    <row r="16081" spans="18:18" x14ac:dyDescent="0.3">
      <c r="R16081" s="69"/>
    </row>
    <row r="16082" spans="18:18" x14ac:dyDescent="0.3">
      <c r="R16082" s="69"/>
    </row>
    <row r="16083" spans="18:18" x14ac:dyDescent="0.3">
      <c r="R16083" s="69"/>
    </row>
    <row r="16084" spans="18:18" x14ac:dyDescent="0.3">
      <c r="R16084" s="69"/>
    </row>
    <row r="16085" spans="18:18" x14ac:dyDescent="0.3">
      <c r="R16085" s="69"/>
    </row>
    <row r="16086" spans="18:18" x14ac:dyDescent="0.3">
      <c r="R16086" s="69"/>
    </row>
    <row r="16087" spans="18:18" x14ac:dyDescent="0.3">
      <c r="R16087" s="69"/>
    </row>
    <row r="16088" spans="18:18" x14ac:dyDescent="0.3">
      <c r="R16088" s="69"/>
    </row>
    <row r="16089" spans="18:18" x14ac:dyDescent="0.3">
      <c r="R16089" s="69"/>
    </row>
    <row r="16090" spans="18:18" x14ac:dyDescent="0.3">
      <c r="R16090" s="69"/>
    </row>
    <row r="16091" spans="18:18" x14ac:dyDescent="0.3">
      <c r="R16091" s="69"/>
    </row>
    <row r="16092" spans="18:18" x14ac:dyDescent="0.3">
      <c r="R16092" s="69"/>
    </row>
    <row r="16093" spans="18:18" x14ac:dyDescent="0.3">
      <c r="R16093" s="69"/>
    </row>
    <row r="16094" spans="18:18" x14ac:dyDescent="0.3">
      <c r="R16094" s="69"/>
    </row>
    <row r="16095" spans="18:18" x14ac:dyDescent="0.3">
      <c r="R16095" s="69"/>
    </row>
    <row r="16096" spans="18:18" x14ac:dyDescent="0.3">
      <c r="R16096" s="69"/>
    </row>
    <row r="16097" spans="18:18" x14ac:dyDescent="0.3">
      <c r="R16097" s="69"/>
    </row>
    <row r="16098" spans="18:18" x14ac:dyDescent="0.3">
      <c r="R16098" s="69"/>
    </row>
    <row r="16099" spans="18:18" x14ac:dyDescent="0.3">
      <c r="R16099" s="69"/>
    </row>
    <row r="16100" spans="18:18" x14ac:dyDescent="0.3">
      <c r="R16100" s="69"/>
    </row>
    <row r="16101" spans="18:18" x14ac:dyDescent="0.3">
      <c r="R16101" s="69"/>
    </row>
    <row r="16102" spans="18:18" x14ac:dyDescent="0.3">
      <c r="R16102" s="69"/>
    </row>
    <row r="16103" spans="18:18" x14ac:dyDescent="0.3">
      <c r="R16103" s="69"/>
    </row>
    <row r="16104" spans="18:18" x14ac:dyDescent="0.3">
      <c r="R16104" s="69"/>
    </row>
    <row r="16105" spans="18:18" x14ac:dyDescent="0.3">
      <c r="R16105" s="69"/>
    </row>
    <row r="16106" spans="18:18" x14ac:dyDescent="0.3">
      <c r="R16106" s="69"/>
    </row>
    <row r="16107" spans="18:18" x14ac:dyDescent="0.3">
      <c r="R16107" s="69"/>
    </row>
    <row r="16108" spans="18:18" x14ac:dyDescent="0.3">
      <c r="R16108" s="69"/>
    </row>
    <row r="16109" spans="18:18" x14ac:dyDescent="0.3">
      <c r="R16109" s="69"/>
    </row>
    <row r="16110" spans="18:18" x14ac:dyDescent="0.3">
      <c r="R16110" s="69"/>
    </row>
    <row r="16111" spans="18:18" x14ac:dyDescent="0.3">
      <c r="R16111" s="69"/>
    </row>
    <row r="16112" spans="18:18" x14ac:dyDescent="0.3">
      <c r="R16112" s="69"/>
    </row>
    <row r="16113" spans="18:18" x14ac:dyDescent="0.3">
      <c r="R16113" s="69"/>
    </row>
    <row r="16114" spans="18:18" x14ac:dyDescent="0.3">
      <c r="R16114" s="69"/>
    </row>
    <row r="16115" spans="18:18" x14ac:dyDescent="0.3">
      <c r="R16115" s="69"/>
    </row>
    <row r="16116" spans="18:18" x14ac:dyDescent="0.3">
      <c r="R16116" s="69"/>
    </row>
    <row r="16117" spans="18:18" x14ac:dyDescent="0.3">
      <c r="R16117" s="69"/>
    </row>
    <row r="16118" spans="18:18" x14ac:dyDescent="0.3">
      <c r="R16118" s="69"/>
    </row>
    <row r="16119" spans="18:18" x14ac:dyDescent="0.3">
      <c r="R16119" s="69"/>
    </row>
    <row r="16120" spans="18:18" x14ac:dyDescent="0.3">
      <c r="R16120" s="69"/>
    </row>
    <row r="16121" spans="18:18" x14ac:dyDescent="0.3">
      <c r="R16121" s="69"/>
    </row>
    <row r="16122" spans="18:18" x14ac:dyDescent="0.3">
      <c r="R16122" s="69"/>
    </row>
    <row r="16123" spans="18:18" x14ac:dyDescent="0.3">
      <c r="R16123" s="69"/>
    </row>
    <row r="16124" spans="18:18" x14ac:dyDescent="0.3">
      <c r="R16124" s="69"/>
    </row>
    <row r="16125" spans="18:18" x14ac:dyDescent="0.3">
      <c r="R16125" s="69"/>
    </row>
    <row r="16126" spans="18:18" x14ac:dyDescent="0.3">
      <c r="R16126" s="69"/>
    </row>
    <row r="16127" spans="18:18" x14ac:dyDescent="0.3">
      <c r="R16127" s="69"/>
    </row>
    <row r="16128" spans="18:18" x14ac:dyDescent="0.3">
      <c r="R16128" s="69"/>
    </row>
    <row r="16129" spans="18:18" x14ac:dyDescent="0.3">
      <c r="R16129" s="69"/>
    </row>
    <row r="16130" spans="18:18" x14ac:dyDescent="0.3">
      <c r="R16130" s="69"/>
    </row>
    <row r="16131" spans="18:18" x14ac:dyDescent="0.3">
      <c r="R16131" s="69"/>
    </row>
    <row r="16132" spans="18:18" x14ac:dyDescent="0.3">
      <c r="R16132" s="69"/>
    </row>
    <row r="16133" spans="18:18" x14ac:dyDescent="0.3">
      <c r="R16133" s="69"/>
    </row>
    <row r="16134" spans="18:18" x14ac:dyDescent="0.3">
      <c r="R16134" s="69"/>
    </row>
    <row r="16135" spans="18:18" x14ac:dyDescent="0.3">
      <c r="R16135" s="69"/>
    </row>
    <row r="16136" spans="18:18" x14ac:dyDescent="0.3">
      <c r="R16136" s="69"/>
    </row>
    <row r="16137" spans="18:18" x14ac:dyDescent="0.3">
      <c r="R16137" s="69"/>
    </row>
    <row r="16138" spans="18:18" x14ac:dyDescent="0.3">
      <c r="R16138" s="69"/>
    </row>
    <row r="16139" spans="18:18" x14ac:dyDescent="0.3">
      <c r="R16139" s="69"/>
    </row>
    <row r="16140" spans="18:18" x14ac:dyDescent="0.3">
      <c r="R16140" s="69"/>
    </row>
    <row r="16141" spans="18:18" x14ac:dyDescent="0.3">
      <c r="R16141" s="69"/>
    </row>
    <row r="16142" spans="18:18" x14ac:dyDescent="0.3">
      <c r="R16142" s="69"/>
    </row>
    <row r="16143" spans="18:18" x14ac:dyDescent="0.3">
      <c r="R16143" s="69"/>
    </row>
    <row r="16144" spans="18:18" x14ac:dyDescent="0.3">
      <c r="R16144" s="69"/>
    </row>
    <row r="16145" spans="18:18" x14ac:dyDescent="0.3">
      <c r="R16145" s="69"/>
    </row>
    <row r="16146" spans="18:18" x14ac:dyDescent="0.3">
      <c r="R16146" s="69"/>
    </row>
    <row r="16147" spans="18:18" x14ac:dyDescent="0.3">
      <c r="R16147" s="69"/>
    </row>
    <row r="16148" spans="18:18" x14ac:dyDescent="0.3">
      <c r="R16148" s="69"/>
    </row>
    <row r="16149" spans="18:18" x14ac:dyDescent="0.3">
      <c r="R16149" s="69"/>
    </row>
    <row r="16150" spans="18:18" x14ac:dyDescent="0.3">
      <c r="R16150" s="69"/>
    </row>
    <row r="16151" spans="18:18" x14ac:dyDescent="0.3">
      <c r="R16151" s="69"/>
    </row>
    <row r="16152" spans="18:18" x14ac:dyDescent="0.3">
      <c r="R16152" s="69"/>
    </row>
    <row r="16153" spans="18:18" x14ac:dyDescent="0.3">
      <c r="R16153" s="69"/>
    </row>
    <row r="16154" spans="18:18" x14ac:dyDescent="0.3">
      <c r="R16154" s="69"/>
    </row>
    <row r="16155" spans="18:18" x14ac:dyDescent="0.3">
      <c r="R16155" s="69"/>
    </row>
    <row r="16156" spans="18:18" x14ac:dyDescent="0.3">
      <c r="R16156" s="69"/>
    </row>
    <row r="16157" spans="18:18" x14ac:dyDescent="0.3">
      <c r="R16157" s="69"/>
    </row>
    <row r="16158" spans="18:18" x14ac:dyDescent="0.3">
      <c r="R16158" s="69"/>
    </row>
    <row r="16159" spans="18:18" x14ac:dyDescent="0.3">
      <c r="R16159" s="69"/>
    </row>
    <row r="16160" spans="18:18" x14ac:dyDescent="0.3">
      <c r="R16160" s="69"/>
    </row>
    <row r="16161" spans="18:18" x14ac:dyDescent="0.3">
      <c r="R16161" s="69"/>
    </row>
    <row r="16162" spans="18:18" x14ac:dyDescent="0.3">
      <c r="R16162" s="69"/>
    </row>
    <row r="16163" spans="18:18" x14ac:dyDescent="0.3">
      <c r="R16163" s="69"/>
    </row>
    <row r="16164" spans="18:18" x14ac:dyDescent="0.3">
      <c r="R16164" s="69"/>
    </row>
    <row r="16165" spans="18:18" x14ac:dyDescent="0.3">
      <c r="R16165" s="69"/>
    </row>
    <row r="16166" spans="18:18" x14ac:dyDescent="0.3">
      <c r="R16166" s="69"/>
    </row>
    <row r="16167" spans="18:18" x14ac:dyDescent="0.3">
      <c r="R16167" s="69"/>
    </row>
    <row r="16168" spans="18:18" x14ac:dyDescent="0.3">
      <c r="R16168" s="69"/>
    </row>
    <row r="16169" spans="18:18" x14ac:dyDescent="0.3">
      <c r="R16169" s="69"/>
    </row>
    <row r="16170" spans="18:18" x14ac:dyDescent="0.3">
      <c r="R16170" s="69"/>
    </row>
    <row r="16171" spans="18:18" x14ac:dyDescent="0.3">
      <c r="R16171" s="69"/>
    </row>
    <row r="16172" spans="18:18" x14ac:dyDescent="0.3">
      <c r="R16172" s="69"/>
    </row>
    <row r="16173" spans="18:18" x14ac:dyDescent="0.3">
      <c r="R16173" s="69"/>
    </row>
    <row r="16174" spans="18:18" x14ac:dyDescent="0.3">
      <c r="R16174" s="69"/>
    </row>
    <row r="16175" spans="18:18" x14ac:dyDescent="0.3">
      <c r="R16175" s="69"/>
    </row>
    <row r="16176" spans="18:18" x14ac:dyDescent="0.3">
      <c r="R16176" s="69"/>
    </row>
    <row r="16177" spans="18:18" x14ac:dyDescent="0.3">
      <c r="R16177" s="69"/>
    </row>
    <row r="16178" spans="18:18" x14ac:dyDescent="0.3">
      <c r="R16178" s="69"/>
    </row>
    <row r="16179" spans="18:18" x14ac:dyDescent="0.3">
      <c r="R16179" s="69"/>
    </row>
    <row r="16180" spans="18:18" x14ac:dyDescent="0.3">
      <c r="R16180" s="69"/>
    </row>
    <row r="16181" spans="18:18" x14ac:dyDescent="0.3">
      <c r="R16181" s="69"/>
    </row>
    <row r="16182" spans="18:18" x14ac:dyDescent="0.3">
      <c r="R16182" s="69"/>
    </row>
    <row r="16183" spans="18:18" x14ac:dyDescent="0.3">
      <c r="R16183" s="69"/>
    </row>
    <row r="16184" spans="18:18" x14ac:dyDescent="0.3">
      <c r="R16184" s="69"/>
    </row>
    <row r="16185" spans="18:18" x14ac:dyDescent="0.3">
      <c r="R16185" s="69"/>
    </row>
    <row r="16186" spans="18:18" x14ac:dyDescent="0.3">
      <c r="R16186" s="69"/>
    </row>
    <row r="16187" spans="18:18" x14ac:dyDescent="0.3">
      <c r="R16187" s="69"/>
    </row>
    <row r="16188" spans="18:18" x14ac:dyDescent="0.3">
      <c r="R16188" s="69"/>
    </row>
    <row r="16189" spans="18:18" x14ac:dyDescent="0.3">
      <c r="R16189" s="69"/>
    </row>
    <row r="16190" spans="18:18" x14ac:dyDescent="0.3">
      <c r="R16190" s="69"/>
    </row>
    <row r="16191" spans="18:18" x14ac:dyDescent="0.3">
      <c r="R16191" s="69"/>
    </row>
    <row r="16192" spans="18:18" x14ac:dyDescent="0.3">
      <c r="R16192" s="69"/>
    </row>
    <row r="16193" spans="18:18" x14ac:dyDescent="0.3">
      <c r="R16193" s="69"/>
    </row>
    <row r="16194" spans="18:18" x14ac:dyDescent="0.3">
      <c r="R16194" s="69"/>
    </row>
    <row r="16195" spans="18:18" x14ac:dyDescent="0.3">
      <c r="R16195" s="69"/>
    </row>
    <row r="16196" spans="18:18" x14ac:dyDescent="0.3">
      <c r="R16196" s="69"/>
    </row>
    <row r="16197" spans="18:18" x14ac:dyDescent="0.3">
      <c r="R16197" s="69"/>
    </row>
    <row r="16198" spans="18:18" x14ac:dyDescent="0.3">
      <c r="R16198" s="69"/>
    </row>
    <row r="16199" spans="18:18" x14ac:dyDescent="0.3">
      <c r="R16199" s="69"/>
    </row>
    <row r="16200" spans="18:18" x14ac:dyDescent="0.3">
      <c r="R16200" s="69"/>
    </row>
    <row r="16201" spans="18:18" x14ac:dyDescent="0.3">
      <c r="R16201" s="69"/>
    </row>
    <row r="16202" spans="18:18" x14ac:dyDescent="0.3">
      <c r="R16202" s="69"/>
    </row>
    <row r="16203" spans="18:18" x14ac:dyDescent="0.3">
      <c r="R16203" s="69"/>
    </row>
    <row r="16204" spans="18:18" x14ac:dyDescent="0.3">
      <c r="R16204" s="69"/>
    </row>
    <row r="16205" spans="18:18" x14ac:dyDescent="0.3">
      <c r="R16205" s="69"/>
    </row>
    <row r="16206" spans="18:18" x14ac:dyDescent="0.3">
      <c r="R16206" s="69"/>
    </row>
    <row r="16207" spans="18:18" x14ac:dyDescent="0.3">
      <c r="R16207" s="69"/>
    </row>
    <row r="16208" spans="18:18" x14ac:dyDescent="0.3">
      <c r="R16208" s="69"/>
    </row>
    <row r="16209" spans="18:18" x14ac:dyDescent="0.3">
      <c r="R16209" s="69"/>
    </row>
    <row r="16210" spans="18:18" x14ac:dyDescent="0.3">
      <c r="R16210" s="69"/>
    </row>
    <row r="16211" spans="18:18" x14ac:dyDescent="0.3">
      <c r="R16211" s="69"/>
    </row>
    <row r="16212" spans="18:18" x14ac:dyDescent="0.3">
      <c r="R16212" s="69"/>
    </row>
    <row r="16213" spans="18:18" x14ac:dyDescent="0.3">
      <c r="R16213" s="69"/>
    </row>
    <row r="16214" spans="18:18" x14ac:dyDescent="0.3">
      <c r="R16214" s="69"/>
    </row>
    <row r="16215" spans="18:18" x14ac:dyDescent="0.3">
      <c r="R16215" s="69"/>
    </row>
    <row r="16216" spans="18:18" x14ac:dyDescent="0.3">
      <c r="R16216" s="69"/>
    </row>
    <row r="16217" spans="18:18" x14ac:dyDescent="0.3">
      <c r="R16217" s="69"/>
    </row>
    <row r="16218" spans="18:18" x14ac:dyDescent="0.3">
      <c r="R16218" s="69"/>
    </row>
    <row r="16219" spans="18:18" x14ac:dyDescent="0.3">
      <c r="R16219" s="69"/>
    </row>
    <row r="16220" spans="18:18" x14ac:dyDescent="0.3">
      <c r="R16220" s="69"/>
    </row>
    <row r="16221" spans="18:18" x14ac:dyDescent="0.3">
      <c r="R16221" s="69"/>
    </row>
    <row r="16222" spans="18:18" x14ac:dyDescent="0.3">
      <c r="R16222" s="69"/>
    </row>
    <row r="16223" spans="18:18" x14ac:dyDescent="0.3">
      <c r="R16223" s="69"/>
    </row>
    <row r="16224" spans="18:18" x14ac:dyDescent="0.3">
      <c r="R16224" s="69"/>
    </row>
    <row r="16225" spans="18:18" x14ac:dyDescent="0.3">
      <c r="R16225" s="69"/>
    </row>
    <row r="16226" spans="18:18" x14ac:dyDescent="0.3">
      <c r="R16226" s="69"/>
    </row>
    <row r="16227" spans="18:18" x14ac:dyDescent="0.3">
      <c r="R16227" s="69"/>
    </row>
    <row r="16228" spans="18:18" x14ac:dyDescent="0.3">
      <c r="R16228" s="69"/>
    </row>
    <row r="16229" spans="18:18" x14ac:dyDescent="0.3">
      <c r="R16229" s="69"/>
    </row>
    <row r="16230" spans="18:18" x14ac:dyDescent="0.3">
      <c r="R16230" s="69"/>
    </row>
    <row r="16231" spans="18:18" x14ac:dyDescent="0.3">
      <c r="R16231" s="69"/>
    </row>
    <row r="16232" spans="18:18" x14ac:dyDescent="0.3">
      <c r="R16232" s="69"/>
    </row>
    <row r="16233" spans="18:18" x14ac:dyDescent="0.3">
      <c r="R16233" s="69"/>
    </row>
    <row r="16234" spans="18:18" x14ac:dyDescent="0.3">
      <c r="R16234" s="69"/>
    </row>
    <row r="16235" spans="18:18" x14ac:dyDescent="0.3">
      <c r="R16235" s="69"/>
    </row>
    <row r="16236" spans="18:18" x14ac:dyDescent="0.3">
      <c r="R16236" s="69"/>
    </row>
    <row r="16237" spans="18:18" x14ac:dyDescent="0.3">
      <c r="R16237" s="69"/>
    </row>
    <row r="16238" spans="18:18" x14ac:dyDescent="0.3">
      <c r="R16238" s="69"/>
    </row>
    <row r="16239" spans="18:18" x14ac:dyDescent="0.3">
      <c r="R16239" s="69"/>
    </row>
    <row r="16240" spans="18:18" x14ac:dyDescent="0.3">
      <c r="R16240" s="69"/>
    </row>
    <row r="16241" spans="18:18" x14ac:dyDescent="0.3">
      <c r="R16241" s="69"/>
    </row>
    <row r="16242" spans="18:18" x14ac:dyDescent="0.3">
      <c r="R16242" s="69"/>
    </row>
    <row r="16243" spans="18:18" x14ac:dyDescent="0.3">
      <c r="R16243" s="69"/>
    </row>
    <row r="16244" spans="18:18" x14ac:dyDescent="0.3">
      <c r="R16244" s="69"/>
    </row>
    <row r="16245" spans="18:18" x14ac:dyDescent="0.3">
      <c r="R16245" s="69"/>
    </row>
    <row r="16246" spans="18:18" x14ac:dyDescent="0.3">
      <c r="R16246" s="69"/>
    </row>
    <row r="16247" spans="18:18" x14ac:dyDescent="0.3">
      <c r="R16247" s="69"/>
    </row>
    <row r="16248" spans="18:18" x14ac:dyDescent="0.3">
      <c r="R16248" s="69"/>
    </row>
    <row r="16249" spans="18:18" x14ac:dyDescent="0.3">
      <c r="R16249" s="69"/>
    </row>
    <row r="16250" spans="18:18" x14ac:dyDescent="0.3">
      <c r="R16250" s="69"/>
    </row>
    <row r="16251" spans="18:18" x14ac:dyDescent="0.3">
      <c r="R16251" s="69"/>
    </row>
    <row r="16252" spans="18:18" x14ac:dyDescent="0.3">
      <c r="R16252" s="69"/>
    </row>
    <row r="16253" spans="18:18" x14ac:dyDescent="0.3">
      <c r="R16253" s="69"/>
    </row>
    <row r="16254" spans="18:18" x14ac:dyDescent="0.3">
      <c r="R16254" s="69"/>
    </row>
    <row r="16255" spans="18:18" x14ac:dyDescent="0.3">
      <c r="R16255" s="69"/>
    </row>
    <row r="16256" spans="18:18" x14ac:dyDescent="0.3">
      <c r="R16256" s="69"/>
    </row>
    <row r="16257" spans="18:18" x14ac:dyDescent="0.3">
      <c r="R16257" s="69"/>
    </row>
    <row r="16258" spans="18:18" x14ac:dyDescent="0.3">
      <c r="R16258" s="69"/>
    </row>
    <row r="16259" spans="18:18" x14ac:dyDescent="0.3">
      <c r="R16259" s="69"/>
    </row>
    <row r="16260" spans="18:18" x14ac:dyDescent="0.3">
      <c r="R16260" s="69"/>
    </row>
    <row r="16261" spans="18:18" x14ac:dyDescent="0.3">
      <c r="R16261" s="69"/>
    </row>
    <row r="16262" spans="18:18" x14ac:dyDescent="0.3">
      <c r="R16262" s="69"/>
    </row>
    <row r="16263" spans="18:18" x14ac:dyDescent="0.3">
      <c r="R16263" s="69"/>
    </row>
    <row r="16264" spans="18:18" x14ac:dyDescent="0.3">
      <c r="R16264" s="69"/>
    </row>
    <row r="16265" spans="18:18" x14ac:dyDescent="0.3">
      <c r="R16265" s="69"/>
    </row>
    <row r="16266" spans="18:18" x14ac:dyDescent="0.3">
      <c r="R16266" s="69"/>
    </row>
    <row r="16267" spans="18:18" x14ac:dyDescent="0.3">
      <c r="R16267" s="69"/>
    </row>
    <row r="16268" spans="18:18" x14ac:dyDescent="0.3">
      <c r="R16268" s="69"/>
    </row>
    <row r="16269" spans="18:18" x14ac:dyDescent="0.3">
      <c r="R16269" s="69"/>
    </row>
    <row r="16270" spans="18:18" x14ac:dyDescent="0.3">
      <c r="R16270" s="69"/>
    </row>
    <row r="16271" spans="18:18" x14ac:dyDescent="0.3">
      <c r="R16271" s="69"/>
    </row>
    <row r="16272" spans="18:18" x14ac:dyDescent="0.3">
      <c r="R16272" s="69"/>
    </row>
    <row r="16273" spans="18:18" x14ac:dyDescent="0.3">
      <c r="R16273" s="69"/>
    </row>
    <row r="16274" spans="18:18" x14ac:dyDescent="0.3">
      <c r="R16274" s="69"/>
    </row>
    <row r="16275" spans="18:18" x14ac:dyDescent="0.3">
      <c r="R16275" s="69"/>
    </row>
    <row r="16276" spans="18:18" x14ac:dyDescent="0.3">
      <c r="R16276" s="69"/>
    </row>
    <row r="16277" spans="18:18" x14ac:dyDescent="0.3">
      <c r="R16277" s="69"/>
    </row>
    <row r="16278" spans="18:18" x14ac:dyDescent="0.3">
      <c r="R16278" s="69"/>
    </row>
    <row r="16279" spans="18:18" x14ac:dyDescent="0.3">
      <c r="R16279" s="69"/>
    </row>
    <row r="16280" spans="18:18" x14ac:dyDescent="0.3">
      <c r="R16280" s="69"/>
    </row>
    <row r="16281" spans="18:18" x14ac:dyDescent="0.3">
      <c r="R16281" s="69"/>
    </row>
    <row r="16282" spans="18:18" x14ac:dyDescent="0.3">
      <c r="R16282" s="69"/>
    </row>
    <row r="16283" spans="18:18" x14ac:dyDescent="0.3">
      <c r="R16283" s="69"/>
    </row>
    <row r="16284" spans="18:18" x14ac:dyDescent="0.3">
      <c r="R16284" s="69"/>
    </row>
    <row r="16285" spans="18:18" x14ac:dyDescent="0.3">
      <c r="R16285" s="69"/>
    </row>
    <row r="16286" spans="18:18" x14ac:dyDescent="0.3">
      <c r="R16286" s="69"/>
    </row>
    <row r="16287" spans="18:18" x14ac:dyDescent="0.3">
      <c r="R16287" s="69"/>
    </row>
    <row r="16288" spans="18:18" x14ac:dyDescent="0.3">
      <c r="R16288" s="69"/>
    </row>
    <row r="16289" spans="18:18" x14ac:dyDescent="0.3">
      <c r="R16289" s="69"/>
    </row>
    <row r="16290" spans="18:18" x14ac:dyDescent="0.3">
      <c r="R16290" s="69"/>
    </row>
    <row r="16291" spans="18:18" x14ac:dyDescent="0.3">
      <c r="R16291" s="69"/>
    </row>
    <row r="16292" spans="18:18" x14ac:dyDescent="0.3">
      <c r="R16292" s="69"/>
    </row>
    <row r="16293" spans="18:18" x14ac:dyDescent="0.3">
      <c r="R16293" s="69"/>
    </row>
    <row r="16294" spans="18:18" x14ac:dyDescent="0.3">
      <c r="R16294" s="69"/>
    </row>
    <row r="16295" spans="18:18" x14ac:dyDescent="0.3">
      <c r="R16295" s="69"/>
    </row>
    <row r="16296" spans="18:18" x14ac:dyDescent="0.3">
      <c r="R16296" s="69"/>
    </row>
    <row r="16297" spans="18:18" x14ac:dyDescent="0.3">
      <c r="R16297" s="69"/>
    </row>
    <row r="16298" spans="18:18" x14ac:dyDescent="0.3">
      <c r="R16298" s="69"/>
    </row>
    <row r="16299" spans="18:18" x14ac:dyDescent="0.3">
      <c r="R16299" s="69"/>
    </row>
    <row r="16300" spans="18:18" x14ac:dyDescent="0.3">
      <c r="R16300" s="69"/>
    </row>
    <row r="16301" spans="18:18" x14ac:dyDescent="0.3">
      <c r="R16301" s="69"/>
    </row>
    <row r="16302" spans="18:18" x14ac:dyDescent="0.3">
      <c r="R16302" s="69"/>
    </row>
    <row r="16303" spans="18:18" x14ac:dyDescent="0.3">
      <c r="R16303" s="69"/>
    </row>
    <row r="16304" spans="18:18" x14ac:dyDescent="0.3">
      <c r="R16304" s="69"/>
    </row>
    <row r="16305" spans="18:18" x14ac:dyDescent="0.3">
      <c r="R16305" s="69"/>
    </row>
    <row r="16306" spans="18:18" x14ac:dyDescent="0.3">
      <c r="R16306" s="69"/>
    </row>
    <row r="16307" spans="18:18" x14ac:dyDescent="0.3">
      <c r="R16307" s="69"/>
    </row>
    <row r="16308" spans="18:18" x14ac:dyDescent="0.3">
      <c r="R16308" s="69"/>
    </row>
    <row r="16309" spans="18:18" x14ac:dyDescent="0.3">
      <c r="R16309" s="69"/>
    </row>
    <row r="16310" spans="18:18" x14ac:dyDescent="0.3">
      <c r="R16310" s="69"/>
    </row>
    <row r="16311" spans="18:18" x14ac:dyDescent="0.3">
      <c r="R16311" s="69"/>
    </row>
    <row r="16312" spans="18:18" x14ac:dyDescent="0.3">
      <c r="R16312" s="69"/>
    </row>
    <row r="16313" spans="18:18" x14ac:dyDescent="0.3">
      <c r="R16313" s="69"/>
    </row>
    <row r="16314" spans="18:18" x14ac:dyDescent="0.3">
      <c r="R16314" s="69"/>
    </row>
    <row r="16315" spans="18:18" x14ac:dyDescent="0.3">
      <c r="R16315" s="69"/>
    </row>
    <row r="16316" spans="18:18" x14ac:dyDescent="0.3">
      <c r="R16316" s="69"/>
    </row>
    <row r="16317" spans="18:18" x14ac:dyDescent="0.3">
      <c r="R16317" s="69"/>
    </row>
    <row r="16318" spans="18:18" x14ac:dyDescent="0.3">
      <c r="R16318" s="69"/>
    </row>
    <row r="16319" spans="18:18" x14ac:dyDescent="0.3">
      <c r="R16319" s="69"/>
    </row>
    <row r="16320" spans="18:18" x14ac:dyDescent="0.3">
      <c r="R16320" s="69"/>
    </row>
    <row r="16321" spans="18:18" x14ac:dyDescent="0.3">
      <c r="R16321" s="69"/>
    </row>
    <row r="16322" spans="18:18" x14ac:dyDescent="0.3">
      <c r="R16322" s="69"/>
    </row>
    <row r="16323" spans="18:18" x14ac:dyDescent="0.3">
      <c r="R16323" s="69"/>
    </row>
    <row r="16324" spans="18:18" x14ac:dyDescent="0.3">
      <c r="R16324" s="69"/>
    </row>
    <row r="16325" spans="18:18" x14ac:dyDescent="0.3">
      <c r="R16325" s="69"/>
    </row>
    <row r="16326" spans="18:18" x14ac:dyDescent="0.3">
      <c r="R16326" s="69"/>
    </row>
    <row r="16327" spans="18:18" x14ac:dyDescent="0.3">
      <c r="R16327" s="69"/>
    </row>
    <row r="16328" spans="18:18" x14ac:dyDescent="0.3">
      <c r="R16328" s="69"/>
    </row>
    <row r="16329" spans="18:18" x14ac:dyDescent="0.3">
      <c r="R16329" s="69"/>
    </row>
    <row r="16330" spans="18:18" x14ac:dyDescent="0.3">
      <c r="R16330" s="69"/>
    </row>
    <row r="16331" spans="18:18" x14ac:dyDescent="0.3">
      <c r="R16331" s="69"/>
    </row>
    <row r="16332" spans="18:18" x14ac:dyDescent="0.3">
      <c r="R16332" s="69"/>
    </row>
    <row r="16333" spans="18:18" x14ac:dyDescent="0.3">
      <c r="R16333" s="69"/>
    </row>
    <row r="16334" spans="18:18" x14ac:dyDescent="0.3">
      <c r="R16334" s="69"/>
    </row>
    <row r="16335" spans="18:18" x14ac:dyDescent="0.3">
      <c r="R16335" s="69"/>
    </row>
    <row r="16336" spans="18:18" x14ac:dyDescent="0.3">
      <c r="R16336" s="69"/>
    </row>
    <row r="16337" spans="18:18" x14ac:dyDescent="0.3">
      <c r="R16337" s="69"/>
    </row>
    <row r="16338" spans="18:18" x14ac:dyDescent="0.3">
      <c r="R16338" s="69"/>
    </row>
    <row r="16339" spans="18:18" x14ac:dyDescent="0.3">
      <c r="R16339" s="69"/>
    </row>
    <row r="16340" spans="18:18" x14ac:dyDescent="0.3">
      <c r="R16340" s="69"/>
    </row>
    <row r="16341" spans="18:18" x14ac:dyDescent="0.3">
      <c r="R16341" s="69"/>
    </row>
    <row r="16342" spans="18:18" x14ac:dyDescent="0.3">
      <c r="R16342" s="69"/>
    </row>
    <row r="16343" spans="18:18" x14ac:dyDescent="0.3">
      <c r="R16343" s="69"/>
    </row>
    <row r="16344" spans="18:18" x14ac:dyDescent="0.3">
      <c r="R16344" s="69"/>
    </row>
    <row r="16345" spans="18:18" x14ac:dyDescent="0.3">
      <c r="R16345" s="69"/>
    </row>
    <row r="16346" spans="18:18" x14ac:dyDescent="0.3">
      <c r="R16346" s="69"/>
    </row>
    <row r="16347" spans="18:18" x14ac:dyDescent="0.3">
      <c r="R16347" s="69"/>
    </row>
    <row r="16348" spans="18:18" x14ac:dyDescent="0.3">
      <c r="R16348" s="69"/>
    </row>
    <row r="16349" spans="18:18" x14ac:dyDescent="0.3">
      <c r="R16349" s="69"/>
    </row>
    <row r="16350" spans="18:18" x14ac:dyDescent="0.3">
      <c r="R16350" s="69"/>
    </row>
    <row r="16351" spans="18:18" x14ac:dyDescent="0.3">
      <c r="R16351" s="69"/>
    </row>
    <row r="16352" spans="18:18" x14ac:dyDescent="0.3">
      <c r="R16352" s="69"/>
    </row>
    <row r="16353" spans="18:18" x14ac:dyDescent="0.3">
      <c r="R16353" s="69"/>
    </row>
    <row r="16354" spans="18:18" x14ac:dyDescent="0.3">
      <c r="R16354" s="69"/>
    </row>
    <row r="16355" spans="18:18" x14ac:dyDescent="0.3">
      <c r="R16355" s="69"/>
    </row>
    <row r="16356" spans="18:18" x14ac:dyDescent="0.3">
      <c r="R16356" s="69"/>
    </row>
    <row r="16357" spans="18:18" x14ac:dyDescent="0.3">
      <c r="R16357" s="69"/>
    </row>
    <row r="16358" spans="18:18" x14ac:dyDescent="0.3">
      <c r="R16358" s="69"/>
    </row>
    <row r="16359" spans="18:18" x14ac:dyDescent="0.3">
      <c r="R16359" s="69"/>
    </row>
    <row r="16360" spans="18:18" x14ac:dyDescent="0.3">
      <c r="R16360" s="69"/>
    </row>
    <row r="16361" spans="18:18" x14ac:dyDescent="0.3">
      <c r="R16361" s="69"/>
    </row>
    <row r="16362" spans="18:18" x14ac:dyDescent="0.3">
      <c r="R16362" s="69"/>
    </row>
    <row r="16363" spans="18:18" x14ac:dyDescent="0.3">
      <c r="R16363" s="69"/>
    </row>
    <row r="16364" spans="18:18" x14ac:dyDescent="0.3">
      <c r="R16364" s="69"/>
    </row>
    <row r="16365" spans="18:18" x14ac:dyDescent="0.3">
      <c r="R16365" s="69"/>
    </row>
    <row r="16366" spans="18:18" x14ac:dyDescent="0.3">
      <c r="R16366" s="69"/>
    </row>
    <row r="16367" spans="18:18" x14ac:dyDescent="0.3">
      <c r="R16367" s="69"/>
    </row>
    <row r="16368" spans="18:18" x14ac:dyDescent="0.3">
      <c r="R16368" s="69"/>
    </row>
    <row r="16369" spans="18:18" x14ac:dyDescent="0.3">
      <c r="R16369" s="69"/>
    </row>
    <row r="16370" spans="18:18" x14ac:dyDescent="0.3">
      <c r="R16370" s="69"/>
    </row>
    <row r="16371" spans="18:18" x14ac:dyDescent="0.3">
      <c r="R16371" s="69"/>
    </row>
    <row r="16372" spans="18:18" x14ac:dyDescent="0.3">
      <c r="R16372" s="69"/>
    </row>
    <row r="16373" spans="18:18" x14ac:dyDescent="0.3">
      <c r="R16373" s="69"/>
    </row>
    <row r="16374" spans="18:18" x14ac:dyDescent="0.3">
      <c r="R16374" s="69"/>
    </row>
    <row r="16375" spans="18:18" x14ac:dyDescent="0.3">
      <c r="R16375" s="69"/>
    </row>
    <row r="16376" spans="18:18" x14ac:dyDescent="0.3">
      <c r="R16376" s="69"/>
    </row>
    <row r="16377" spans="18:18" x14ac:dyDescent="0.3">
      <c r="R16377" s="69"/>
    </row>
    <row r="16378" spans="18:18" x14ac:dyDescent="0.3">
      <c r="R16378" s="69"/>
    </row>
    <row r="16379" spans="18:18" x14ac:dyDescent="0.3">
      <c r="R16379" s="69"/>
    </row>
    <row r="16380" spans="18:18" x14ac:dyDescent="0.3">
      <c r="R16380" s="69"/>
    </row>
    <row r="16381" spans="18:18" x14ac:dyDescent="0.3">
      <c r="R16381" s="69"/>
    </row>
    <row r="16382" spans="18:18" x14ac:dyDescent="0.3">
      <c r="R16382" s="69"/>
    </row>
    <row r="16383" spans="18:18" x14ac:dyDescent="0.3">
      <c r="R16383" s="69"/>
    </row>
    <row r="16384" spans="18:18" x14ac:dyDescent="0.3">
      <c r="R16384" s="69"/>
    </row>
    <row r="16385" spans="18:18" x14ac:dyDescent="0.3">
      <c r="R16385" s="69"/>
    </row>
    <row r="16386" spans="18:18" x14ac:dyDescent="0.3">
      <c r="R16386" s="69"/>
    </row>
    <row r="16387" spans="18:18" x14ac:dyDescent="0.3">
      <c r="R16387" s="69"/>
    </row>
    <row r="16388" spans="18:18" x14ac:dyDescent="0.3">
      <c r="R16388" s="69"/>
    </row>
    <row r="16389" spans="18:18" x14ac:dyDescent="0.3">
      <c r="R16389" s="69"/>
    </row>
    <row r="16390" spans="18:18" x14ac:dyDescent="0.3">
      <c r="R16390" s="69"/>
    </row>
    <row r="16391" spans="18:18" x14ac:dyDescent="0.3">
      <c r="R16391" s="69"/>
    </row>
    <row r="16392" spans="18:18" x14ac:dyDescent="0.3">
      <c r="R16392" s="69"/>
    </row>
    <row r="16393" spans="18:18" x14ac:dyDescent="0.3">
      <c r="R16393" s="69"/>
    </row>
    <row r="16394" spans="18:18" x14ac:dyDescent="0.3">
      <c r="R16394" s="69"/>
    </row>
    <row r="16395" spans="18:18" x14ac:dyDescent="0.3">
      <c r="R16395" s="69"/>
    </row>
    <row r="16396" spans="18:18" x14ac:dyDescent="0.3">
      <c r="R16396" s="69"/>
    </row>
    <row r="16397" spans="18:18" x14ac:dyDescent="0.3">
      <c r="R16397" s="69"/>
    </row>
    <row r="16398" spans="18:18" x14ac:dyDescent="0.3">
      <c r="R16398" s="69"/>
    </row>
    <row r="16399" spans="18:18" x14ac:dyDescent="0.3">
      <c r="R16399" s="69"/>
    </row>
    <row r="16400" spans="18:18" x14ac:dyDescent="0.3">
      <c r="R16400" s="69"/>
    </row>
    <row r="16401" spans="18:18" x14ac:dyDescent="0.3">
      <c r="R16401" s="69"/>
    </row>
    <row r="16402" spans="18:18" x14ac:dyDescent="0.3">
      <c r="R16402" s="69"/>
    </row>
    <row r="16403" spans="18:18" x14ac:dyDescent="0.3">
      <c r="R16403" s="69"/>
    </row>
    <row r="16404" spans="18:18" x14ac:dyDescent="0.3">
      <c r="R16404" s="69"/>
    </row>
    <row r="16405" spans="18:18" x14ac:dyDescent="0.3">
      <c r="R16405" s="69"/>
    </row>
    <row r="16406" spans="18:18" x14ac:dyDescent="0.3">
      <c r="R16406" s="69"/>
    </row>
    <row r="16407" spans="18:18" x14ac:dyDescent="0.3">
      <c r="R16407" s="69"/>
    </row>
    <row r="16408" spans="18:18" x14ac:dyDescent="0.3">
      <c r="R16408" s="69"/>
    </row>
    <row r="16409" spans="18:18" x14ac:dyDescent="0.3">
      <c r="R16409" s="69"/>
    </row>
    <row r="16410" spans="18:18" x14ac:dyDescent="0.3">
      <c r="R16410" s="69"/>
    </row>
    <row r="16411" spans="18:18" x14ac:dyDescent="0.3">
      <c r="R16411" s="69"/>
    </row>
    <row r="16412" spans="18:18" x14ac:dyDescent="0.3">
      <c r="R16412" s="69"/>
    </row>
    <row r="16413" spans="18:18" x14ac:dyDescent="0.3">
      <c r="R16413" s="69"/>
    </row>
    <row r="16414" spans="18:18" x14ac:dyDescent="0.3">
      <c r="R16414" s="69"/>
    </row>
    <row r="16415" spans="18:18" x14ac:dyDescent="0.3">
      <c r="R16415" s="69"/>
    </row>
    <row r="16416" spans="18:18" x14ac:dyDescent="0.3">
      <c r="R16416" s="69"/>
    </row>
    <row r="16417" spans="18:18" x14ac:dyDescent="0.3">
      <c r="R16417" s="69"/>
    </row>
    <row r="16418" spans="18:18" x14ac:dyDescent="0.3">
      <c r="R16418" s="69"/>
    </row>
    <row r="16419" spans="18:18" x14ac:dyDescent="0.3">
      <c r="R16419" s="69"/>
    </row>
    <row r="16420" spans="18:18" x14ac:dyDescent="0.3">
      <c r="R16420" s="69"/>
    </row>
    <row r="16421" spans="18:18" x14ac:dyDescent="0.3">
      <c r="R16421" s="69"/>
    </row>
    <row r="16422" spans="18:18" x14ac:dyDescent="0.3">
      <c r="R16422" s="69"/>
    </row>
    <row r="16423" spans="18:18" x14ac:dyDescent="0.3">
      <c r="R16423" s="69"/>
    </row>
    <row r="16424" spans="18:18" x14ac:dyDescent="0.3">
      <c r="R16424" s="69"/>
    </row>
    <row r="16425" spans="18:18" x14ac:dyDescent="0.3">
      <c r="R16425" s="69"/>
    </row>
    <row r="16426" spans="18:18" x14ac:dyDescent="0.3">
      <c r="R16426" s="69"/>
    </row>
    <row r="16427" spans="18:18" x14ac:dyDescent="0.3">
      <c r="R16427" s="69"/>
    </row>
    <row r="16428" spans="18:18" x14ac:dyDescent="0.3">
      <c r="R16428" s="69"/>
    </row>
    <row r="16429" spans="18:18" x14ac:dyDescent="0.3">
      <c r="R16429" s="69"/>
    </row>
    <row r="16430" spans="18:18" x14ac:dyDescent="0.3">
      <c r="R16430" s="69"/>
    </row>
    <row r="16431" spans="18:18" x14ac:dyDescent="0.3">
      <c r="R16431" s="69"/>
    </row>
    <row r="16432" spans="18:18" x14ac:dyDescent="0.3">
      <c r="R16432" s="69"/>
    </row>
    <row r="16433" spans="18:18" x14ac:dyDescent="0.3">
      <c r="R16433" s="69"/>
    </row>
    <row r="16434" spans="18:18" x14ac:dyDescent="0.3">
      <c r="R16434" s="69"/>
    </row>
    <row r="16435" spans="18:18" x14ac:dyDescent="0.3">
      <c r="R16435" s="69"/>
    </row>
    <row r="16436" spans="18:18" x14ac:dyDescent="0.3">
      <c r="R16436" s="69"/>
    </row>
    <row r="16437" spans="18:18" x14ac:dyDescent="0.3">
      <c r="R16437" s="69"/>
    </row>
    <row r="16438" spans="18:18" x14ac:dyDescent="0.3">
      <c r="R16438" s="69"/>
    </row>
    <row r="16439" spans="18:18" x14ac:dyDescent="0.3">
      <c r="R16439" s="69"/>
    </row>
    <row r="16440" spans="18:18" x14ac:dyDescent="0.3">
      <c r="R16440" s="69"/>
    </row>
    <row r="16441" spans="18:18" x14ac:dyDescent="0.3">
      <c r="R16441" s="69"/>
    </row>
    <row r="16442" spans="18:18" x14ac:dyDescent="0.3">
      <c r="R16442" s="69"/>
    </row>
    <row r="16443" spans="18:18" x14ac:dyDescent="0.3">
      <c r="R16443" s="69"/>
    </row>
    <row r="16444" spans="18:18" x14ac:dyDescent="0.3">
      <c r="R16444" s="69"/>
    </row>
    <row r="16445" spans="18:18" x14ac:dyDescent="0.3">
      <c r="R16445" s="69"/>
    </row>
    <row r="16446" spans="18:18" x14ac:dyDescent="0.3">
      <c r="R16446" s="69"/>
    </row>
    <row r="16447" spans="18:18" x14ac:dyDescent="0.3">
      <c r="R16447" s="69"/>
    </row>
    <row r="16448" spans="18:18" x14ac:dyDescent="0.3">
      <c r="R16448" s="69"/>
    </row>
    <row r="16449" spans="18:18" x14ac:dyDescent="0.3">
      <c r="R16449" s="69"/>
    </row>
    <row r="16450" spans="18:18" x14ac:dyDescent="0.3">
      <c r="R16450" s="69"/>
    </row>
    <row r="16451" spans="18:18" x14ac:dyDescent="0.3">
      <c r="R16451" s="69"/>
    </row>
    <row r="16452" spans="18:18" x14ac:dyDescent="0.3">
      <c r="R16452" s="69"/>
    </row>
    <row r="16453" spans="18:18" x14ac:dyDescent="0.3">
      <c r="R16453" s="69"/>
    </row>
    <row r="16454" spans="18:18" x14ac:dyDescent="0.3">
      <c r="R16454" s="69"/>
    </row>
    <row r="16455" spans="18:18" x14ac:dyDescent="0.3">
      <c r="R16455" s="69"/>
    </row>
    <row r="16456" spans="18:18" x14ac:dyDescent="0.3">
      <c r="R16456" s="69"/>
    </row>
    <row r="16457" spans="18:18" x14ac:dyDescent="0.3">
      <c r="R16457" s="69"/>
    </row>
    <row r="16458" spans="18:18" x14ac:dyDescent="0.3">
      <c r="R16458" s="69"/>
    </row>
    <row r="16459" spans="18:18" x14ac:dyDescent="0.3">
      <c r="R16459" s="69"/>
    </row>
    <row r="16460" spans="18:18" x14ac:dyDescent="0.3">
      <c r="R16460" s="69"/>
    </row>
    <row r="16461" spans="18:18" x14ac:dyDescent="0.3">
      <c r="R16461" s="69"/>
    </row>
    <row r="16462" spans="18:18" x14ac:dyDescent="0.3">
      <c r="R16462" s="69"/>
    </row>
    <row r="16463" spans="18:18" x14ac:dyDescent="0.3">
      <c r="R16463" s="69"/>
    </row>
    <row r="16464" spans="18:18" x14ac:dyDescent="0.3">
      <c r="R16464" s="69"/>
    </row>
    <row r="16465" spans="18:18" x14ac:dyDescent="0.3">
      <c r="R16465" s="69"/>
    </row>
    <row r="16466" spans="18:18" x14ac:dyDescent="0.3">
      <c r="R16466" s="69"/>
    </row>
    <row r="16467" spans="18:18" x14ac:dyDescent="0.3">
      <c r="R16467" s="69"/>
    </row>
    <row r="16468" spans="18:18" x14ac:dyDescent="0.3">
      <c r="R16468" s="69"/>
    </row>
    <row r="16469" spans="18:18" x14ac:dyDescent="0.3">
      <c r="R16469" s="69"/>
    </row>
    <row r="16470" spans="18:18" x14ac:dyDescent="0.3">
      <c r="R16470" s="69"/>
    </row>
    <row r="16471" spans="18:18" x14ac:dyDescent="0.3">
      <c r="R16471" s="69"/>
    </row>
    <row r="16472" spans="18:18" x14ac:dyDescent="0.3">
      <c r="R16472" s="69"/>
    </row>
    <row r="16473" spans="18:18" x14ac:dyDescent="0.3">
      <c r="R16473" s="69"/>
    </row>
    <row r="16474" spans="18:18" x14ac:dyDescent="0.3">
      <c r="R16474" s="69"/>
    </row>
    <row r="16475" spans="18:18" x14ac:dyDescent="0.3">
      <c r="R16475" s="69"/>
    </row>
    <row r="16476" spans="18:18" x14ac:dyDescent="0.3">
      <c r="R16476" s="69"/>
    </row>
    <row r="16477" spans="18:18" x14ac:dyDescent="0.3">
      <c r="R16477" s="69"/>
    </row>
    <row r="16478" spans="18:18" x14ac:dyDescent="0.3">
      <c r="R16478" s="69"/>
    </row>
    <row r="16479" spans="18:18" x14ac:dyDescent="0.3">
      <c r="R16479" s="69"/>
    </row>
    <row r="16480" spans="18:18" x14ac:dyDescent="0.3">
      <c r="R16480" s="69"/>
    </row>
    <row r="16481" spans="18:18" x14ac:dyDescent="0.3">
      <c r="R16481" s="69"/>
    </row>
    <row r="16482" spans="18:18" x14ac:dyDescent="0.3">
      <c r="R16482" s="69"/>
    </row>
    <row r="16483" spans="18:18" x14ac:dyDescent="0.3">
      <c r="R16483" s="69"/>
    </row>
    <row r="16484" spans="18:18" x14ac:dyDescent="0.3">
      <c r="R16484" s="69"/>
    </row>
    <row r="16485" spans="18:18" x14ac:dyDescent="0.3">
      <c r="R16485" s="69"/>
    </row>
    <row r="16486" spans="18:18" x14ac:dyDescent="0.3">
      <c r="R16486" s="69"/>
    </row>
    <row r="16487" spans="18:18" x14ac:dyDescent="0.3">
      <c r="R16487" s="69"/>
    </row>
    <row r="16488" spans="18:18" x14ac:dyDescent="0.3">
      <c r="R16488" s="69"/>
    </row>
    <row r="16489" spans="18:18" x14ac:dyDescent="0.3">
      <c r="R16489" s="69"/>
    </row>
    <row r="16490" spans="18:18" x14ac:dyDescent="0.3">
      <c r="R16490" s="69"/>
    </row>
    <row r="16491" spans="18:18" x14ac:dyDescent="0.3">
      <c r="R16491" s="69"/>
    </row>
    <row r="16492" spans="18:18" x14ac:dyDescent="0.3">
      <c r="R16492" s="69"/>
    </row>
    <row r="16493" spans="18:18" x14ac:dyDescent="0.3">
      <c r="R16493" s="69"/>
    </row>
    <row r="16494" spans="18:18" x14ac:dyDescent="0.3">
      <c r="R16494" s="69"/>
    </row>
    <row r="16495" spans="18:18" x14ac:dyDescent="0.3">
      <c r="R16495" s="69"/>
    </row>
    <row r="16496" spans="18:18" x14ac:dyDescent="0.3">
      <c r="R16496" s="69"/>
    </row>
    <row r="16497" spans="18:18" x14ac:dyDescent="0.3">
      <c r="R16497" s="69"/>
    </row>
    <row r="16498" spans="18:18" x14ac:dyDescent="0.3">
      <c r="R16498" s="69"/>
    </row>
    <row r="16499" spans="18:18" x14ac:dyDescent="0.3">
      <c r="R16499" s="69"/>
    </row>
    <row r="16500" spans="18:18" x14ac:dyDescent="0.3">
      <c r="R16500" s="69"/>
    </row>
    <row r="16501" spans="18:18" x14ac:dyDescent="0.3">
      <c r="R16501" s="69"/>
    </row>
    <row r="16502" spans="18:18" x14ac:dyDescent="0.3">
      <c r="R16502" s="69"/>
    </row>
    <row r="16503" spans="18:18" x14ac:dyDescent="0.3">
      <c r="R16503" s="69"/>
    </row>
    <row r="16504" spans="18:18" x14ac:dyDescent="0.3">
      <c r="R16504" s="69"/>
    </row>
    <row r="16505" spans="18:18" x14ac:dyDescent="0.3">
      <c r="R16505" s="69"/>
    </row>
    <row r="16506" spans="18:18" x14ac:dyDescent="0.3">
      <c r="R16506" s="69"/>
    </row>
    <row r="16507" spans="18:18" x14ac:dyDescent="0.3">
      <c r="R16507" s="69"/>
    </row>
    <row r="16508" spans="18:18" x14ac:dyDescent="0.3">
      <c r="R16508" s="69"/>
    </row>
    <row r="16509" spans="18:18" x14ac:dyDescent="0.3">
      <c r="R16509" s="69"/>
    </row>
    <row r="16510" spans="18:18" x14ac:dyDescent="0.3">
      <c r="R16510" s="69"/>
    </row>
    <row r="16511" spans="18:18" x14ac:dyDescent="0.3">
      <c r="R16511" s="69"/>
    </row>
    <row r="16512" spans="18:18" x14ac:dyDescent="0.3">
      <c r="R16512" s="69"/>
    </row>
    <row r="16513" spans="18:18" x14ac:dyDescent="0.3">
      <c r="R16513" s="69"/>
    </row>
    <row r="16514" spans="18:18" x14ac:dyDescent="0.3">
      <c r="R16514" s="69"/>
    </row>
    <row r="16515" spans="18:18" x14ac:dyDescent="0.3">
      <c r="R16515" s="69"/>
    </row>
    <row r="16516" spans="18:18" x14ac:dyDescent="0.3">
      <c r="R16516" s="69"/>
    </row>
    <row r="16517" spans="18:18" x14ac:dyDescent="0.3">
      <c r="R16517" s="69"/>
    </row>
    <row r="16518" spans="18:18" x14ac:dyDescent="0.3">
      <c r="R16518" s="69"/>
    </row>
    <row r="16519" spans="18:18" x14ac:dyDescent="0.3">
      <c r="R16519" s="69"/>
    </row>
    <row r="16520" spans="18:18" x14ac:dyDescent="0.3">
      <c r="R16520" s="69"/>
    </row>
    <row r="16521" spans="18:18" x14ac:dyDescent="0.3">
      <c r="R16521" s="69"/>
    </row>
    <row r="16522" spans="18:18" x14ac:dyDescent="0.3">
      <c r="R16522" s="69"/>
    </row>
    <row r="16523" spans="18:18" x14ac:dyDescent="0.3">
      <c r="R16523" s="69"/>
    </row>
    <row r="16524" spans="18:18" x14ac:dyDescent="0.3">
      <c r="R16524" s="69"/>
    </row>
    <row r="16525" spans="18:18" x14ac:dyDescent="0.3">
      <c r="R16525" s="69"/>
    </row>
    <row r="16526" spans="18:18" x14ac:dyDescent="0.3">
      <c r="R16526" s="69"/>
    </row>
    <row r="16527" spans="18:18" x14ac:dyDescent="0.3">
      <c r="R16527" s="69"/>
    </row>
    <row r="16528" spans="18:18" x14ac:dyDescent="0.3">
      <c r="R16528" s="69"/>
    </row>
    <row r="16529" spans="18:18" x14ac:dyDescent="0.3">
      <c r="R16529" s="69"/>
    </row>
    <row r="16530" spans="18:18" x14ac:dyDescent="0.3">
      <c r="R16530" s="69"/>
    </row>
    <row r="16531" spans="18:18" x14ac:dyDescent="0.3">
      <c r="R16531" s="69"/>
    </row>
    <row r="16532" spans="18:18" x14ac:dyDescent="0.3">
      <c r="R16532" s="69"/>
    </row>
    <row r="16533" spans="18:18" x14ac:dyDescent="0.3">
      <c r="R16533" s="69"/>
    </row>
    <row r="16534" spans="18:18" x14ac:dyDescent="0.3">
      <c r="R16534" s="69"/>
    </row>
    <row r="16535" spans="18:18" x14ac:dyDescent="0.3">
      <c r="R16535" s="69"/>
    </row>
    <row r="16536" spans="18:18" x14ac:dyDescent="0.3">
      <c r="R16536" s="69"/>
    </row>
    <row r="16537" spans="18:18" x14ac:dyDescent="0.3">
      <c r="R16537" s="69"/>
    </row>
    <row r="16538" spans="18:18" x14ac:dyDescent="0.3">
      <c r="R16538" s="69"/>
    </row>
    <row r="16539" spans="18:18" x14ac:dyDescent="0.3">
      <c r="R16539" s="69"/>
    </row>
    <row r="16540" spans="18:18" x14ac:dyDescent="0.3">
      <c r="R16540" s="69"/>
    </row>
    <row r="16541" spans="18:18" x14ac:dyDescent="0.3">
      <c r="R16541" s="69"/>
    </row>
    <row r="16542" spans="18:18" x14ac:dyDescent="0.3">
      <c r="R16542" s="69"/>
    </row>
    <row r="16543" spans="18:18" x14ac:dyDescent="0.3">
      <c r="R16543" s="69"/>
    </row>
    <row r="16544" spans="18:18" x14ac:dyDescent="0.3">
      <c r="R16544" s="69"/>
    </row>
    <row r="16545" spans="18:18" x14ac:dyDescent="0.3">
      <c r="R16545" s="69"/>
    </row>
    <row r="16546" spans="18:18" x14ac:dyDescent="0.3">
      <c r="R16546" s="69"/>
    </row>
    <row r="16547" spans="18:18" x14ac:dyDescent="0.3">
      <c r="R16547" s="69"/>
    </row>
    <row r="16548" spans="18:18" x14ac:dyDescent="0.3">
      <c r="R16548" s="69"/>
    </row>
    <row r="16549" spans="18:18" x14ac:dyDescent="0.3">
      <c r="R16549" s="69"/>
    </row>
    <row r="16550" spans="18:18" x14ac:dyDescent="0.3">
      <c r="R16550" s="69"/>
    </row>
    <row r="16551" spans="18:18" x14ac:dyDescent="0.3">
      <c r="R16551" s="69"/>
    </row>
    <row r="16552" spans="18:18" x14ac:dyDescent="0.3">
      <c r="R16552" s="69"/>
    </row>
    <row r="16553" spans="18:18" x14ac:dyDescent="0.3">
      <c r="R16553" s="69"/>
    </row>
    <row r="16554" spans="18:18" x14ac:dyDescent="0.3">
      <c r="R16554" s="69"/>
    </row>
    <row r="16555" spans="18:18" x14ac:dyDescent="0.3">
      <c r="R16555" s="69"/>
    </row>
    <row r="16556" spans="18:18" x14ac:dyDescent="0.3">
      <c r="R16556" s="69"/>
    </row>
    <row r="16557" spans="18:18" x14ac:dyDescent="0.3">
      <c r="R16557" s="69"/>
    </row>
    <row r="16558" spans="18:18" x14ac:dyDescent="0.3">
      <c r="R16558" s="69"/>
    </row>
    <row r="16559" spans="18:18" x14ac:dyDescent="0.3">
      <c r="R16559" s="69"/>
    </row>
    <row r="16560" spans="18:18" x14ac:dyDescent="0.3">
      <c r="R16560" s="69"/>
    </row>
    <row r="16561" spans="18:18" x14ac:dyDescent="0.3">
      <c r="R16561" s="69"/>
    </row>
    <row r="16562" spans="18:18" x14ac:dyDescent="0.3">
      <c r="R16562" s="69"/>
    </row>
    <row r="16563" spans="18:18" x14ac:dyDescent="0.3">
      <c r="R16563" s="69"/>
    </row>
    <row r="16564" spans="18:18" x14ac:dyDescent="0.3">
      <c r="R16564" s="69"/>
    </row>
    <row r="16565" spans="18:18" x14ac:dyDescent="0.3">
      <c r="R16565" s="69"/>
    </row>
    <row r="16566" spans="18:18" x14ac:dyDescent="0.3">
      <c r="R16566" s="69"/>
    </row>
    <row r="16567" spans="18:18" x14ac:dyDescent="0.3">
      <c r="R16567" s="69"/>
    </row>
    <row r="16568" spans="18:18" x14ac:dyDescent="0.3">
      <c r="R16568" s="69"/>
    </row>
    <row r="16569" spans="18:18" x14ac:dyDescent="0.3">
      <c r="R16569" s="69"/>
    </row>
    <row r="16570" spans="18:18" x14ac:dyDescent="0.3">
      <c r="R16570" s="69"/>
    </row>
    <row r="16571" spans="18:18" x14ac:dyDescent="0.3">
      <c r="R16571" s="69"/>
    </row>
    <row r="16572" spans="18:18" x14ac:dyDescent="0.3">
      <c r="R16572" s="69"/>
    </row>
    <row r="16573" spans="18:18" x14ac:dyDescent="0.3">
      <c r="R16573" s="69"/>
    </row>
    <row r="16574" spans="18:18" x14ac:dyDescent="0.3">
      <c r="R16574" s="69"/>
    </row>
    <row r="16575" spans="18:18" x14ac:dyDescent="0.3">
      <c r="R16575" s="69"/>
    </row>
    <row r="16576" spans="18:18" x14ac:dyDescent="0.3">
      <c r="R16576" s="69"/>
    </row>
    <row r="16577" spans="18:18" x14ac:dyDescent="0.3">
      <c r="R16577" s="69"/>
    </row>
    <row r="16578" spans="18:18" x14ac:dyDescent="0.3">
      <c r="R16578" s="69"/>
    </row>
    <row r="16579" spans="18:18" x14ac:dyDescent="0.3">
      <c r="R16579" s="69"/>
    </row>
    <row r="16580" spans="18:18" x14ac:dyDescent="0.3">
      <c r="R16580" s="69"/>
    </row>
    <row r="16581" spans="18:18" x14ac:dyDescent="0.3">
      <c r="R16581" s="69"/>
    </row>
    <row r="16582" spans="18:18" x14ac:dyDescent="0.3">
      <c r="R16582" s="69"/>
    </row>
    <row r="16583" spans="18:18" x14ac:dyDescent="0.3">
      <c r="R16583" s="69"/>
    </row>
    <row r="16584" spans="18:18" x14ac:dyDescent="0.3">
      <c r="R16584" s="69"/>
    </row>
    <row r="16585" spans="18:18" x14ac:dyDescent="0.3">
      <c r="R16585" s="69"/>
    </row>
    <row r="16586" spans="18:18" x14ac:dyDescent="0.3">
      <c r="R16586" s="69"/>
    </row>
    <row r="16587" spans="18:18" x14ac:dyDescent="0.3">
      <c r="R16587" s="69"/>
    </row>
    <row r="16588" spans="18:18" x14ac:dyDescent="0.3">
      <c r="R16588" s="69"/>
    </row>
    <row r="16589" spans="18:18" x14ac:dyDescent="0.3">
      <c r="R16589" s="69"/>
    </row>
    <row r="16590" spans="18:18" x14ac:dyDescent="0.3">
      <c r="R16590" s="69"/>
    </row>
    <row r="16591" spans="18:18" x14ac:dyDescent="0.3">
      <c r="R16591" s="69"/>
    </row>
    <row r="16592" spans="18:18" x14ac:dyDescent="0.3">
      <c r="R16592" s="69"/>
    </row>
    <row r="16593" spans="18:18" x14ac:dyDescent="0.3">
      <c r="R16593" s="69"/>
    </row>
    <row r="16594" spans="18:18" x14ac:dyDescent="0.3">
      <c r="R16594" s="69"/>
    </row>
    <row r="16595" spans="18:18" x14ac:dyDescent="0.3">
      <c r="R16595" s="69"/>
    </row>
    <row r="16596" spans="18:18" x14ac:dyDescent="0.3">
      <c r="R16596" s="69"/>
    </row>
    <row r="16597" spans="18:18" x14ac:dyDescent="0.3">
      <c r="R16597" s="69"/>
    </row>
    <row r="16598" spans="18:18" x14ac:dyDescent="0.3">
      <c r="R16598" s="69"/>
    </row>
    <row r="16599" spans="18:18" x14ac:dyDescent="0.3">
      <c r="R16599" s="69"/>
    </row>
    <row r="16600" spans="18:18" x14ac:dyDescent="0.3">
      <c r="R16600" s="69"/>
    </row>
    <row r="16601" spans="18:18" x14ac:dyDescent="0.3">
      <c r="R16601" s="69"/>
    </row>
    <row r="16602" spans="18:18" x14ac:dyDescent="0.3">
      <c r="R16602" s="69"/>
    </row>
    <row r="16603" spans="18:18" x14ac:dyDescent="0.3">
      <c r="R16603" s="69"/>
    </row>
    <row r="16604" spans="18:18" x14ac:dyDescent="0.3">
      <c r="R16604" s="69"/>
    </row>
    <row r="16605" spans="18:18" x14ac:dyDescent="0.3">
      <c r="R16605" s="69"/>
    </row>
    <row r="16606" spans="18:18" x14ac:dyDescent="0.3">
      <c r="R16606" s="69"/>
    </row>
    <row r="16607" spans="18:18" x14ac:dyDescent="0.3">
      <c r="R16607" s="69"/>
    </row>
    <row r="16608" spans="18:18" x14ac:dyDescent="0.3">
      <c r="R16608" s="69"/>
    </row>
    <row r="16609" spans="18:18" x14ac:dyDescent="0.3">
      <c r="R16609" s="69"/>
    </row>
    <row r="16610" spans="18:18" x14ac:dyDescent="0.3">
      <c r="R16610" s="69"/>
    </row>
    <row r="16611" spans="18:18" x14ac:dyDescent="0.3">
      <c r="R16611" s="69"/>
    </row>
    <row r="16612" spans="18:18" x14ac:dyDescent="0.3">
      <c r="R16612" s="69"/>
    </row>
    <row r="16613" spans="18:18" x14ac:dyDescent="0.3">
      <c r="R16613" s="69"/>
    </row>
    <row r="16614" spans="18:18" x14ac:dyDescent="0.3">
      <c r="R16614" s="69"/>
    </row>
    <row r="16615" spans="18:18" x14ac:dyDescent="0.3">
      <c r="R16615" s="69"/>
    </row>
    <row r="16616" spans="18:18" x14ac:dyDescent="0.3">
      <c r="R16616" s="69"/>
    </row>
    <row r="16617" spans="18:18" x14ac:dyDescent="0.3">
      <c r="R16617" s="69"/>
    </row>
    <row r="16618" spans="18:18" x14ac:dyDescent="0.3">
      <c r="R16618" s="69"/>
    </row>
    <row r="16619" spans="18:18" x14ac:dyDescent="0.3">
      <c r="R16619" s="69"/>
    </row>
    <row r="16620" spans="18:18" x14ac:dyDescent="0.3">
      <c r="R16620" s="69"/>
    </row>
    <row r="16621" spans="18:18" x14ac:dyDescent="0.3">
      <c r="R16621" s="69"/>
    </row>
    <row r="16622" spans="18:18" x14ac:dyDescent="0.3">
      <c r="R16622" s="69"/>
    </row>
    <row r="16623" spans="18:18" x14ac:dyDescent="0.3">
      <c r="R16623" s="69"/>
    </row>
    <row r="16624" spans="18:18" x14ac:dyDescent="0.3">
      <c r="R16624" s="69"/>
    </row>
    <row r="16625" spans="18:18" x14ac:dyDescent="0.3">
      <c r="R16625" s="69"/>
    </row>
    <row r="16626" spans="18:18" x14ac:dyDescent="0.3">
      <c r="R16626" s="69"/>
    </row>
    <row r="16627" spans="18:18" x14ac:dyDescent="0.3">
      <c r="R16627" s="69"/>
    </row>
    <row r="16628" spans="18:18" x14ac:dyDescent="0.3">
      <c r="R16628" s="69"/>
    </row>
    <row r="16629" spans="18:18" x14ac:dyDescent="0.3">
      <c r="R16629" s="69"/>
    </row>
    <row r="16630" spans="18:18" x14ac:dyDescent="0.3">
      <c r="R16630" s="69"/>
    </row>
    <row r="16631" spans="18:18" x14ac:dyDescent="0.3">
      <c r="R16631" s="69"/>
    </row>
    <row r="16632" spans="18:18" x14ac:dyDescent="0.3">
      <c r="R16632" s="69"/>
    </row>
    <row r="16633" spans="18:18" x14ac:dyDescent="0.3">
      <c r="R16633" s="69"/>
    </row>
    <row r="16634" spans="18:18" x14ac:dyDescent="0.3">
      <c r="R16634" s="69"/>
    </row>
    <row r="16635" spans="18:18" x14ac:dyDescent="0.3">
      <c r="R16635" s="69"/>
    </row>
    <row r="16636" spans="18:18" x14ac:dyDescent="0.3">
      <c r="R16636" s="69"/>
    </row>
    <row r="16637" spans="18:18" x14ac:dyDescent="0.3">
      <c r="R16637" s="69"/>
    </row>
    <row r="16638" spans="18:18" x14ac:dyDescent="0.3">
      <c r="R16638" s="69"/>
    </row>
    <row r="16639" spans="18:18" x14ac:dyDescent="0.3">
      <c r="R16639" s="69"/>
    </row>
    <row r="16640" spans="18:18" x14ac:dyDescent="0.3">
      <c r="R16640" s="69"/>
    </row>
    <row r="16641" spans="18:18" x14ac:dyDescent="0.3">
      <c r="R16641" s="69"/>
    </row>
    <row r="16642" spans="18:18" x14ac:dyDescent="0.3">
      <c r="R16642" s="69"/>
    </row>
    <row r="16643" spans="18:18" x14ac:dyDescent="0.3">
      <c r="R16643" s="69"/>
    </row>
    <row r="16644" spans="18:18" x14ac:dyDescent="0.3">
      <c r="R16644" s="69"/>
    </row>
    <row r="16645" spans="18:18" x14ac:dyDescent="0.3">
      <c r="R16645" s="69"/>
    </row>
    <row r="16646" spans="18:18" x14ac:dyDescent="0.3">
      <c r="R16646" s="69"/>
    </row>
    <row r="16647" spans="18:18" x14ac:dyDescent="0.3">
      <c r="R16647" s="69"/>
    </row>
    <row r="16648" spans="18:18" x14ac:dyDescent="0.3">
      <c r="R16648" s="69"/>
    </row>
    <row r="16649" spans="18:18" x14ac:dyDescent="0.3">
      <c r="R16649" s="69"/>
    </row>
    <row r="16650" spans="18:18" x14ac:dyDescent="0.3">
      <c r="R16650" s="69"/>
    </row>
    <row r="16651" spans="18:18" x14ac:dyDescent="0.3">
      <c r="R16651" s="69"/>
    </row>
    <row r="16652" spans="18:18" x14ac:dyDescent="0.3">
      <c r="R16652" s="69"/>
    </row>
    <row r="16653" spans="18:18" x14ac:dyDescent="0.3">
      <c r="R16653" s="69"/>
    </row>
    <row r="16654" spans="18:18" x14ac:dyDescent="0.3">
      <c r="R16654" s="69"/>
    </row>
    <row r="16655" spans="18:18" x14ac:dyDescent="0.3">
      <c r="R16655" s="69"/>
    </row>
    <row r="16656" spans="18:18" x14ac:dyDescent="0.3">
      <c r="R16656" s="69"/>
    </row>
    <row r="16657" spans="18:18" x14ac:dyDescent="0.3">
      <c r="R16657" s="69"/>
    </row>
    <row r="16658" spans="18:18" x14ac:dyDescent="0.3">
      <c r="R16658" s="69"/>
    </row>
    <row r="16659" spans="18:18" x14ac:dyDescent="0.3">
      <c r="R16659" s="69"/>
    </row>
    <row r="16660" spans="18:18" x14ac:dyDescent="0.3">
      <c r="R16660" s="69"/>
    </row>
    <row r="16661" spans="18:18" x14ac:dyDescent="0.3">
      <c r="R16661" s="69"/>
    </row>
    <row r="16662" spans="18:18" x14ac:dyDescent="0.3">
      <c r="R16662" s="69"/>
    </row>
    <row r="16663" spans="18:18" x14ac:dyDescent="0.3">
      <c r="R16663" s="69"/>
    </row>
    <row r="16664" spans="18:18" x14ac:dyDescent="0.3">
      <c r="R16664" s="69"/>
    </row>
    <row r="16665" spans="18:18" x14ac:dyDescent="0.3">
      <c r="R16665" s="69"/>
    </row>
    <row r="16666" spans="18:18" x14ac:dyDescent="0.3">
      <c r="R16666" s="69"/>
    </row>
    <row r="16667" spans="18:18" x14ac:dyDescent="0.3">
      <c r="R16667" s="69"/>
    </row>
    <row r="16668" spans="18:18" x14ac:dyDescent="0.3">
      <c r="R16668" s="69"/>
    </row>
    <row r="16669" spans="18:18" x14ac:dyDescent="0.3">
      <c r="R16669" s="69"/>
    </row>
    <row r="16670" spans="18:18" x14ac:dyDescent="0.3">
      <c r="R16670" s="69"/>
    </row>
    <row r="16671" spans="18:18" x14ac:dyDescent="0.3">
      <c r="R16671" s="69"/>
    </row>
    <row r="16672" spans="18:18" x14ac:dyDescent="0.3">
      <c r="R16672" s="69"/>
    </row>
    <row r="16673" spans="18:18" x14ac:dyDescent="0.3">
      <c r="R16673" s="69"/>
    </row>
    <row r="16674" spans="18:18" x14ac:dyDescent="0.3">
      <c r="R16674" s="69"/>
    </row>
    <row r="16675" spans="18:18" x14ac:dyDescent="0.3">
      <c r="R16675" s="69"/>
    </row>
    <row r="16676" spans="18:18" x14ac:dyDescent="0.3">
      <c r="R16676" s="69"/>
    </row>
    <row r="16677" spans="18:18" x14ac:dyDescent="0.3">
      <c r="R16677" s="69"/>
    </row>
    <row r="16678" spans="18:18" x14ac:dyDescent="0.3">
      <c r="R16678" s="69"/>
    </row>
    <row r="16679" spans="18:18" x14ac:dyDescent="0.3">
      <c r="R16679" s="69"/>
    </row>
    <row r="16680" spans="18:18" x14ac:dyDescent="0.3">
      <c r="R16680" s="69"/>
    </row>
    <row r="16681" spans="18:18" x14ac:dyDescent="0.3">
      <c r="R16681" s="69"/>
    </row>
    <row r="16682" spans="18:18" x14ac:dyDescent="0.3">
      <c r="R16682" s="69"/>
    </row>
    <row r="16683" spans="18:18" x14ac:dyDescent="0.3">
      <c r="R16683" s="69"/>
    </row>
    <row r="16684" spans="18:18" x14ac:dyDescent="0.3">
      <c r="R16684" s="69"/>
    </row>
    <row r="16685" spans="18:18" x14ac:dyDescent="0.3">
      <c r="R16685" s="69"/>
    </row>
    <row r="16686" spans="18:18" x14ac:dyDescent="0.3">
      <c r="R16686" s="69"/>
    </row>
    <row r="16687" spans="18:18" x14ac:dyDescent="0.3">
      <c r="R16687" s="69"/>
    </row>
    <row r="16688" spans="18:18" x14ac:dyDescent="0.3">
      <c r="R16688" s="69"/>
    </row>
    <row r="16689" spans="18:18" x14ac:dyDescent="0.3">
      <c r="R16689" s="69"/>
    </row>
    <row r="16690" spans="18:18" x14ac:dyDescent="0.3">
      <c r="R16690" s="69"/>
    </row>
    <row r="16691" spans="18:18" x14ac:dyDescent="0.3">
      <c r="R16691" s="69"/>
    </row>
    <row r="16692" spans="18:18" x14ac:dyDescent="0.3">
      <c r="R16692" s="69"/>
    </row>
    <row r="16693" spans="18:18" x14ac:dyDescent="0.3">
      <c r="R16693" s="69"/>
    </row>
    <row r="16694" spans="18:18" x14ac:dyDescent="0.3">
      <c r="R16694" s="69"/>
    </row>
    <row r="16695" spans="18:18" x14ac:dyDescent="0.3">
      <c r="R16695" s="69"/>
    </row>
    <row r="16696" spans="18:18" x14ac:dyDescent="0.3">
      <c r="R16696" s="69"/>
    </row>
    <row r="16697" spans="18:18" x14ac:dyDescent="0.3">
      <c r="R16697" s="69"/>
    </row>
    <row r="16698" spans="18:18" x14ac:dyDescent="0.3">
      <c r="R16698" s="69"/>
    </row>
    <row r="16699" spans="18:18" x14ac:dyDescent="0.3">
      <c r="R16699" s="69"/>
    </row>
    <row r="16700" spans="18:18" x14ac:dyDescent="0.3">
      <c r="R16700" s="69"/>
    </row>
    <row r="16701" spans="18:18" x14ac:dyDescent="0.3">
      <c r="R16701" s="69"/>
    </row>
    <row r="16702" spans="18:18" x14ac:dyDescent="0.3">
      <c r="R16702" s="69"/>
    </row>
    <row r="16703" spans="18:18" x14ac:dyDescent="0.3">
      <c r="R16703" s="69"/>
    </row>
    <row r="16704" spans="18:18" x14ac:dyDescent="0.3">
      <c r="R16704" s="69"/>
    </row>
    <row r="16705" spans="18:18" x14ac:dyDescent="0.3">
      <c r="R16705" s="69"/>
    </row>
    <row r="16706" spans="18:18" x14ac:dyDescent="0.3">
      <c r="R16706" s="69"/>
    </row>
    <row r="16707" spans="18:18" x14ac:dyDescent="0.3">
      <c r="R16707" s="69"/>
    </row>
    <row r="16708" spans="18:18" x14ac:dyDescent="0.3">
      <c r="R16708" s="69"/>
    </row>
    <row r="16709" spans="18:18" x14ac:dyDescent="0.3">
      <c r="R16709" s="69"/>
    </row>
    <row r="16710" spans="18:18" x14ac:dyDescent="0.3">
      <c r="R16710" s="69"/>
    </row>
    <row r="16711" spans="18:18" x14ac:dyDescent="0.3">
      <c r="R16711" s="69"/>
    </row>
    <row r="16712" spans="18:18" x14ac:dyDescent="0.3">
      <c r="R16712" s="69"/>
    </row>
    <row r="16713" spans="18:18" x14ac:dyDescent="0.3">
      <c r="R16713" s="69"/>
    </row>
    <row r="16714" spans="18:18" x14ac:dyDescent="0.3">
      <c r="R16714" s="69"/>
    </row>
    <row r="16715" spans="18:18" x14ac:dyDescent="0.3">
      <c r="R16715" s="69"/>
    </row>
    <row r="16716" spans="18:18" x14ac:dyDescent="0.3">
      <c r="R16716" s="69"/>
    </row>
    <row r="16717" spans="18:18" x14ac:dyDescent="0.3">
      <c r="R16717" s="69"/>
    </row>
    <row r="16718" spans="18:18" x14ac:dyDescent="0.3">
      <c r="R16718" s="69"/>
    </row>
    <row r="16719" spans="18:18" x14ac:dyDescent="0.3">
      <c r="R16719" s="69"/>
    </row>
    <row r="16720" spans="18:18" x14ac:dyDescent="0.3">
      <c r="R16720" s="69"/>
    </row>
    <row r="16721" spans="18:18" x14ac:dyDescent="0.3">
      <c r="R16721" s="69"/>
    </row>
    <row r="16722" spans="18:18" x14ac:dyDescent="0.3">
      <c r="R16722" s="69"/>
    </row>
    <row r="16723" spans="18:18" x14ac:dyDescent="0.3">
      <c r="R16723" s="69"/>
    </row>
    <row r="16724" spans="18:18" x14ac:dyDescent="0.3">
      <c r="R16724" s="69"/>
    </row>
    <row r="16725" spans="18:18" x14ac:dyDescent="0.3">
      <c r="R16725" s="69"/>
    </row>
    <row r="16726" spans="18:18" x14ac:dyDescent="0.3">
      <c r="R16726" s="69"/>
    </row>
    <row r="16727" spans="18:18" x14ac:dyDescent="0.3">
      <c r="R16727" s="69"/>
    </row>
    <row r="16728" spans="18:18" x14ac:dyDescent="0.3">
      <c r="R16728" s="69"/>
    </row>
    <row r="16729" spans="18:18" x14ac:dyDescent="0.3">
      <c r="R16729" s="69"/>
    </row>
    <row r="16730" spans="18:18" x14ac:dyDescent="0.3">
      <c r="R16730" s="69"/>
    </row>
    <row r="16731" spans="18:18" x14ac:dyDescent="0.3">
      <c r="R16731" s="69"/>
    </row>
    <row r="16732" spans="18:18" x14ac:dyDescent="0.3">
      <c r="R16732" s="69"/>
    </row>
    <row r="16733" spans="18:18" x14ac:dyDescent="0.3">
      <c r="R16733" s="69"/>
    </row>
    <row r="16734" spans="18:18" x14ac:dyDescent="0.3">
      <c r="R16734" s="69"/>
    </row>
    <row r="16735" spans="18:18" x14ac:dyDescent="0.3">
      <c r="R16735" s="69"/>
    </row>
    <row r="16736" spans="18:18" x14ac:dyDescent="0.3">
      <c r="R16736" s="69"/>
    </row>
    <row r="16737" spans="18:18" x14ac:dyDescent="0.3">
      <c r="R16737" s="69"/>
    </row>
    <row r="16738" spans="18:18" x14ac:dyDescent="0.3">
      <c r="R16738" s="69"/>
    </row>
    <row r="16739" spans="18:18" x14ac:dyDescent="0.3">
      <c r="R16739" s="69"/>
    </row>
    <row r="16740" spans="18:18" x14ac:dyDescent="0.3">
      <c r="R16740" s="69"/>
    </row>
    <row r="16741" spans="18:18" x14ac:dyDescent="0.3">
      <c r="R16741" s="69"/>
    </row>
    <row r="16742" spans="18:18" x14ac:dyDescent="0.3">
      <c r="R16742" s="69"/>
    </row>
    <row r="16743" spans="18:18" x14ac:dyDescent="0.3">
      <c r="R16743" s="69"/>
    </row>
    <row r="16744" spans="18:18" x14ac:dyDescent="0.3">
      <c r="R16744" s="69"/>
    </row>
    <row r="16745" spans="18:18" x14ac:dyDescent="0.3">
      <c r="R16745" s="69"/>
    </row>
    <row r="16746" spans="18:18" x14ac:dyDescent="0.3">
      <c r="R16746" s="69"/>
    </row>
    <row r="16747" spans="18:18" x14ac:dyDescent="0.3">
      <c r="R16747" s="69"/>
    </row>
    <row r="16748" spans="18:18" x14ac:dyDescent="0.3">
      <c r="R16748" s="69"/>
    </row>
    <row r="16749" spans="18:18" x14ac:dyDescent="0.3">
      <c r="R16749" s="69"/>
    </row>
    <row r="16750" spans="18:18" x14ac:dyDescent="0.3">
      <c r="R16750" s="69"/>
    </row>
    <row r="16751" spans="18:18" x14ac:dyDescent="0.3">
      <c r="R16751" s="69"/>
    </row>
    <row r="16752" spans="18:18" x14ac:dyDescent="0.3">
      <c r="R16752" s="69"/>
    </row>
    <row r="16753" spans="18:18" x14ac:dyDescent="0.3">
      <c r="R16753" s="69"/>
    </row>
    <row r="16754" spans="18:18" x14ac:dyDescent="0.3">
      <c r="R16754" s="69"/>
    </row>
    <row r="16755" spans="18:18" x14ac:dyDescent="0.3">
      <c r="R16755" s="69"/>
    </row>
    <row r="16756" spans="18:18" x14ac:dyDescent="0.3">
      <c r="R16756" s="69"/>
    </row>
    <row r="16757" spans="18:18" x14ac:dyDescent="0.3">
      <c r="R16757" s="69"/>
    </row>
    <row r="16758" spans="18:18" x14ac:dyDescent="0.3">
      <c r="R16758" s="69"/>
    </row>
    <row r="16759" spans="18:18" x14ac:dyDescent="0.3">
      <c r="R16759" s="69"/>
    </row>
    <row r="16760" spans="18:18" x14ac:dyDescent="0.3">
      <c r="R16760" s="69"/>
    </row>
    <row r="16761" spans="18:18" x14ac:dyDescent="0.3">
      <c r="R16761" s="69"/>
    </row>
    <row r="16762" spans="18:18" x14ac:dyDescent="0.3">
      <c r="R16762" s="69"/>
    </row>
    <row r="16763" spans="18:18" x14ac:dyDescent="0.3">
      <c r="R16763" s="69"/>
    </row>
    <row r="16764" spans="18:18" x14ac:dyDescent="0.3">
      <c r="R16764" s="69"/>
    </row>
    <row r="16765" spans="18:18" x14ac:dyDescent="0.3">
      <c r="R16765" s="69"/>
    </row>
    <row r="16766" spans="18:18" x14ac:dyDescent="0.3">
      <c r="R16766" s="69"/>
    </row>
    <row r="16767" spans="18:18" x14ac:dyDescent="0.3">
      <c r="R16767" s="69"/>
    </row>
    <row r="16768" spans="18:18" x14ac:dyDescent="0.3">
      <c r="R16768" s="69"/>
    </row>
    <row r="16769" spans="18:18" x14ac:dyDescent="0.3">
      <c r="R16769" s="69"/>
    </row>
    <row r="16770" spans="18:18" x14ac:dyDescent="0.3">
      <c r="R16770" s="69"/>
    </row>
    <row r="16771" spans="18:18" x14ac:dyDescent="0.3">
      <c r="R16771" s="69"/>
    </row>
    <row r="16772" spans="18:18" x14ac:dyDescent="0.3">
      <c r="R16772" s="69"/>
    </row>
    <row r="16773" spans="18:18" x14ac:dyDescent="0.3">
      <c r="R16773" s="69"/>
    </row>
    <row r="16774" spans="18:18" x14ac:dyDescent="0.3">
      <c r="R16774" s="69"/>
    </row>
    <row r="16775" spans="18:18" x14ac:dyDescent="0.3">
      <c r="R16775" s="69"/>
    </row>
    <row r="16776" spans="18:18" x14ac:dyDescent="0.3">
      <c r="R16776" s="69"/>
    </row>
    <row r="16777" spans="18:18" x14ac:dyDescent="0.3">
      <c r="R16777" s="69"/>
    </row>
    <row r="16778" spans="18:18" x14ac:dyDescent="0.3">
      <c r="R16778" s="69"/>
    </row>
    <row r="16779" spans="18:18" x14ac:dyDescent="0.3">
      <c r="R16779" s="69"/>
    </row>
    <row r="16780" spans="18:18" x14ac:dyDescent="0.3">
      <c r="R16780" s="69"/>
    </row>
    <row r="16781" spans="18:18" x14ac:dyDescent="0.3">
      <c r="R16781" s="69"/>
    </row>
    <row r="16782" spans="18:18" x14ac:dyDescent="0.3">
      <c r="R16782" s="69"/>
    </row>
    <row r="16783" spans="18:18" x14ac:dyDescent="0.3">
      <c r="R16783" s="69"/>
    </row>
    <row r="16784" spans="18:18" x14ac:dyDescent="0.3">
      <c r="R16784" s="69"/>
    </row>
    <row r="16785" spans="18:18" x14ac:dyDescent="0.3">
      <c r="R16785" s="69"/>
    </row>
    <row r="16786" spans="18:18" x14ac:dyDescent="0.3">
      <c r="R16786" s="69"/>
    </row>
    <row r="16787" spans="18:18" x14ac:dyDescent="0.3">
      <c r="R16787" s="69"/>
    </row>
    <row r="16788" spans="18:18" x14ac:dyDescent="0.3">
      <c r="R16788" s="69"/>
    </row>
    <row r="16789" spans="18:18" x14ac:dyDescent="0.3">
      <c r="R16789" s="69"/>
    </row>
    <row r="16790" spans="18:18" x14ac:dyDescent="0.3">
      <c r="R16790" s="69"/>
    </row>
    <row r="16791" spans="18:18" x14ac:dyDescent="0.3">
      <c r="R16791" s="69"/>
    </row>
    <row r="16792" spans="18:18" x14ac:dyDescent="0.3">
      <c r="R16792" s="69"/>
    </row>
    <row r="16793" spans="18:18" x14ac:dyDescent="0.3">
      <c r="R16793" s="69"/>
    </row>
    <row r="16794" spans="18:18" x14ac:dyDescent="0.3">
      <c r="R16794" s="69"/>
    </row>
    <row r="16795" spans="18:18" x14ac:dyDescent="0.3">
      <c r="R16795" s="69"/>
    </row>
    <row r="16796" spans="18:18" x14ac:dyDescent="0.3">
      <c r="R16796" s="69"/>
    </row>
    <row r="16797" spans="18:18" x14ac:dyDescent="0.3">
      <c r="R16797" s="69"/>
    </row>
    <row r="16798" spans="18:18" x14ac:dyDescent="0.3">
      <c r="R16798" s="69"/>
    </row>
    <row r="16799" spans="18:18" x14ac:dyDescent="0.3">
      <c r="R16799" s="69"/>
    </row>
    <row r="16800" spans="18:18" x14ac:dyDescent="0.3">
      <c r="R16800" s="69"/>
    </row>
    <row r="16801" spans="18:18" x14ac:dyDescent="0.3">
      <c r="R16801" s="69"/>
    </row>
    <row r="16802" spans="18:18" x14ac:dyDescent="0.3">
      <c r="R16802" s="69"/>
    </row>
    <row r="16803" spans="18:18" x14ac:dyDescent="0.3">
      <c r="R16803" s="69"/>
    </row>
    <row r="16804" spans="18:18" x14ac:dyDescent="0.3">
      <c r="R16804" s="69"/>
    </row>
    <row r="16805" spans="18:18" x14ac:dyDescent="0.3">
      <c r="R16805" s="69"/>
    </row>
    <row r="16806" spans="18:18" x14ac:dyDescent="0.3">
      <c r="R16806" s="69"/>
    </row>
    <row r="16807" spans="18:18" x14ac:dyDescent="0.3">
      <c r="R16807" s="69"/>
    </row>
    <row r="16808" spans="18:18" x14ac:dyDescent="0.3">
      <c r="R16808" s="69"/>
    </row>
    <row r="16809" spans="18:18" x14ac:dyDescent="0.3">
      <c r="R16809" s="69"/>
    </row>
    <row r="16810" spans="18:18" x14ac:dyDescent="0.3">
      <c r="R16810" s="69"/>
    </row>
    <row r="16811" spans="18:18" x14ac:dyDescent="0.3">
      <c r="R16811" s="69"/>
    </row>
    <row r="16812" spans="18:18" x14ac:dyDescent="0.3">
      <c r="R16812" s="69"/>
    </row>
    <row r="16813" spans="18:18" x14ac:dyDescent="0.3">
      <c r="R16813" s="69"/>
    </row>
    <row r="16814" spans="18:18" x14ac:dyDescent="0.3">
      <c r="R16814" s="69"/>
    </row>
    <row r="16815" spans="18:18" x14ac:dyDescent="0.3">
      <c r="R16815" s="69"/>
    </row>
    <row r="16816" spans="18:18" x14ac:dyDescent="0.3">
      <c r="R16816" s="69"/>
    </row>
    <row r="16817" spans="18:18" x14ac:dyDescent="0.3">
      <c r="R16817" s="69"/>
    </row>
    <row r="16818" spans="18:18" x14ac:dyDescent="0.3">
      <c r="R16818" s="69"/>
    </row>
    <row r="16819" spans="18:18" x14ac:dyDescent="0.3">
      <c r="R16819" s="69"/>
    </row>
    <row r="16820" spans="18:18" x14ac:dyDescent="0.3">
      <c r="R16820" s="69"/>
    </row>
    <row r="16821" spans="18:18" x14ac:dyDescent="0.3">
      <c r="R16821" s="69"/>
    </row>
    <row r="16822" spans="18:18" x14ac:dyDescent="0.3">
      <c r="R16822" s="69"/>
    </row>
    <row r="16823" spans="18:18" x14ac:dyDescent="0.3">
      <c r="R16823" s="69"/>
    </row>
    <row r="16824" spans="18:18" x14ac:dyDescent="0.3">
      <c r="R16824" s="69"/>
    </row>
    <row r="16825" spans="18:18" x14ac:dyDescent="0.3">
      <c r="R16825" s="69"/>
    </row>
    <row r="16826" spans="18:18" x14ac:dyDescent="0.3">
      <c r="R16826" s="69"/>
    </row>
    <row r="16827" spans="18:18" x14ac:dyDescent="0.3">
      <c r="R16827" s="69"/>
    </row>
    <row r="16828" spans="18:18" x14ac:dyDescent="0.3">
      <c r="R16828" s="69"/>
    </row>
    <row r="16829" spans="18:18" x14ac:dyDescent="0.3">
      <c r="R16829" s="69"/>
    </row>
    <row r="16830" spans="18:18" x14ac:dyDescent="0.3">
      <c r="R16830" s="69"/>
    </row>
    <row r="16831" spans="18:18" x14ac:dyDescent="0.3">
      <c r="R16831" s="69"/>
    </row>
    <row r="16832" spans="18:18" x14ac:dyDescent="0.3">
      <c r="R16832" s="69"/>
    </row>
    <row r="16833" spans="18:18" x14ac:dyDescent="0.3">
      <c r="R16833" s="69"/>
    </row>
    <row r="16834" spans="18:18" x14ac:dyDescent="0.3">
      <c r="R16834" s="69"/>
    </row>
    <row r="16835" spans="18:18" x14ac:dyDescent="0.3">
      <c r="R16835" s="69"/>
    </row>
    <row r="16836" spans="18:18" x14ac:dyDescent="0.3">
      <c r="R16836" s="69"/>
    </row>
    <row r="16837" spans="18:18" x14ac:dyDescent="0.3">
      <c r="R16837" s="69"/>
    </row>
    <row r="16838" spans="18:18" x14ac:dyDescent="0.3">
      <c r="R16838" s="69"/>
    </row>
    <row r="16839" spans="18:18" x14ac:dyDescent="0.3">
      <c r="R16839" s="69"/>
    </row>
    <row r="16840" spans="18:18" x14ac:dyDescent="0.3">
      <c r="R16840" s="69"/>
    </row>
    <row r="16841" spans="18:18" x14ac:dyDescent="0.3">
      <c r="R16841" s="69"/>
    </row>
    <row r="16842" spans="18:18" x14ac:dyDescent="0.3">
      <c r="R16842" s="69"/>
    </row>
    <row r="16843" spans="18:18" x14ac:dyDescent="0.3">
      <c r="R16843" s="69"/>
    </row>
    <row r="16844" spans="18:18" x14ac:dyDescent="0.3">
      <c r="R16844" s="69"/>
    </row>
    <row r="16845" spans="18:18" x14ac:dyDescent="0.3">
      <c r="R16845" s="69"/>
    </row>
    <row r="16846" spans="18:18" x14ac:dyDescent="0.3">
      <c r="R16846" s="69"/>
    </row>
    <row r="16847" spans="18:18" x14ac:dyDescent="0.3">
      <c r="R16847" s="69"/>
    </row>
    <row r="16848" spans="18:18" x14ac:dyDescent="0.3">
      <c r="R16848" s="69"/>
    </row>
    <row r="16849" spans="18:18" x14ac:dyDescent="0.3">
      <c r="R16849" s="69"/>
    </row>
    <row r="16850" spans="18:18" x14ac:dyDescent="0.3">
      <c r="R16850" s="69"/>
    </row>
    <row r="16851" spans="18:18" x14ac:dyDescent="0.3">
      <c r="R16851" s="69"/>
    </row>
    <row r="16852" spans="18:18" x14ac:dyDescent="0.3">
      <c r="R16852" s="69"/>
    </row>
    <row r="16853" spans="18:18" x14ac:dyDescent="0.3">
      <c r="R16853" s="69"/>
    </row>
    <row r="16854" spans="18:18" x14ac:dyDescent="0.3">
      <c r="R16854" s="69"/>
    </row>
    <row r="16855" spans="18:18" x14ac:dyDescent="0.3">
      <c r="R16855" s="69"/>
    </row>
    <row r="16856" spans="18:18" x14ac:dyDescent="0.3">
      <c r="R16856" s="69"/>
    </row>
    <row r="16857" spans="18:18" x14ac:dyDescent="0.3">
      <c r="R16857" s="69"/>
    </row>
    <row r="16858" spans="18:18" x14ac:dyDescent="0.3">
      <c r="R16858" s="69"/>
    </row>
    <row r="16859" spans="18:18" x14ac:dyDescent="0.3">
      <c r="R16859" s="69"/>
    </row>
    <row r="16860" spans="18:18" x14ac:dyDescent="0.3">
      <c r="R16860" s="69"/>
    </row>
    <row r="16861" spans="18:18" x14ac:dyDescent="0.3">
      <c r="R16861" s="69"/>
    </row>
    <row r="16862" spans="18:18" x14ac:dyDescent="0.3">
      <c r="R16862" s="69"/>
    </row>
    <row r="16863" spans="18:18" x14ac:dyDescent="0.3">
      <c r="R16863" s="69"/>
    </row>
    <row r="16864" spans="18:18" x14ac:dyDescent="0.3">
      <c r="R16864" s="69"/>
    </row>
    <row r="16865" spans="18:18" x14ac:dyDescent="0.3">
      <c r="R16865" s="69"/>
    </row>
    <row r="16866" spans="18:18" x14ac:dyDescent="0.3">
      <c r="R16866" s="69"/>
    </row>
    <row r="16867" spans="18:18" x14ac:dyDescent="0.3">
      <c r="R16867" s="69"/>
    </row>
    <row r="16868" spans="18:18" x14ac:dyDescent="0.3">
      <c r="R16868" s="69"/>
    </row>
    <row r="16869" spans="18:18" x14ac:dyDescent="0.3">
      <c r="R16869" s="69"/>
    </row>
    <row r="16870" spans="18:18" x14ac:dyDescent="0.3">
      <c r="R16870" s="69"/>
    </row>
    <row r="16871" spans="18:18" x14ac:dyDescent="0.3">
      <c r="R16871" s="69"/>
    </row>
    <row r="16872" spans="18:18" x14ac:dyDescent="0.3">
      <c r="R16872" s="69"/>
    </row>
    <row r="16873" spans="18:18" x14ac:dyDescent="0.3">
      <c r="R16873" s="69"/>
    </row>
    <row r="16874" spans="18:18" x14ac:dyDescent="0.3">
      <c r="R16874" s="69"/>
    </row>
    <row r="16875" spans="18:18" x14ac:dyDescent="0.3">
      <c r="R16875" s="69"/>
    </row>
    <row r="16876" spans="18:18" x14ac:dyDescent="0.3">
      <c r="R16876" s="69"/>
    </row>
    <row r="16877" spans="18:18" x14ac:dyDescent="0.3">
      <c r="R16877" s="69"/>
    </row>
    <row r="16878" spans="18:18" x14ac:dyDescent="0.3">
      <c r="R16878" s="69"/>
    </row>
    <row r="16879" spans="18:18" x14ac:dyDescent="0.3">
      <c r="R16879" s="69"/>
    </row>
    <row r="16880" spans="18:18" x14ac:dyDescent="0.3">
      <c r="R16880" s="69"/>
    </row>
    <row r="16881" spans="18:18" x14ac:dyDescent="0.3">
      <c r="R16881" s="69"/>
    </row>
    <row r="16882" spans="18:18" x14ac:dyDescent="0.3">
      <c r="R16882" s="69"/>
    </row>
    <row r="16883" spans="18:18" x14ac:dyDescent="0.3">
      <c r="R16883" s="69"/>
    </row>
    <row r="16884" spans="18:18" x14ac:dyDescent="0.3">
      <c r="R16884" s="69"/>
    </row>
    <row r="16885" spans="18:18" x14ac:dyDescent="0.3">
      <c r="R16885" s="69"/>
    </row>
    <row r="16886" spans="18:18" x14ac:dyDescent="0.3">
      <c r="R16886" s="69"/>
    </row>
    <row r="16887" spans="18:18" x14ac:dyDescent="0.3">
      <c r="R16887" s="69"/>
    </row>
    <row r="16888" spans="18:18" x14ac:dyDescent="0.3">
      <c r="R16888" s="69"/>
    </row>
    <row r="16889" spans="18:18" x14ac:dyDescent="0.3">
      <c r="R16889" s="69"/>
    </row>
    <row r="16890" spans="18:18" x14ac:dyDescent="0.3">
      <c r="R16890" s="69"/>
    </row>
    <row r="16891" spans="18:18" x14ac:dyDescent="0.3">
      <c r="R16891" s="69"/>
    </row>
    <row r="16892" spans="18:18" x14ac:dyDescent="0.3">
      <c r="R16892" s="69"/>
    </row>
    <row r="16893" spans="18:18" x14ac:dyDescent="0.3">
      <c r="R16893" s="69"/>
    </row>
    <row r="16894" spans="18:18" x14ac:dyDescent="0.3">
      <c r="R16894" s="69"/>
    </row>
    <row r="16895" spans="18:18" x14ac:dyDescent="0.3">
      <c r="R16895" s="69"/>
    </row>
    <row r="16896" spans="18:18" x14ac:dyDescent="0.3">
      <c r="R16896" s="69"/>
    </row>
    <row r="16897" spans="18:18" x14ac:dyDescent="0.3">
      <c r="R16897" s="69"/>
    </row>
    <row r="16898" spans="18:18" x14ac:dyDescent="0.3">
      <c r="R16898" s="69"/>
    </row>
    <row r="16899" spans="18:18" x14ac:dyDescent="0.3">
      <c r="R16899" s="69"/>
    </row>
    <row r="16900" spans="18:18" x14ac:dyDescent="0.3">
      <c r="R16900" s="69"/>
    </row>
    <row r="16901" spans="18:18" x14ac:dyDescent="0.3">
      <c r="R16901" s="69"/>
    </row>
    <row r="16902" spans="18:18" x14ac:dyDescent="0.3">
      <c r="R16902" s="69"/>
    </row>
    <row r="16903" spans="18:18" x14ac:dyDescent="0.3">
      <c r="R16903" s="69"/>
    </row>
    <row r="16904" spans="18:18" x14ac:dyDescent="0.3">
      <c r="R16904" s="69"/>
    </row>
    <row r="16905" spans="18:18" x14ac:dyDescent="0.3">
      <c r="R16905" s="69"/>
    </row>
    <row r="16906" spans="18:18" x14ac:dyDescent="0.3">
      <c r="R16906" s="69"/>
    </row>
    <row r="16907" spans="18:18" x14ac:dyDescent="0.3">
      <c r="R16907" s="69"/>
    </row>
    <row r="16908" spans="18:18" x14ac:dyDescent="0.3">
      <c r="R16908" s="69"/>
    </row>
    <row r="16909" spans="18:18" x14ac:dyDescent="0.3">
      <c r="R16909" s="69"/>
    </row>
    <row r="16910" spans="18:18" x14ac:dyDescent="0.3">
      <c r="R16910" s="69"/>
    </row>
    <row r="16911" spans="18:18" x14ac:dyDescent="0.3">
      <c r="R16911" s="69"/>
    </row>
    <row r="16912" spans="18:18" x14ac:dyDescent="0.3">
      <c r="R16912" s="69"/>
    </row>
    <row r="16913" spans="18:18" x14ac:dyDescent="0.3">
      <c r="R16913" s="69"/>
    </row>
    <row r="16914" spans="18:18" x14ac:dyDescent="0.3">
      <c r="R16914" s="69"/>
    </row>
    <row r="16915" spans="18:18" x14ac:dyDescent="0.3">
      <c r="R16915" s="69"/>
    </row>
    <row r="16916" spans="18:18" x14ac:dyDescent="0.3">
      <c r="R16916" s="69"/>
    </row>
    <row r="16917" spans="18:18" x14ac:dyDescent="0.3">
      <c r="R16917" s="69"/>
    </row>
    <row r="16918" spans="18:18" x14ac:dyDescent="0.3">
      <c r="R16918" s="69"/>
    </row>
    <row r="16919" spans="18:18" x14ac:dyDescent="0.3">
      <c r="R16919" s="69"/>
    </row>
    <row r="16920" spans="18:18" x14ac:dyDescent="0.3">
      <c r="R16920" s="69"/>
    </row>
    <row r="16921" spans="18:18" x14ac:dyDescent="0.3">
      <c r="R16921" s="69"/>
    </row>
    <row r="16922" spans="18:18" x14ac:dyDescent="0.3">
      <c r="R16922" s="69"/>
    </row>
    <row r="16923" spans="18:18" x14ac:dyDescent="0.3">
      <c r="R16923" s="69"/>
    </row>
    <row r="16924" spans="18:18" x14ac:dyDescent="0.3">
      <c r="R16924" s="69"/>
    </row>
    <row r="16925" spans="18:18" x14ac:dyDescent="0.3">
      <c r="R16925" s="69"/>
    </row>
    <row r="16926" spans="18:18" x14ac:dyDescent="0.3">
      <c r="R16926" s="69"/>
    </row>
    <row r="16927" spans="18:18" x14ac:dyDescent="0.3">
      <c r="R16927" s="69"/>
    </row>
    <row r="16928" spans="18:18" x14ac:dyDescent="0.3">
      <c r="R16928" s="69"/>
    </row>
    <row r="16929" spans="18:18" x14ac:dyDescent="0.3">
      <c r="R16929" s="69"/>
    </row>
    <row r="16930" spans="18:18" x14ac:dyDescent="0.3">
      <c r="R16930" s="69"/>
    </row>
    <row r="16931" spans="18:18" x14ac:dyDescent="0.3">
      <c r="R16931" s="69"/>
    </row>
    <row r="16932" spans="18:18" x14ac:dyDescent="0.3">
      <c r="R16932" s="69"/>
    </row>
    <row r="16933" spans="18:18" x14ac:dyDescent="0.3">
      <c r="R16933" s="69"/>
    </row>
    <row r="16934" spans="18:18" x14ac:dyDescent="0.3">
      <c r="R16934" s="69"/>
    </row>
    <row r="16935" spans="18:18" x14ac:dyDescent="0.3">
      <c r="R16935" s="69"/>
    </row>
    <row r="16936" spans="18:18" x14ac:dyDescent="0.3">
      <c r="R16936" s="69"/>
    </row>
    <row r="16937" spans="18:18" x14ac:dyDescent="0.3">
      <c r="R16937" s="69"/>
    </row>
    <row r="16938" spans="18:18" x14ac:dyDescent="0.3">
      <c r="R16938" s="69"/>
    </row>
    <row r="16939" spans="18:18" x14ac:dyDescent="0.3">
      <c r="R16939" s="69"/>
    </row>
    <row r="16940" spans="18:18" x14ac:dyDescent="0.3">
      <c r="R16940" s="69"/>
    </row>
    <row r="16941" spans="18:18" x14ac:dyDescent="0.3">
      <c r="R16941" s="69"/>
    </row>
    <row r="16942" spans="18:18" x14ac:dyDescent="0.3">
      <c r="R16942" s="69"/>
    </row>
    <row r="16943" spans="18:18" x14ac:dyDescent="0.3">
      <c r="R16943" s="69"/>
    </row>
    <row r="16944" spans="18:18" x14ac:dyDescent="0.3">
      <c r="R16944" s="69"/>
    </row>
    <row r="16945" spans="18:18" x14ac:dyDescent="0.3">
      <c r="R16945" s="69"/>
    </row>
    <row r="16946" spans="18:18" x14ac:dyDescent="0.3">
      <c r="R16946" s="69"/>
    </row>
    <row r="16947" spans="18:18" x14ac:dyDescent="0.3">
      <c r="R16947" s="69"/>
    </row>
    <row r="16948" spans="18:18" x14ac:dyDescent="0.3">
      <c r="R16948" s="69"/>
    </row>
    <row r="16949" spans="18:18" x14ac:dyDescent="0.3">
      <c r="R16949" s="69"/>
    </row>
    <row r="16950" spans="18:18" x14ac:dyDescent="0.3">
      <c r="R16950" s="69"/>
    </row>
    <row r="16951" spans="18:18" x14ac:dyDescent="0.3">
      <c r="R16951" s="69"/>
    </row>
    <row r="16952" spans="18:18" x14ac:dyDescent="0.3">
      <c r="R16952" s="69"/>
    </row>
    <row r="16953" spans="18:18" x14ac:dyDescent="0.3">
      <c r="R16953" s="69"/>
    </row>
    <row r="16954" spans="18:18" x14ac:dyDescent="0.3">
      <c r="R16954" s="69"/>
    </row>
    <row r="16955" spans="18:18" x14ac:dyDescent="0.3">
      <c r="R16955" s="69"/>
    </row>
    <row r="16956" spans="18:18" x14ac:dyDescent="0.3">
      <c r="R16956" s="69"/>
    </row>
    <row r="16957" spans="18:18" x14ac:dyDescent="0.3">
      <c r="R16957" s="69"/>
    </row>
    <row r="16958" spans="18:18" x14ac:dyDescent="0.3">
      <c r="R16958" s="69"/>
    </row>
    <row r="16959" spans="18:18" x14ac:dyDescent="0.3">
      <c r="R16959" s="69"/>
    </row>
    <row r="16960" spans="18:18" x14ac:dyDescent="0.3">
      <c r="R16960" s="69"/>
    </row>
    <row r="16961" spans="18:18" x14ac:dyDescent="0.3">
      <c r="R16961" s="69"/>
    </row>
    <row r="16962" spans="18:18" x14ac:dyDescent="0.3">
      <c r="R16962" s="69"/>
    </row>
    <row r="16963" spans="18:18" x14ac:dyDescent="0.3">
      <c r="R16963" s="69"/>
    </row>
    <row r="16964" spans="18:18" x14ac:dyDescent="0.3">
      <c r="R16964" s="69"/>
    </row>
    <row r="16965" spans="18:18" x14ac:dyDescent="0.3">
      <c r="R16965" s="69"/>
    </row>
    <row r="16966" spans="18:18" x14ac:dyDescent="0.3">
      <c r="R16966" s="69"/>
    </row>
    <row r="16967" spans="18:18" x14ac:dyDescent="0.3">
      <c r="R16967" s="69"/>
    </row>
    <row r="16968" spans="18:18" x14ac:dyDescent="0.3">
      <c r="R16968" s="69"/>
    </row>
    <row r="16969" spans="18:18" x14ac:dyDescent="0.3">
      <c r="R16969" s="69"/>
    </row>
    <row r="16970" spans="18:18" x14ac:dyDescent="0.3">
      <c r="R16970" s="69"/>
    </row>
    <row r="16971" spans="18:18" x14ac:dyDescent="0.3">
      <c r="R16971" s="69"/>
    </row>
    <row r="16972" spans="18:18" x14ac:dyDescent="0.3">
      <c r="R16972" s="69"/>
    </row>
    <row r="16973" spans="18:18" x14ac:dyDescent="0.3">
      <c r="R16973" s="69"/>
    </row>
    <row r="16974" spans="18:18" x14ac:dyDescent="0.3">
      <c r="R16974" s="69"/>
    </row>
    <row r="16975" spans="18:18" x14ac:dyDescent="0.3">
      <c r="R16975" s="69"/>
    </row>
    <row r="16976" spans="18:18" x14ac:dyDescent="0.3">
      <c r="R16976" s="69"/>
    </row>
    <row r="16977" spans="18:18" x14ac:dyDescent="0.3">
      <c r="R16977" s="69"/>
    </row>
    <row r="16978" spans="18:18" x14ac:dyDescent="0.3">
      <c r="R16978" s="69"/>
    </row>
    <row r="16979" spans="18:18" x14ac:dyDescent="0.3">
      <c r="R16979" s="69"/>
    </row>
    <row r="16980" spans="18:18" x14ac:dyDescent="0.3">
      <c r="R16980" s="69"/>
    </row>
    <row r="16981" spans="18:18" x14ac:dyDescent="0.3">
      <c r="R16981" s="69"/>
    </row>
    <row r="16982" spans="18:18" x14ac:dyDescent="0.3">
      <c r="R16982" s="69"/>
    </row>
    <row r="16983" spans="18:18" x14ac:dyDescent="0.3">
      <c r="R16983" s="69"/>
    </row>
    <row r="16984" spans="18:18" x14ac:dyDescent="0.3">
      <c r="R16984" s="69"/>
    </row>
    <row r="16985" spans="18:18" x14ac:dyDescent="0.3">
      <c r="R16985" s="69"/>
    </row>
    <row r="16986" spans="18:18" x14ac:dyDescent="0.3">
      <c r="R16986" s="69"/>
    </row>
    <row r="16987" spans="18:18" x14ac:dyDescent="0.3">
      <c r="R16987" s="69"/>
    </row>
    <row r="16988" spans="18:18" x14ac:dyDescent="0.3">
      <c r="R16988" s="69"/>
    </row>
    <row r="16989" spans="18:18" x14ac:dyDescent="0.3">
      <c r="R16989" s="69"/>
    </row>
    <row r="16990" spans="18:18" x14ac:dyDescent="0.3">
      <c r="R16990" s="69"/>
    </row>
    <row r="16991" spans="18:18" x14ac:dyDescent="0.3">
      <c r="R16991" s="69"/>
    </row>
    <row r="16992" spans="18:18" x14ac:dyDescent="0.3">
      <c r="R16992" s="69"/>
    </row>
    <row r="16993" spans="18:18" x14ac:dyDescent="0.3">
      <c r="R16993" s="69"/>
    </row>
    <row r="16994" spans="18:18" x14ac:dyDescent="0.3">
      <c r="R16994" s="69"/>
    </row>
    <row r="16995" spans="18:18" x14ac:dyDescent="0.3">
      <c r="R16995" s="69"/>
    </row>
    <row r="16996" spans="18:18" x14ac:dyDescent="0.3">
      <c r="R16996" s="69"/>
    </row>
    <row r="16997" spans="18:18" x14ac:dyDescent="0.3">
      <c r="R16997" s="69"/>
    </row>
    <row r="16998" spans="18:18" x14ac:dyDescent="0.3">
      <c r="R16998" s="69"/>
    </row>
    <row r="16999" spans="18:18" x14ac:dyDescent="0.3">
      <c r="R16999" s="69"/>
    </row>
    <row r="17000" spans="18:18" x14ac:dyDescent="0.3">
      <c r="R17000" s="69"/>
    </row>
    <row r="17001" spans="18:18" x14ac:dyDescent="0.3">
      <c r="R17001" s="69"/>
    </row>
    <row r="17002" spans="18:18" x14ac:dyDescent="0.3">
      <c r="R17002" s="69"/>
    </row>
    <row r="17003" spans="18:18" x14ac:dyDescent="0.3">
      <c r="R17003" s="69"/>
    </row>
    <row r="17004" spans="18:18" x14ac:dyDescent="0.3">
      <c r="R17004" s="69"/>
    </row>
    <row r="17005" spans="18:18" x14ac:dyDescent="0.3">
      <c r="R17005" s="69"/>
    </row>
    <row r="17006" spans="18:18" x14ac:dyDescent="0.3">
      <c r="R17006" s="69"/>
    </row>
    <row r="17007" spans="18:18" x14ac:dyDescent="0.3">
      <c r="R17007" s="69"/>
    </row>
    <row r="17008" spans="18:18" x14ac:dyDescent="0.3">
      <c r="R17008" s="69"/>
    </row>
    <row r="17009" spans="18:18" x14ac:dyDescent="0.3">
      <c r="R17009" s="69"/>
    </row>
    <row r="17010" spans="18:18" x14ac:dyDescent="0.3">
      <c r="R17010" s="69"/>
    </row>
    <row r="17011" spans="18:18" x14ac:dyDescent="0.3">
      <c r="R17011" s="69"/>
    </row>
    <row r="17012" spans="18:18" x14ac:dyDescent="0.3">
      <c r="R17012" s="69"/>
    </row>
    <row r="17013" spans="18:18" x14ac:dyDescent="0.3">
      <c r="R17013" s="69"/>
    </row>
    <row r="17014" spans="18:18" x14ac:dyDescent="0.3">
      <c r="R17014" s="69"/>
    </row>
    <row r="17015" spans="18:18" x14ac:dyDescent="0.3">
      <c r="R17015" s="69"/>
    </row>
    <row r="17016" spans="18:18" x14ac:dyDescent="0.3">
      <c r="R17016" s="69"/>
    </row>
    <row r="17017" spans="18:18" x14ac:dyDescent="0.3">
      <c r="R17017" s="69"/>
    </row>
    <row r="17018" spans="18:18" x14ac:dyDescent="0.3">
      <c r="R17018" s="69"/>
    </row>
    <row r="17019" spans="18:18" x14ac:dyDescent="0.3">
      <c r="R17019" s="69"/>
    </row>
    <row r="17020" spans="18:18" x14ac:dyDescent="0.3">
      <c r="R17020" s="69"/>
    </row>
    <row r="17021" spans="18:18" x14ac:dyDescent="0.3">
      <c r="R17021" s="69"/>
    </row>
    <row r="17022" spans="18:18" x14ac:dyDescent="0.3">
      <c r="R17022" s="69"/>
    </row>
    <row r="17023" spans="18:18" x14ac:dyDescent="0.3">
      <c r="R17023" s="69"/>
    </row>
    <row r="17024" spans="18:18" x14ac:dyDescent="0.3">
      <c r="R17024" s="69"/>
    </row>
    <row r="17025" spans="18:18" x14ac:dyDescent="0.3">
      <c r="R17025" s="69"/>
    </row>
    <row r="17026" spans="18:18" x14ac:dyDescent="0.3">
      <c r="R17026" s="69"/>
    </row>
    <row r="17027" spans="18:18" x14ac:dyDescent="0.3">
      <c r="R17027" s="69"/>
    </row>
    <row r="17028" spans="18:18" x14ac:dyDescent="0.3">
      <c r="R17028" s="69"/>
    </row>
    <row r="17029" spans="18:18" x14ac:dyDescent="0.3">
      <c r="R17029" s="69"/>
    </row>
    <row r="17030" spans="18:18" x14ac:dyDescent="0.3">
      <c r="R17030" s="69"/>
    </row>
    <row r="17031" spans="18:18" x14ac:dyDescent="0.3">
      <c r="R17031" s="69"/>
    </row>
    <row r="17032" spans="18:18" x14ac:dyDescent="0.3">
      <c r="R17032" s="69"/>
    </row>
    <row r="17033" spans="18:18" x14ac:dyDescent="0.3">
      <c r="R17033" s="69"/>
    </row>
    <row r="17034" spans="18:18" x14ac:dyDescent="0.3">
      <c r="R17034" s="69"/>
    </row>
    <row r="17035" spans="18:18" x14ac:dyDescent="0.3">
      <c r="R17035" s="69"/>
    </row>
    <row r="17036" spans="18:18" x14ac:dyDescent="0.3">
      <c r="R17036" s="69"/>
    </row>
    <row r="17037" spans="18:18" x14ac:dyDescent="0.3">
      <c r="R17037" s="69"/>
    </row>
    <row r="17038" spans="18:18" x14ac:dyDescent="0.3">
      <c r="R17038" s="69"/>
    </row>
    <row r="17039" spans="18:18" x14ac:dyDescent="0.3">
      <c r="R17039" s="69"/>
    </row>
    <row r="17040" spans="18:18" x14ac:dyDescent="0.3">
      <c r="R17040" s="69"/>
    </row>
    <row r="17041" spans="18:18" x14ac:dyDescent="0.3">
      <c r="R17041" s="69"/>
    </row>
    <row r="17042" spans="18:18" x14ac:dyDescent="0.3">
      <c r="R17042" s="69"/>
    </row>
    <row r="17043" spans="18:18" x14ac:dyDescent="0.3">
      <c r="R17043" s="69"/>
    </row>
    <row r="17044" spans="18:18" x14ac:dyDescent="0.3">
      <c r="R17044" s="69"/>
    </row>
    <row r="17045" spans="18:18" x14ac:dyDescent="0.3">
      <c r="R17045" s="69"/>
    </row>
    <row r="17046" spans="18:18" x14ac:dyDescent="0.3">
      <c r="R17046" s="69"/>
    </row>
    <row r="17047" spans="18:18" x14ac:dyDescent="0.3">
      <c r="R17047" s="69"/>
    </row>
    <row r="17048" spans="18:18" x14ac:dyDescent="0.3">
      <c r="R17048" s="69"/>
    </row>
    <row r="17049" spans="18:18" x14ac:dyDescent="0.3">
      <c r="R17049" s="69"/>
    </row>
    <row r="17050" spans="18:18" x14ac:dyDescent="0.3">
      <c r="R17050" s="69"/>
    </row>
    <row r="17051" spans="18:18" x14ac:dyDescent="0.3">
      <c r="R17051" s="69"/>
    </row>
    <row r="17052" spans="18:18" x14ac:dyDescent="0.3">
      <c r="R17052" s="69"/>
    </row>
    <row r="17053" spans="18:18" x14ac:dyDescent="0.3">
      <c r="R17053" s="69"/>
    </row>
    <row r="17054" spans="18:18" x14ac:dyDescent="0.3">
      <c r="R17054" s="69"/>
    </row>
    <row r="17055" spans="18:18" x14ac:dyDescent="0.3">
      <c r="R17055" s="69"/>
    </row>
    <row r="17056" spans="18:18" x14ac:dyDescent="0.3">
      <c r="R17056" s="69"/>
    </row>
    <row r="17057" spans="18:18" x14ac:dyDescent="0.3">
      <c r="R17057" s="69"/>
    </row>
    <row r="17058" spans="18:18" x14ac:dyDescent="0.3">
      <c r="R17058" s="69"/>
    </row>
    <row r="17059" spans="18:18" x14ac:dyDescent="0.3">
      <c r="R17059" s="69"/>
    </row>
    <row r="17060" spans="18:18" x14ac:dyDescent="0.3">
      <c r="R17060" s="69"/>
    </row>
    <row r="17061" spans="18:18" x14ac:dyDescent="0.3">
      <c r="R17061" s="69"/>
    </row>
    <row r="17062" spans="18:18" x14ac:dyDescent="0.3">
      <c r="R17062" s="69"/>
    </row>
    <row r="17063" spans="18:18" x14ac:dyDescent="0.3">
      <c r="R17063" s="69"/>
    </row>
    <row r="17064" spans="18:18" x14ac:dyDescent="0.3">
      <c r="R17064" s="69"/>
    </row>
    <row r="17065" spans="18:18" x14ac:dyDescent="0.3">
      <c r="R17065" s="69"/>
    </row>
    <row r="17066" spans="18:18" x14ac:dyDescent="0.3">
      <c r="R17066" s="69"/>
    </row>
    <row r="17067" spans="18:18" x14ac:dyDescent="0.3">
      <c r="R17067" s="69"/>
    </row>
    <row r="17068" spans="18:18" x14ac:dyDescent="0.3">
      <c r="R17068" s="69"/>
    </row>
    <row r="17069" spans="18:18" x14ac:dyDescent="0.3">
      <c r="R17069" s="69"/>
    </row>
    <row r="17070" spans="18:18" x14ac:dyDescent="0.3">
      <c r="R17070" s="69"/>
    </row>
    <row r="17071" spans="18:18" x14ac:dyDescent="0.3">
      <c r="R17071" s="69"/>
    </row>
    <row r="17072" spans="18:18" x14ac:dyDescent="0.3">
      <c r="R17072" s="69"/>
    </row>
    <row r="17073" spans="18:18" x14ac:dyDescent="0.3">
      <c r="R17073" s="69"/>
    </row>
    <row r="17074" spans="18:18" x14ac:dyDescent="0.3">
      <c r="R17074" s="69"/>
    </row>
    <row r="17075" spans="18:18" x14ac:dyDescent="0.3">
      <c r="R17075" s="69"/>
    </row>
    <row r="17076" spans="18:18" x14ac:dyDescent="0.3">
      <c r="R17076" s="69"/>
    </row>
    <row r="17077" spans="18:18" x14ac:dyDescent="0.3">
      <c r="R17077" s="69"/>
    </row>
    <row r="17078" spans="18:18" x14ac:dyDescent="0.3">
      <c r="R17078" s="69"/>
    </row>
    <row r="17079" spans="18:18" x14ac:dyDescent="0.3">
      <c r="R17079" s="69"/>
    </row>
    <row r="17080" spans="18:18" x14ac:dyDescent="0.3">
      <c r="R17080" s="69"/>
    </row>
    <row r="17081" spans="18:18" x14ac:dyDescent="0.3">
      <c r="R17081" s="69"/>
    </row>
    <row r="17082" spans="18:18" x14ac:dyDescent="0.3">
      <c r="R17082" s="69"/>
    </row>
    <row r="17083" spans="18:18" x14ac:dyDescent="0.3">
      <c r="R17083" s="69"/>
    </row>
    <row r="17084" spans="18:18" x14ac:dyDescent="0.3">
      <c r="R17084" s="69"/>
    </row>
    <row r="17085" spans="18:18" x14ac:dyDescent="0.3">
      <c r="R17085" s="69"/>
    </row>
    <row r="17086" spans="18:18" x14ac:dyDescent="0.3">
      <c r="R17086" s="69"/>
    </row>
    <row r="17087" spans="18:18" x14ac:dyDescent="0.3">
      <c r="R17087" s="69"/>
    </row>
    <row r="17088" spans="18:18" x14ac:dyDescent="0.3">
      <c r="R17088" s="69"/>
    </row>
    <row r="17089" spans="18:18" x14ac:dyDescent="0.3">
      <c r="R17089" s="69"/>
    </row>
    <row r="17090" spans="18:18" x14ac:dyDescent="0.3">
      <c r="R17090" s="69"/>
    </row>
    <row r="17091" spans="18:18" x14ac:dyDescent="0.3">
      <c r="R17091" s="69"/>
    </row>
    <row r="17092" spans="18:18" x14ac:dyDescent="0.3">
      <c r="R17092" s="69"/>
    </row>
    <row r="17093" spans="18:18" x14ac:dyDescent="0.3">
      <c r="R17093" s="69"/>
    </row>
    <row r="17094" spans="18:18" x14ac:dyDescent="0.3">
      <c r="R17094" s="69"/>
    </row>
    <row r="17095" spans="18:18" x14ac:dyDescent="0.3">
      <c r="R17095" s="69"/>
    </row>
    <row r="17096" spans="18:18" x14ac:dyDescent="0.3">
      <c r="R17096" s="69"/>
    </row>
    <row r="17097" spans="18:18" x14ac:dyDescent="0.3">
      <c r="R17097" s="69"/>
    </row>
    <row r="17098" spans="18:18" x14ac:dyDescent="0.3">
      <c r="R17098" s="69"/>
    </row>
    <row r="17099" spans="18:18" x14ac:dyDescent="0.3">
      <c r="R17099" s="69"/>
    </row>
    <row r="17100" spans="18:18" x14ac:dyDescent="0.3">
      <c r="R17100" s="69"/>
    </row>
    <row r="17101" spans="18:18" x14ac:dyDescent="0.3">
      <c r="R17101" s="69"/>
    </row>
    <row r="17102" spans="18:18" x14ac:dyDescent="0.3">
      <c r="R17102" s="69"/>
    </row>
    <row r="17103" spans="18:18" x14ac:dyDescent="0.3">
      <c r="R17103" s="69"/>
    </row>
    <row r="17104" spans="18:18" x14ac:dyDescent="0.3">
      <c r="R17104" s="69"/>
    </row>
    <row r="17105" spans="18:18" x14ac:dyDescent="0.3">
      <c r="R17105" s="69"/>
    </row>
    <row r="17106" spans="18:18" x14ac:dyDescent="0.3">
      <c r="R17106" s="69"/>
    </row>
    <row r="17107" spans="18:18" x14ac:dyDescent="0.3">
      <c r="R17107" s="69"/>
    </row>
    <row r="17108" spans="18:18" x14ac:dyDescent="0.3">
      <c r="R17108" s="69"/>
    </row>
    <row r="17109" spans="18:18" x14ac:dyDescent="0.3">
      <c r="R17109" s="69"/>
    </row>
    <row r="17110" spans="18:18" x14ac:dyDescent="0.3">
      <c r="R17110" s="69"/>
    </row>
    <row r="17111" spans="18:18" x14ac:dyDescent="0.3">
      <c r="R17111" s="69"/>
    </row>
    <row r="17112" spans="18:18" x14ac:dyDescent="0.3">
      <c r="R17112" s="69"/>
    </row>
    <row r="17113" spans="18:18" x14ac:dyDescent="0.3">
      <c r="R17113" s="69"/>
    </row>
    <row r="17114" spans="18:18" x14ac:dyDescent="0.3">
      <c r="R17114" s="69"/>
    </row>
    <row r="17115" spans="18:18" x14ac:dyDescent="0.3">
      <c r="R17115" s="69"/>
    </row>
    <row r="17116" spans="18:18" x14ac:dyDescent="0.3">
      <c r="R17116" s="69"/>
    </row>
    <row r="17117" spans="18:18" x14ac:dyDescent="0.3">
      <c r="R17117" s="69"/>
    </row>
    <row r="17118" spans="18:18" x14ac:dyDescent="0.3">
      <c r="R17118" s="69"/>
    </row>
    <row r="17119" spans="18:18" x14ac:dyDescent="0.3">
      <c r="R17119" s="69"/>
    </row>
    <row r="17120" spans="18:18" x14ac:dyDescent="0.3">
      <c r="R17120" s="69"/>
    </row>
    <row r="17121" spans="18:18" x14ac:dyDescent="0.3">
      <c r="R17121" s="69"/>
    </row>
    <row r="17122" spans="18:18" x14ac:dyDescent="0.3">
      <c r="R17122" s="69"/>
    </row>
    <row r="17123" spans="18:18" x14ac:dyDescent="0.3">
      <c r="R17123" s="69"/>
    </row>
    <row r="17124" spans="18:18" x14ac:dyDescent="0.3">
      <c r="R17124" s="69"/>
    </row>
    <row r="17125" spans="18:18" x14ac:dyDescent="0.3">
      <c r="R17125" s="69"/>
    </row>
    <row r="17126" spans="18:18" x14ac:dyDescent="0.3">
      <c r="R17126" s="69"/>
    </row>
    <row r="17127" spans="18:18" x14ac:dyDescent="0.3">
      <c r="R17127" s="69"/>
    </row>
    <row r="17128" spans="18:18" x14ac:dyDescent="0.3">
      <c r="R17128" s="69"/>
    </row>
    <row r="17129" spans="18:18" x14ac:dyDescent="0.3">
      <c r="R17129" s="69"/>
    </row>
    <row r="17130" spans="18:18" x14ac:dyDescent="0.3">
      <c r="R17130" s="69"/>
    </row>
    <row r="17131" spans="18:18" x14ac:dyDescent="0.3">
      <c r="R17131" s="69"/>
    </row>
    <row r="17132" spans="18:18" x14ac:dyDescent="0.3">
      <c r="R17132" s="69"/>
    </row>
    <row r="17133" spans="18:18" x14ac:dyDescent="0.3">
      <c r="R17133" s="69"/>
    </row>
    <row r="17134" spans="18:18" x14ac:dyDescent="0.3">
      <c r="R17134" s="69"/>
    </row>
    <row r="17135" spans="18:18" x14ac:dyDescent="0.3">
      <c r="R17135" s="69"/>
    </row>
    <row r="17136" spans="18:18" x14ac:dyDescent="0.3">
      <c r="R17136" s="69"/>
    </row>
    <row r="17137" spans="18:18" x14ac:dyDescent="0.3">
      <c r="R17137" s="69"/>
    </row>
    <row r="17138" spans="18:18" x14ac:dyDescent="0.3">
      <c r="R17138" s="69"/>
    </row>
    <row r="17139" spans="18:18" x14ac:dyDescent="0.3">
      <c r="R17139" s="69"/>
    </row>
    <row r="17140" spans="18:18" x14ac:dyDescent="0.3">
      <c r="R17140" s="69"/>
    </row>
    <row r="17141" spans="18:18" x14ac:dyDescent="0.3">
      <c r="R17141" s="69"/>
    </row>
    <row r="17142" spans="18:18" x14ac:dyDescent="0.3">
      <c r="R17142" s="69"/>
    </row>
    <row r="17143" spans="18:18" x14ac:dyDescent="0.3">
      <c r="R17143" s="69"/>
    </row>
    <row r="17144" spans="18:18" x14ac:dyDescent="0.3">
      <c r="R17144" s="69"/>
    </row>
    <row r="17145" spans="18:18" x14ac:dyDescent="0.3">
      <c r="R17145" s="69"/>
    </row>
    <row r="17146" spans="18:18" x14ac:dyDescent="0.3">
      <c r="R17146" s="69"/>
    </row>
    <row r="17147" spans="18:18" x14ac:dyDescent="0.3">
      <c r="R17147" s="69"/>
    </row>
    <row r="17148" spans="18:18" x14ac:dyDescent="0.3">
      <c r="R17148" s="69"/>
    </row>
    <row r="17149" spans="18:18" x14ac:dyDescent="0.3">
      <c r="R17149" s="69"/>
    </row>
    <row r="17150" spans="18:18" x14ac:dyDescent="0.3">
      <c r="R17150" s="69"/>
    </row>
    <row r="17151" spans="18:18" x14ac:dyDescent="0.3">
      <c r="R17151" s="69"/>
    </row>
    <row r="17152" spans="18:18" x14ac:dyDescent="0.3">
      <c r="R17152" s="69"/>
    </row>
    <row r="17153" spans="18:18" x14ac:dyDescent="0.3">
      <c r="R17153" s="69"/>
    </row>
    <row r="17154" spans="18:18" x14ac:dyDescent="0.3">
      <c r="R17154" s="69"/>
    </row>
    <row r="17155" spans="18:18" x14ac:dyDescent="0.3">
      <c r="R17155" s="69"/>
    </row>
    <row r="17156" spans="18:18" x14ac:dyDescent="0.3">
      <c r="R17156" s="69"/>
    </row>
    <row r="17157" spans="18:18" x14ac:dyDescent="0.3">
      <c r="R17157" s="69"/>
    </row>
    <row r="17158" spans="18:18" x14ac:dyDescent="0.3">
      <c r="R17158" s="69"/>
    </row>
    <row r="17159" spans="18:18" x14ac:dyDescent="0.3">
      <c r="R17159" s="69"/>
    </row>
    <row r="17160" spans="18:18" x14ac:dyDescent="0.3">
      <c r="R17160" s="69"/>
    </row>
    <row r="17161" spans="18:18" x14ac:dyDescent="0.3">
      <c r="R17161" s="69"/>
    </row>
    <row r="17162" spans="18:18" x14ac:dyDescent="0.3">
      <c r="R17162" s="69"/>
    </row>
    <row r="17163" spans="18:18" x14ac:dyDescent="0.3">
      <c r="R17163" s="69"/>
    </row>
    <row r="17164" spans="18:18" x14ac:dyDescent="0.3">
      <c r="R17164" s="69"/>
    </row>
    <row r="17165" spans="18:18" x14ac:dyDescent="0.3">
      <c r="R17165" s="69"/>
    </row>
    <row r="17166" spans="18:18" x14ac:dyDescent="0.3">
      <c r="R17166" s="69"/>
    </row>
    <row r="17167" spans="18:18" x14ac:dyDescent="0.3">
      <c r="R17167" s="69"/>
    </row>
    <row r="17168" spans="18:18" x14ac:dyDescent="0.3">
      <c r="R17168" s="69"/>
    </row>
    <row r="17169" spans="18:18" x14ac:dyDescent="0.3">
      <c r="R17169" s="69"/>
    </row>
    <row r="17170" spans="18:18" x14ac:dyDescent="0.3">
      <c r="R17170" s="69"/>
    </row>
    <row r="17171" spans="18:18" x14ac:dyDescent="0.3">
      <c r="R17171" s="69"/>
    </row>
    <row r="17172" spans="18:18" x14ac:dyDescent="0.3">
      <c r="R17172" s="69"/>
    </row>
    <row r="17173" spans="18:18" x14ac:dyDescent="0.3">
      <c r="R17173" s="69"/>
    </row>
    <row r="17174" spans="18:18" x14ac:dyDescent="0.3">
      <c r="R17174" s="69"/>
    </row>
    <row r="17175" spans="18:18" x14ac:dyDescent="0.3">
      <c r="R17175" s="69"/>
    </row>
    <row r="17176" spans="18:18" x14ac:dyDescent="0.3">
      <c r="R17176" s="69"/>
    </row>
    <row r="17177" spans="18:18" x14ac:dyDescent="0.3">
      <c r="R17177" s="69"/>
    </row>
    <row r="17178" spans="18:18" x14ac:dyDescent="0.3">
      <c r="R17178" s="69"/>
    </row>
    <row r="17179" spans="18:18" x14ac:dyDescent="0.3">
      <c r="R17179" s="69"/>
    </row>
    <row r="17180" spans="18:18" x14ac:dyDescent="0.3">
      <c r="R17180" s="69"/>
    </row>
    <row r="17181" spans="18:18" x14ac:dyDescent="0.3">
      <c r="R17181" s="69"/>
    </row>
    <row r="17182" spans="18:18" x14ac:dyDescent="0.3">
      <c r="R17182" s="69"/>
    </row>
    <row r="17183" spans="18:18" x14ac:dyDescent="0.3">
      <c r="R17183" s="69"/>
    </row>
    <row r="17184" spans="18:18" x14ac:dyDescent="0.3">
      <c r="R17184" s="69"/>
    </row>
    <row r="17185" spans="18:18" x14ac:dyDescent="0.3">
      <c r="R17185" s="69"/>
    </row>
    <row r="17186" spans="18:18" x14ac:dyDescent="0.3">
      <c r="R17186" s="69"/>
    </row>
    <row r="17187" spans="18:18" x14ac:dyDescent="0.3">
      <c r="R17187" s="69"/>
    </row>
    <row r="17188" spans="18:18" x14ac:dyDescent="0.3">
      <c r="R17188" s="69"/>
    </row>
    <row r="17189" spans="18:18" x14ac:dyDescent="0.3">
      <c r="R17189" s="69"/>
    </row>
    <row r="17190" spans="18:18" x14ac:dyDescent="0.3">
      <c r="R17190" s="69"/>
    </row>
    <row r="17191" spans="18:18" x14ac:dyDescent="0.3">
      <c r="R17191" s="69"/>
    </row>
    <row r="17192" spans="18:18" x14ac:dyDescent="0.3">
      <c r="R17192" s="69"/>
    </row>
    <row r="17193" spans="18:18" x14ac:dyDescent="0.3">
      <c r="R17193" s="69"/>
    </row>
    <row r="17194" spans="18:18" x14ac:dyDescent="0.3">
      <c r="R17194" s="69"/>
    </row>
    <row r="17195" spans="18:18" x14ac:dyDescent="0.3">
      <c r="R17195" s="69"/>
    </row>
    <row r="17196" spans="18:18" x14ac:dyDescent="0.3">
      <c r="R17196" s="69"/>
    </row>
    <row r="17197" spans="18:18" x14ac:dyDescent="0.3">
      <c r="R17197" s="69"/>
    </row>
    <row r="17198" spans="18:18" x14ac:dyDescent="0.3">
      <c r="R17198" s="69"/>
    </row>
    <row r="17199" spans="18:18" x14ac:dyDescent="0.3">
      <c r="R17199" s="69"/>
    </row>
    <row r="17200" spans="18:18" x14ac:dyDescent="0.3">
      <c r="R17200" s="69"/>
    </row>
    <row r="17201" spans="18:18" x14ac:dyDescent="0.3">
      <c r="R17201" s="69"/>
    </row>
    <row r="17202" spans="18:18" x14ac:dyDescent="0.3">
      <c r="R17202" s="69"/>
    </row>
    <row r="17203" spans="18:18" x14ac:dyDescent="0.3">
      <c r="R17203" s="69"/>
    </row>
    <row r="17204" spans="18:18" x14ac:dyDescent="0.3">
      <c r="R17204" s="69"/>
    </row>
    <row r="17205" spans="18:18" x14ac:dyDescent="0.3">
      <c r="R17205" s="69"/>
    </row>
    <row r="17206" spans="18:18" x14ac:dyDescent="0.3">
      <c r="R17206" s="69"/>
    </row>
    <row r="17207" spans="18:18" x14ac:dyDescent="0.3">
      <c r="R17207" s="69"/>
    </row>
    <row r="17208" spans="18:18" x14ac:dyDescent="0.3">
      <c r="R17208" s="69"/>
    </row>
    <row r="17209" spans="18:18" x14ac:dyDescent="0.3">
      <c r="R17209" s="69"/>
    </row>
    <row r="17210" spans="18:18" x14ac:dyDescent="0.3">
      <c r="R17210" s="69"/>
    </row>
    <row r="17211" spans="18:18" x14ac:dyDescent="0.3">
      <c r="R17211" s="69"/>
    </row>
    <row r="17212" spans="18:18" x14ac:dyDescent="0.3">
      <c r="R17212" s="69"/>
    </row>
    <row r="17213" spans="18:18" x14ac:dyDescent="0.3">
      <c r="R17213" s="69"/>
    </row>
    <row r="17214" spans="18:18" x14ac:dyDescent="0.3">
      <c r="R17214" s="69"/>
    </row>
    <row r="17215" spans="18:18" x14ac:dyDescent="0.3">
      <c r="R17215" s="69"/>
    </row>
    <row r="17216" spans="18:18" x14ac:dyDescent="0.3">
      <c r="R17216" s="69"/>
    </row>
    <row r="17217" spans="18:18" x14ac:dyDescent="0.3">
      <c r="R17217" s="69"/>
    </row>
    <row r="17218" spans="18:18" x14ac:dyDescent="0.3">
      <c r="R17218" s="69"/>
    </row>
    <row r="17219" spans="18:18" x14ac:dyDescent="0.3">
      <c r="R17219" s="69"/>
    </row>
    <row r="17220" spans="18:18" x14ac:dyDescent="0.3">
      <c r="R17220" s="69"/>
    </row>
    <row r="17221" spans="18:18" x14ac:dyDescent="0.3">
      <c r="R17221" s="69"/>
    </row>
    <row r="17222" spans="18:18" x14ac:dyDescent="0.3">
      <c r="R17222" s="69"/>
    </row>
    <row r="17223" spans="18:18" x14ac:dyDescent="0.3">
      <c r="R17223" s="69"/>
    </row>
    <row r="17224" spans="18:18" x14ac:dyDescent="0.3">
      <c r="R17224" s="69"/>
    </row>
    <row r="17225" spans="18:18" x14ac:dyDescent="0.3">
      <c r="R17225" s="69"/>
    </row>
    <row r="17226" spans="18:18" x14ac:dyDescent="0.3">
      <c r="R17226" s="69"/>
    </row>
    <row r="17227" spans="18:18" x14ac:dyDescent="0.3">
      <c r="R17227" s="69"/>
    </row>
    <row r="17228" spans="18:18" x14ac:dyDescent="0.3">
      <c r="R17228" s="69"/>
    </row>
    <row r="17229" spans="18:18" x14ac:dyDescent="0.3">
      <c r="R17229" s="69"/>
    </row>
    <row r="17230" spans="18:18" x14ac:dyDescent="0.3">
      <c r="R17230" s="69"/>
    </row>
    <row r="17231" spans="18:18" x14ac:dyDescent="0.3">
      <c r="R17231" s="69"/>
    </row>
    <row r="17232" spans="18:18" x14ac:dyDescent="0.3">
      <c r="R17232" s="69"/>
    </row>
    <row r="17233" spans="18:18" x14ac:dyDescent="0.3">
      <c r="R17233" s="69"/>
    </row>
    <row r="17234" spans="18:18" x14ac:dyDescent="0.3">
      <c r="R17234" s="69"/>
    </row>
    <row r="17235" spans="18:18" x14ac:dyDescent="0.3">
      <c r="R17235" s="69"/>
    </row>
    <row r="17236" spans="18:18" x14ac:dyDescent="0.3">
      <c r="R17236" s="69"/>
    </row>
    <row r="17237" spans="18:18" x14ac:dyDescent="0.3">
      <c r="R17237" s="69"/>
    </row>
    <row r="17238" spans="18:18" x14ac:dyDescent="0.3">
      <c r="R17238" s="69"/>
    </row>
    <row r="17239" spans="18:18" x14ac:dyDescent="0.3">
      <c r="R17239" s="69"/>
    </row>
    <row r="17240" spans="18:18" x14ac:dyDescent="0.3">
      <c r="R17240" s="69"/>
    </row>
    <row r="17241" spans="18:18" x14ac:dyDescent="0.3">
      <c r="R17241" s="69"/>
    </row>
    <row r="17242" spans="18:18" x14ac:dyDescent="0.3">
      <c r="R17242" s="69"/>
    </row>
    <row r="17243" spans="18:18" x14ac:dyDescent="0.3">
      <c r="R17243" s="69"/>
    </row>
    <row r="17244" spans="18:18" x14ac:dyDescent="0.3">
      <c r="R17244" s="69"/>
    </row>
    <row r="17245" spans="18:18" x14ac:dyDescent="0.3">
      <c r="R17245" s="69"/>
    </row>
    <row r="17246" spans="18:18" x14ac:dyDescent="0.3">
      <c r="R17246" s="69"/>
    </row>
    <row r="17247" spans="18:18" x14ac:dyDescent="0.3">
      <c r="R17247" s="69"/>
    </row>
    <row r="17248" spans="18:18" x14ac:dyDescent="0.3">
      <c r="R17248" s="69"/>
    </row>
    <row r="17249" spans="18:18" x14ac:dyDescent="0.3">
      <c r="R17249" s="69"/>
    </row>
    <row r="17250" spans="18:18" x14ac:dyDescent="0.3">
      <c r="R17250" s="69"/>
    </row>
    <row r="17251" spans="18:18" x14ac:dyDescent="0.3">
      <c r="R17251" s="69"/>
    </row>
    <row r="17252" spans="18:18" x14ac:dyDescent="0.3">
      <c r="R17252" s="69"/>
    </row>
    <row r="17253" spans="18:18" x14ac:dyDescent="0.3">
      <c r="R17253" s="69"/>
    </row>
    <row r="17254" spans="18:18" x14ac:dyDescent="0.3">
      <c r="R17254" s="69"/>
    </row>
    <row r="17255" spans="18:18" x14ac:dyDescent="0.3">
      <c r="R17255" s="69"/>
    </row>
    <row r="17256" spans="18:18" x14ac:dyDescent="0.3">
      <c r="R17256" s="69"/>
    </row>
    <row r="17257" spans="18:18" x14ac:dyDescent="0.3">
      <c r="R17257" s="69"/>
    </row>
    <row r="17258" spans="18:18" x14ac:dyDescent="0.3">
      <c r="R17258" s="69"/>
    </row>
    <row r="17259" spans="18:18" x14ac:dyDescent="0.3">
      <c r="R17259" s="69"/>
    </row>
    <row r="17260" spans="18:18" x14ac:dyDescent="0.3">
      <c r="R17260" s="69"/>
    </row>
    <row r="17261" spans="18:18" x14ac:dyDescent="0.3">
      <c r="R17261" s="69"/>
    </row>
    <row r="17262" spans="18:18" x14ac:dyDescent="0.3">
      <c r="R17262" s="69"/>
    </row>
    <row r="17263" spans="18:18" x14ac:dyDescent="0.3">
      <c r="R17263" s="69"/>
    </row>
    <row r="17264" spans="18:18" x14ac:dyDescent="0.3">
      <c r="R17264" s="69"/>
    </row>
    <row r="17265" spans="18:18" x14ac:dyDescent="0.3">
      <c r="R17265" s="69"/>
    </row>
    <row r="17266" spans="18:18" x14ac:dyDescent="0.3">
      <c r="R17266" s="69"/>
    </row>
    <row r="17267" spans="18:18" x14ac:dyDescent="0.3">
      <c r="R17267" s="69"/>
    </row>
    <row r="17268" spans="18:18" x14ac:dyDescent="0.3">
      <c r="R17268" s="69"/>
    </row>
    <row r="17269" spans="18:18" x14ac:dyDescent="0.3">
      <c r="R17269" s="69"/>
    </row>
    <row r="17270" spans="18:18" x14ac:dyDescent="0.3">
      <c r="R17270" s="69"/>
    </row>
    <row r="17271" spans="18:18" x14ac:dyDescent="0.3">
      <c r="R17271" s="69"/>
    </row>
    <row r="17272" spans="18:18" x14ac:dyDescent="0.3">
      <c r="R17272" s="69"/>
    </row>
    <row r="17273" spans="18:18" x14ac:dyDescent="0.3">
      <c r="R17273" s="69"/>
    </row>
    <row r="17274" spans="18:18" x14ac:dyDescent="0.3">
      <c r="R17274" s="69"/>
    </row>
    <row r="17275" spans="18:18" x14ac:dyDescent="0.3">
      <c r="R17275" s="69"/>
    </row>
    <row r="17276" spans="18:18" x14ac:dyDescent="0.3">
      <c r="R17276" s="69"/>
    </row>
    <row r="17277" spans="18:18" x14ac:dyDescent="0.3">
      <c r="R17277" s="69"/>
    </row>
    <row r="17278" spans="18:18" x14ac:dyDescent="0.3">
      <c r="R17278" s="69"/>
    </row>
    <row r="17279" spans="18:18" x14ac:dyDescent="0.3">
      <c r="R17279" s="69"/>
    </row>
    <row r="17280" spans="18:18" x14ac:dyDescent="0.3">
      <c r="R17280" s="69"/>
    </row>
    <row r="17281" spans="18:18" x14ac:dyDescent="0.3">
      <c r="R17281" s="69"/>
    </row>
    <row r="17282" spans="18:18" x14ac:dyDescent="0.3">
      <c r="R17282" s="69"/>
    </row>
    <row r="17283" spans="18:18" x14ac:dyDescent="0.3">
      <c r="R17283" s="69"/>
    </row>
    <row r="17284" spans="18:18" x14ac:dyDescent="0.3">
      <c r="R17284" s="69"/>
    </row>
    <row r="17285" spans="18:18" x14ac:dyDescent="0.3">
      <c r="R17285" s="69"/>
    </row>
    <row r="17286" spans="18:18" x14ac:dyDescent="0.3">
      <c r="R17286" s="69"/>
    </row>
    <row r="17287" spans="18:18" x14ac:dyDescent="0.3">
      <c r="R17287" s="69"/>
    </row>
    <row r="17288" spans="18:18" x14ac:dyDescent="0.3">
      <c r="R17288" s="69"/>
    </row>
    <row r="17289" spans="18:18" x14ac:dyDescent="0.3">
      <c r="R17289" s="69"/>
    </row>
    <row r="17290" spans="18:18" x14ac:dyDescent="0.3">
      <c r="R17290" s="69"/>
    </row>
    <row r="17291" spans="18:18" x14ac:dyDescent="0.3">
      <c r="R17291" s="69"/>
    </row>
    <row r="17292" spans="18:18" x14ac:dyDescent="0.3">
      <c r="R17292" s="69"/>
    </row>
    <row r="17293" spans="18:18" x14ac:dyDescent="0.3">
      <c r="R17293" s="69"/>
    </row>
    <row r="17294" spans="18:18" x14ac:dyDescent="0.3">
      <c r="R17294" s="69"/>
    </row>
    <row r="17295" spans="18:18" x14ac:dyDescent="0.3">
      <c r="R17295" s="69"/>
    </row>
    <row r="17296" spans="18:18" x14ac:dyDescent="0.3">
      <c r="R17296" s="69"/>
    </row>
    <row r="17297" spans="18:18" x14ac:dyDescent="0.3">
      <c r="R17297" s="69"/>
    </row>
    <row r="17298" spans="18:18" x14ac:dyDescent="0.3">
      <c r="R17298" s="69"/>
    </row>
    <row r="17299" spans="18:18" x14ac:dyDescent="0.3">
      <c r="R17299" s="69"/>
    </row>
    <row r="17300" spans="18:18" x14ac:dyDescent="0.3">
      <c r="R17300" s="69"/>
    </row>
    <row r="17301" spans="18:18" x14ac:dyDescent="0.3">
      <c r="R17301" s="69"/>
    </row>
    <row r="17302" spans="18:18" x14ac:dyDescent="0.3">
      <c r="R17302" s="69"/>
    </row>
    <row r="17303" spans="18:18" x14ac:dyDescent="0.3">
      <c r="R17303" s="69"/>
    </row>
    <row r="17304" spans="18:18" x14ac:dyDescent="0.3">
      <c r="R17304" s="69"/>
    </row>
    <row r="17305" spans="18:18" x14ac:dyDescent="0.3">
      <c r="R17305" s="69"/>
    </row>
    <row r="17306" spans="18:18" x14ac:dyDescent="0.3">
      <c r="R17306" s="69"/>
    </row>
    <row r="17307" spans="18:18" x14ac:dyDescent="0.3">
      <c r="R17307" s="69"/>
    </row>
    <row r="17308" spans="18:18" x14ac:dyDescent="0.3">
      <c r="R17308" s="69"/>
    </row>
    <row r="17309" spans="18:18" x14ac:dyDescent="0.3">
      <c r="R17309" s="69"/>
    </row>
    <row r="17310" spans="18:18" x14ac:dyDescent="0.3">
      <c r="R17310" s="69"/>
    </row>
    <row r="17311" spans="18:18" x14ac:dyDescent="0.3">
      <c r="R17311" s="69"/>
    </row>
    <row r="17312" spans="18:18" x14ac:dyDescent="0.3">
      <c r="R17312" s="69"/>
    </row>
    <row r="17313" spans="18:18" x14ac:dyDescent="0.3">
      <c r="R17313" s="69"/>
    </row>
    <row r="17314" spans="18:18" x14ac:dyDescent="0.3">
      <c r="R17314" s="69"/>
    </row>
    <row r="17315" spans="18:18" x14ac:dyDescent="0.3">
      <c r="R17315" s="69"/>
    </row>
    <row r="17316" spans="18:18" x14ac:dyDescent="0.3">
      <c r="R17316" s="69"/>
    </row>
    <row r="17317" spans="18:18" x14ac:dyDescent="0.3">
      <c r="R17317" s="69"/>
    </row>
    <row r="17318" spans="18:18" x14ac:dyDescent="0.3">
      <c r="R17318" s="69"/>
    </row>
    <row r="17319" spans="18:18" x14ac:dyDescent="0.3">
      <c r="R17319" s="69"/>
    </row>
    <row r="17320" spans="18:18" x14ac:dyDescent="0.3">
      <c r="R17320" s="69"/>
    </row>
    <row r="17321" spans="18:18" x14ac:dyDescent="0.3">
      <c r="R17321" s="69"/>
    </row>
    <row r="17322" spans="18:18" x14ac:dyDescent="0.3">
      <c r="R17322" s="69"/>
    </row>
    <row r="17323" spans="18:18" x14ac:dyDescent="0.3">
      <c r="R17323" s="69"/>
    </row>
    <row r="17324" spans="18:18" x14ac:dyDescent="0.3">
      <c r="R17324" s="69"/>
    </row>
    <row r="17325" spans="18:18" x14ac:dyDescent="0.3">
      <c r="R17325" s="69"/>
    </row>
    <row r="17326" spans="18:18" x14ac:dyDescent="0.3">
      <c r="R17326" s="69"/>
    </row>
    <row r="17327" spans="18:18" x14ac:dyDescent="0.3">
      <c r="R17327" s="69"/>
    </row>
    <row r="17328" spans="18:18" x14ac:dyDescent="0.3">
      <c r="R17328" s="69"/>
    </row>
    <row r="17329" spans="18:18" x14ac:dyDescent="0.3">
      <c r="R17329" s="69"/>
    </row>
    <row r="17330" spans="18:18" x14ac:dyDescent="0.3">
      <c r="R17330" s="69"/>
    </row>
    <row r="17331" spans="18:18" x14ac:dyDescent="0.3">
      <c r="R17331" s="69"/>
    </row>
    <row r="17332" spans="18:18" x14ac:dyDescent="0.3">
      <c r="R17332" s="69"/>
    </row>
    <row r="17333" spans="18:18" x14ac:dyDescent="0.3">
      <c r="R17333" s="69"/>
    </row>
    <row r="17334" spans="18:18" x14ac:dyDescent="0.3">
      <c r="R17334" s="69"/>
    </row>
    <row r="17335" spans="18:18" x14ac:dyDescent="0.3">
      <c r="R17335" s="69"/>
    </row>
    <row r="17336" spans="18:18" x14ac:dyDescent="0.3">
      <c r="R17336" s="69"/>
    </row>
    <row r="17337" spans="18:18" x14ac:dyDescent="0.3">
      <c r="R17337" s="69"/>
    </row>
    <row r="17338" spans="18:18" x14ac:dyDescent="0.3">
      <c r="R17338" s="69"/>
    </row>
    <row r="17339" spans="18:18" x14ac:dyDescent="0.3">
      <c r="R17339" s="69"/>
    </row>
    <row r="17340" spans="18:18" x14ac:dyDescent="0.3">
      <c r="R17340" s="69"/>
    </row>
    <row r="17341" spans="18:18" x14ac:dyDescent="0.3">
      <c r="R17341" s="69"/>
    </row>
    <row r="17342" spans="18:18" x14ac:dyDescent="0.3">
      <c r="R17342" s="69"/>
    </row>
    <row r="17343" spans="18:18" x14ac:dyDescent="0.3">
      <c r="R17343" s="69"/>
    </row>
    <row r="17344" spans="18:18" x14ac:dyDescent="0.3">
      <c r="R17344" s="69"/>
    </row>
    <row r="17345" spans="18:18" x14ac:dyDescent="0.3">
      <c r="R17345" s="69"/>
    </row>
    <row r="17346" spans="18:18" x14ac:dyDescent="0.3">
      <c r="R17346" s="69"/>
    </row>
    <row r="17347" spans="18:18" x14ac:dyDescent="0.3">
      <c r="R17347" s="69"/>
    </row>
    <row r="17348" spans="18:18" x14ac:dyDescent="0.3">
      <c r="R17348" s="69"/>
    </row>
    <row r="17349" spans="18:18" x14ac:dyDescent="0.3">
      <c r="R17349" s="69"/>
    </row>
    <row r="17350" spans="18:18" x14ac:dyDescent="0.3">
      <c r="R17350" s="69"/>
    </row>
    <row r="17351" spans="18:18" x14ac:dyDescent="0.3">
      <c r="R17351" s="69"/>
    </row>
    <row r="17352" spans="18:18" x14ac:dyDescent="0.3">
      <c r="R17352" s="69"/>
    </row>
    <row r="17353" spans="18:18" x14ac:dyDescent="0.3">
      <c r="R17353" s="69"/>
    </row>
    <row r="17354" spans="18:18" x14ac:dyDescent="0.3">
      <c r="R17354" s="69"/>
    </row>
    <row r="17355" spans="18:18" x14ac:dyDescent="0.3">
      <c r="R17355" s="69"/>
    </row>
    <row r="17356" spans="18:18" x14ac:dyDescent="0.3">
      <c r="R17356" s="69"/>
    </row>
    <row r="17357" spans="18:18" x14ac:dyDescent="0.3">
      <c r="R17357" s="69"/>
    </row>
    <row r="17358" spans="18:18" x14ac:dyDescent="0.3">
      <c r="R17358" s="69"/>
    </row>
    <row r="17359" spans="18:18" x14ac:dyDescent="0.3">
      <c r="R17359" s="69"/>
    </row>
    <row r="17360" spans="18:18" x14ac:dyDescent="0.3">
      <c r="R17360" s="69"/>
    </row>
    <row r="17361" spans="18:18" x14ac:dyDescent="0.3">
      <c r="R17361" s="69"/>
    </row>
    <row r="17362" spans="18:18" x14ac:dyDescent="0.3">
      <c r="R17362" s="69"/>
    </row>
    <row r="17363" spans="18:18" x14ac:dyDescent="0.3">
      <c r="R17363" s="69"/>
    </row>
    <row r="17364" spans="18:18" x14ac:dyDescent="0.3">
      <c r="R17364" s="69"/>
    </row>
    <row r="17365" spans="18:18" x14ac:dyDescent="0.3">
      <c r="R17365" s="69"/>
    </row>
    <row r="17366" spans="18:18" x14ac:dyDescent="0.3">
      <c r="R17366" s="69"/>
    </row>
    <row r="17367" spans="18:18" x14ac:dyDescent="0.3">
      <c r="R17367" s="69"/>
    </row>
    <row r="17368" spans="18:18" x14ac:dyDescent="0.3">
      <c r="R17368" s="69"/>
    </row>
    <row r="17369" spans="18:18" x14ac:dyDescent="0.3">
      <c r="R17369" s="69"/>
    </row>
    <row r="17370" spans="18:18" x14ac:dyDescent="0.3">
      <c r="R17370" s="69"/>
    </row>
    <row r="17371" spans="18:18" x14ac:dyDescent="0.3">
      <c r="R17371" s="69"/>
    </row>
    <row r="17372" spans="18:18" x14ac:dyDescent="0.3">
      <c r="R17372" s="69"/>
    </row>
    <row r="17373" spans="18:18" x14ac:dyDescent="0.3">
      <c r="R17373" s="69"/>
    </row>
    <row r="17374" spans="18:18" x14ac:dyDescent="0.3">
      <c r="R17374" s="69"/>
    </row>
    <row r="17375" spans="18:18" x14ac:dyDescent="0.3">
      <c r="R17375" s="69"/>
    </row>
    <row r="17376" spans="18:18" x14ac:dyDescent="0.3">
      <c r="R17376" s="69"/>
    </row>
    <row r="17377" spans="18:18" x14ac:dyDescent="0.3">
      <c r="R17377" s="69"/>
    </row>
    <row r="17378" spans="18:18" x14ac:dyDescent="0.3">
      <c r="R17378" s="69"/>
    </row>
    <row r="17379" spans="18:18" x14ac:dyDescent="0.3">
      <c r="R17379" s="69"/>
    </row>
    <row r="17380" spans="18:18" x14ac:dyDescent="0.3">
      <c r="R17380" s="69"/>
    </row>
    <row r="17381" spans="18:18" x14ac:dyDescent="0.3">
      <c r="R17381" s="69"/>
    </row>
    <row r="17382" spans="18:18" x14ac:dyDescent="0.3">
      <c r="R17382" s="69"/>
    </row>
    <row r="17383" spans="18:18" x14ac:dyDescent="0.3">
      <c r="R17383" s="69"/>
    </row>
    <row r="17384" spans="18:18" x14ac:dyDescent="0.3">
      <c r="R17384" s="69"/>
    </row>
    <row r="17385" spans="18:18" x14ac:dyDescent="0.3">
      <c r="R17385" s="69"/>
    </row>
    <row r="17386" spans="18:18" x14ac:dyDescent="0.3">
      <c r="R17386" s="69"/>
    </row>
    <row r="17387" spans="18:18" x14ac:dyDescent="0.3">
      <c r="R17387" s="69"/>
    </row>
    <row r="17388" spans="18:18" x14ac:dyDescent="0.3">
      <c r="R17388" s="69"/>
    </row>
    <row r="17389" spans="18:18" x14ac:dyDescent="0.3">
      <c r="R17389" s="69"/>
    </row>
    <row r="17390" spans="18:18" x14ac:dyDescent="0.3">
      <c r="R17390" s="69"/>
    </row>
    <row r="17391" spans="18:18" x14ac:dyDescent="0.3">
      <c r="R17391" s="69"/>
    </row>
    <row r="17392" spans="18:18" x14ac:dyDescent="0.3">
      <c r="R17392" s="69"/>
    </row>
    <row r="17393" spans="18:18" x14ac:dyDescent="0.3">
      <c r="R17393" s="69"/>
    </row>
    <row r="17394" spans="18:18" x14ac:dyDescent="0.3">
      <c r="R17394" s="69"/>
    </row>
    <row r="17395" spans="18:18" x14ac:dyDescent="0.3">
      <c r="R17395" s="69"/>
    </row>
    <row r="17396" spans="18:18" x14ac:dyDescent="0.3">
      <c r="R17396" s="69"/>
    </row>
    <row r="17397" spans="18:18" x14ac:dyDescent="0.3">
      <c r="R17397" s="69"/>
    </row>
    <row r="17398" spans="18:18" x14ac:dyDescent="0.3">
      <c r="R17398" s="69"/>
    </row>
    <row r="17399" spans="18:18" x14ac:dyDescent="0.3">
      <c r="R17399" s="69"/>
    </row>
    <row r="17400" spans="18:18" x14ac:dyDescent="0.3">
      <c r="R17400" s="69"/>
    </row>
    <row r="17401" spans="18:18" x14ac:dyDescent="0.3">
      <c r="R17401" s="69"/>
    </row>
    <row r="17402" spans="18:18" x14ac:dyDescent="0.3">
      <c r="R17402" s="69"/>
    </row>
    <row r="17403" spans="18:18" x14ac:dyDescent="0.3">
      <c r="R17403" s="69"/>
    </row>
    <row r="17404" spans="18:18" x14ac:dyDescent="0.3">
      <c r="R17404" s="69"/>
    </row>
    <row r="17405" spans="18:18" x14ac:dyDescent="0.3">
      <c r="R17405" s="69"/>
    </row>
    <row r="17406" spans="18:18" x14ac:dyDescent="0.3">
      <c r="R17406" s="69"/>
    </row>
    <row r="17407" spans="18:18" x14ac:dyDescent="0.3">
      <c r="R17407" s="69"/>
    </row>
    <row r="17408" spans="18:18" x14ac:dyDescent="0.3">
      <c r="R17408" s="69"/>
    </row>
    <row r="17409" spans="18:18" x14ac:dyDescent="0.3">
      <c r="R17409" s="69"/>
    </row>
    <row r="17410" spans="18:18" x14ac:dyDescent="0.3">
      <c r="R17410" s="69"/>
    </row>
    <row r="17411" spans="18:18" x14ac:dyDescent="0.3">
      <c r="R17411" s="69"/>
    </row>
    <row r="17412" spans="18:18" x14ac:dyDescent="0.3">
      <c r="R17412" s="69"/>
    </row>
    <row r="17413" spans="18:18" x14ac:dyDescent="0.3">
      <c r="R17413" s="69"/>
    </row>
    <row r="17414" spans="18:18" x14ac:dyDescent="0.3">
      <c r="R17414" s="69"/>
    </row>
    <row r="17415" spans="18:18" x14ac:dyDescent="0.3">
      <c r="R17415" s="69"/>
    </row>
    <row r="17416" spans="18:18" x14ac:dyDescent="0.3">
      <c r="R17416" s="69"/>
    </row>
    <row r="17417" spans="18:18" x14ac:dyDescent="0.3">
      <c r="R17417" s="69"/>
    </row>
    <row r="17418" spans="18:18" x14ac:dyDescent="0.3">
      <c r="R17418" s="69"/>
    </row>
    <row r="17419" spans="18:18" x14ac:dyDescent="0.3">
      <c r="R17419" s="69"/>
    </row>
    <row r="17420" spans="18:18" x14ac:dyDescent="0.3">
      <c r="R17420" s="69"/>
    </row>
    <row r="17421" spans="18:18" x14ac:dyDescent="0.3">
      <c r="R17421" s="69"/>
    </row>
    <row r="17422" spans="18:18" x14ac:dyDescent="0.3">
      <c r="R17422" s="69"/>
    </row>
    <row r="17423" spans="18:18" x14ac:dyDescent="0.3">
      <c r="R17423" s="69"/>
    </row>
    <row r="17424" spans="18:18" x14ac:dyDescent="0.3">
      <c r="R17424" s="69"/>
    </row>
    <row r="17425" spans="18:18" x14ac:dyDescent="0.3">
      <c r="R17425" s="69"/>
    </row>
    <row r="17426" spans="18:18" x14ac:dyDescent="0.3">
      <c r="R17426" s="69"/>
    </row>
    <row r="17427" spans="18:18" x14ac:dyDescent="0.3">
      <c r="R17427" s="69"/>
    </row>
    <row r="17428" spans="18:18" x14ac:dyDescent="0.3">
      <c r="R17428" s="69"/>
    </row>
    <row r="17429" spans="18:18" x14ac:dyDescent="0.3">
      <c r="R17429" s="69"/>
    </row>
    <row r="17430" spans="18:18" x14ac:dyDescent="0.3">
      <c r="R17430" s="69"/>
    </row>
    <row r="17431" spans="18:18" x14ac:dyDescent="0.3">
      <c r="R17431" s="69"/>
    </row>
    <row r="17432" spans="18:18" x14ac:dyDescent="0.3">
      <c r="R17432" s="69"/>
    </row>
    <row r="17433" spans="18:18" x14ac:dyDescent="0.3">
      <c r="R17433" s="69"/>
    </row>
    <row r="17434" spans="18:18" x14ac:dyDescent="0.3">
      <c r="R17434" s="69"/>
    </row>
    <row r="17435" spans="18:18" x14ac:dyDescent="0.3">
      <c r="R17435" s="69"/>
    </row>
    <row r="17436" spans="18:18" x14ac:dyDescent="0.3">
      <c r="R17436" s="69"/>
    </row>
    <row r="17437" spans="18:18" x14ac:dyDescent="0.3">
      <c r="R17437" s="69"/>
    </row>
    <row r="17438" spans="18:18" x14ac:dyDescent="0.3">
      <c r="R17438" s="69"/>
    </row>
    <row r="17439" spans="18:18" x14ac:dyDescent="0.3">
      <c r="R17439" s="69"/>
    </row>
    <row r="17440" spans="18:18" x14ac:dyDescent="0.3">
      <c r="R17440" s="69"/>
    </row>
    <row r="17441" spans="18:18" x14ac:dyDescent="0.3">
      <c r="R17441" s="69"/>
    </row>
    <row r="17442" spans="18:18" x14ac:dyDescent="0.3">
      <c r="R17442" s="69"/>
    </row>
    <row r="17443" spans="18:18" x14ac:dyDescent="0.3">
      <c r="R17443" s="69"/>
    </row>
    <row r="17444" spans="18:18" x14ac:dyDescent="0.3">
      <c r="R17444" s="69"/>
    </row>
    <row r="17445" spans="18:18" x14ac:dyDescent="0.3">
      <c r="R17445" s="69"/>
    </row>
    <row r="17446" spans="18:18" x14ac:dyDescent="0.3">
      <c r="R17446" s="69"/>
    </row>
    <row r="17447" spans="18:18" x14ac:dyDescent="0.3">
      <c r="R17447" s="69"/>
    </row>
    <row r="17448" spans="18:18" x14ac:dyDescent="0.3">
      <c r="R17448" s="69"/>
    </row>
    <row r="17449" spans="18:18" x14ac:dyDescent="0.3">
      <c r="R17449" s="69"/>
    </row>
    <row r="17450" spans="18:18" x14ac:dyDescent="0.3">
      <c r="R17450" s="69"/>
    </row>
    <row r="17451" spans="18:18" x14ac:dyDescent="0.3">
      <c r="R17451" s="69"/>
    </row>
    <row r="17452" spans="18:18" x14ac:dyDescent="0.3">
      <c r="R17452" s="69"/>
    </row>
    <row r="17453" spans="18:18" x14ac:dyDescent="0.3">
      <c r="R17453" s="69"/>
    </row>
    <row r="17454" spans="18:18" x14ac:dyDescent="0.3">
      <c r="R17454" s="69"/>
    </row>
    <row r="17455" spans="18:18" x14ac:dyDescent="0.3">
      <c r="R17455" s="69"/>
    </row>
    <row r="17456" spans="18:18" x14ac:dyDescent="0.3">
      <c r="R17456" s="69"/>
    </row>
    <row r="17457" spans="18:18" x14ac:dyDescent="0.3">
      <c r="R17457" s="69"/>
    </row>
    <row r="17458" spans="18:18" x14ac:dyDescent="0.3">
      <c r="R17458" s="69"/>
    </row>
    <row r="17459" spans="18:18" x14ac:dyDescent="0.3">
      <c r="R17459" s="69"/>
    </row>
    <row r="17460" spans="18:18" x14ac:dyDescent="0.3">
      <c r="R17460" s="69"/>
    </row>
    <row r="17461" spans="18:18" x14ac:dyDescent="0.3">
      <c r="R17461" s="69"/>
    </row>
    <row r="17462" spans="18:18" x14ac:dyDescent="0.3">
      <c r="R17462" s="69"/>
    </row>
    <row r="17463" spans="18:18" x14ac:dyDescent="0.3">
      <c r="R17463" s="69"/>
    </row>
    <row r="17464" spans="18:18" x14ac:dyDescent="0.3">
      <c r="R17464" s="69"/>
    </row>
    <row r="17465" spans="18:18" x14ac:dyDescent="0.3">
      <c r="R17465" s="69"/>
    </row>
    <row r="17466" spans="18:18" x14ac:dyDescent="0.3">
      <c r="R17466" s="69"/>
    </row>
    <row r="17467" spans="18:18" x14ac:dyDescent="0.3">
      <c r="R17467" s="69"/>
    </row>
    <row r="17468" spans="18:18" x14ac:dyDescent="0.3">
      <c r="R17468" s="69"/>
    </row>
    <row r="17469" spans="18:18" x14ac:dyDescent="0.3">
      <c r="R17469" s="69"/>
    </row>
    <row r="17470" spans="18:18" x14ac:dyDescent="0.3">
      <c r="R17470" s="69"/>
    </row>
    <row r="17471" spans="18:18" x14ac:dyDescent="0.3">
      <c r="R17471" s="69"/>
    </row>
    <row r="17472" spans="18:18" x14ac:dyDescent="0.3">
      <c r="R17472" s="69"/>
    </row>
    <row r="17473" spans="18:18" x14ac:dyDescent="0.3">
      <c r="R17473" s="69"/>
    </row>
    <row r="17474" spans="18:18" x14ac:dyDescent="0.3">
      <c r="R17474" s="69"/>
    </row>
    <row r="17475" spans="18:18" x14ac:dyDescent="0.3">
      <c r="R17475" s="69"/>
    </row>
    <row r="17476" spans="18:18" x14ac:dyDescent="0.3">
      <c r="R17476" s="69"/>
    </row>
    <row r="17477" spans="18:18" x14ac:dyDescent="0.3">
      <c r="R17477" s="69"/>
    </row>
    <row r="17478" spans="18:18" x14ac:dyDescent="0.3">
      <c r="R17478" s="69"/>
    </row>
    <row r="17479" spans="18:18" x14ac:dyDescent="0.3">
      <c r="R17479" s="69"/>
    </row>
    <row r="17480" spans="18:18" x14ac:dyDescent="0.3">
      <c r="R17480" s="69"/>
    </row>
    <row r="17481" spans="18:18" x14ac:dyDescent="0.3">
      <c r="R17481" s="69"/>
    </row>
    <row r="17482" spans="18:18" x14ac:dyDescent="0.3">
      <c r="R17482" s="69"/>
    </row>
    <row r="17483" spans="18:18" x14ac:dyDescent="0.3">
      <c r="R17483" s="69"/>
    </row>
    <row r="17484" spans="18:18" x14ac:dyDescent="0.3">
      <c r="R17484" s="69"/>
    </row>
    <row r="17485" spans="18:18" x14ac:dyDescent="0.3">
      <c r="R17485" s="69"/>
    </row>
    <row r="17486" spans="18:18" x14ac:dyDescent="0.3">
      <c r="R17486" s="69"/>
    </row>
    <row r="17487" spans="18:18" x14ac:dyDescent="0.3">
      <c r="R17487" s="69"/>
    </row>
    <row r="17488" spans="18:18" x14ac:dyDescent="0.3">
      <c r="R17488" s="69"/>
    </row>
    <row r="17489" spans="18:18" x14ac:dyDescent="0.3">
      <c r="R17489" s="69"/>
    </row>
    <row r="17490" spans="18:18" x14ac:dyDescent="0.3">
      <c r="R17490" s="69"/>
    </row>
    <row r="17491" spans="18:18" x14ac:dyDescent="0.3">
      <c r="R17491" s="69"/>
    </row>
    <row r="17492" spans="18:18" x14ac:dyDescent="0.3">
      <c r="R17492" s="69"/>
    </row>
    <row r="17493" spans="18:18" x14ac:dyDescent="0.3">
      <c r="R17493" s="69"/>
    </row>
    <row r="17494" spans="18:18" x14ac:dyDescent="0.3">
      <c r="R17494" s="69"/>
    </row>
    <row r="17495" spans="18:18" x14ac:dyDescent="0.3">
      <c r="R17495" s="69"/>
    </row>
    <row r="17496" spans="18:18" x14ac:dyDescent="0.3">
      <c r="R17496" s="69"/>
    </row>
    <row r="17497" spans="18:18" x14ac:dyDescent="0.3">
      <c r="R17497" s="69"/>
    </row>
    <row r="17498" spans="18:18" x14ac:dyDescent="0.3">
      <c r="R17498" s="69"/>
    </row>
    <row r="17499" spans="18:18" x14ac:dyDescent="0.3">
      <c r="R17499" s="69"/>
    </row>
    <row r="17500" spans="18:18" x14ac:dyDescent="0.3">
      <c r="R17500" s="69"/>
    </row>
    <row r="17501" spans="18:18" x14ac:dyDescent="0.3">
      <c r="R17501" s="69"/>
    </row>
    <row r="17502" spans="18:18" x14ac:dyDescent="0.3">
      <c r="R17502" s="69"/>
    </row>
    <row r="17503" spans="18:18" x14ac:dyDescent="0.3">
      <c r="R17503" s="69"/>
    </row>
    <row r="17504" spans="18:18" x14ac:dyDescent="0.3">
      <c r="R17504" s="69"/>
    </row>
    <row r="17505" spans="18:18" x14ac:dyDescent="0.3">
      <c r="R17505" s="69"/>
    </row>
    <row r="17506" spans="18:18" x14ac:dyDescent="0.3">
      <c r="R17506" s="69"/>
    </row>
    <row r="17507" spans="18:18" x14ac:dyDescent="0.3">
      <c r="R17507" s="69"/>
    </row>
    <row r="17508" spans="18:18" x14ac:dyDescent="0.3">
      <c r="R17508" s="69"/>
    </row>
    <row r="17509" spans="18:18" x14ac:dyDescent="0.3">
      <c r="R17509" s="69"/>
    </row>
    <row r="17510" spans="18:18" x14ac:dyDescent="0.3">
      <c r="R17510" s="69"/>
    </row>
    <row r="17511" spans="18:18" x14ac:dyDescent="0.3">
      <c r="R17511" s="69"/>
    </row>
    <row r="17512" spans="18:18" x14ac:dyDescent="0.3">
      <c r="R17512" s="69"/>
    </row>
    <row r="17513" spans="18:18" x14ac:dyDescent="0.3">
      <c r="R17513" s="69"/>
    </row>
    <row r="17514" spans="18:18" x14ac:dyDescent="0.3">
      <c r="R17514" s="69"/>
    </row>
    <row r="17515" spans="18:18" x14ac:dyDescent="0.3">
      <c r="R17515" s="69"/>
    </row>
    <row r="17516" spans="18:18" x14ac:dyDescent="0.3">
      <c r="R17516" s="69"/>
    </row>
    <row r="17517" spans="18:18" x14ac:dyDescent="0.3">
      <c r="R17517" s="69"/>
    </row>
    <row r="17518" spans="18:18" x14ac:dyDescent="0.3">
      <c r="R17518" s="69"/>
    </row>
    <row r="17519" spans="18:18" x14ac:dyDescent="0.3">
      <c r="R17519" s="69"/>
    </row>
    <row r="17520" spans="18:18" x14ac:dyDescent="0.3">
      <c r="R17520" s="69"/>
    </row>
    <row r="17521" spans="18:18" x14ac:dyDescent="0.3">
      <c r="R17521" s="69"/>
    </row>
    <row r="17522" spans="18:18" x14ac:dyDescent="0.3">
      <c r="R17522" s="69"/>
    </row>
    <row r="17523" spans="18:18" x14ac:dyDescent="0.3">
      <c r="R17523" s="69"/>
    </row>
    <row r="17524" spans="18:18" x14ac:dyDescent="0.3">
      <c r="R17524" s="69"/>
    </row>
    <row r="17525" spans="18:18" x14ac:dyDescent="0.3">
      <c r="R17525" s="69"/>
    </row>
    <row r="17526" spans="18:18" x14ac:dyDescent="0.3">
      <c r="R17526" s="69"/>
    </row>
    <row r="17527" spans="18:18" x14ac:dyDescent="0.3">
      <c r="R17527" s="69"/>
    </row>
    <row r="17528" spans="18:18" x14ac:dyDescent="0.3">
      <c r="R17528" s="69"/>
    </row>
    <row r="17529" spans="18:18" x14ac:dyDescent="0.3">
      <c r="R17529" s="69"/>
    </row>
    <row r="17530" spans="18:18" x14ac:dyDescent="0.3">
      <c r="R17530" s="69"/>
    </row>
    <row r="17531" spans="18:18" x14ac:dyDescent="0.3">
      <c r="R17531" s="69"/>
    </row>
    <row r="17532" spans="18:18" x14ac:dyDescent="0.3">
      <c r="R17532" s="69"/>
    </row>
    <row r="17533" spans="18:18" x14ac:dyDescent="0.3">
      <c r="R17533" s="69"/>
    </row>
    <row r="17534" spans="18:18" x14ac:dyDescent="0.3">
      <c r="R17534" s="69"/>
    </row>
    <row r="17535" spans="18:18" x14ac:dyDescent="0.3">
      <c r="R17535" s="69"/>
    </row>
    <row r="17536" spans="18:18" x14ac:dyDescent="0.3">
      <c r="R17536" s="69"/>
    </row>
    <row r="17537" spans="18:18" x14ac:dyDescent="0.3">
      <c r="R17537" s="69"/>
    </row>
    <row r="17538" spans="18:18" x14ac:dyDescent="0.3">
      <c r="R17538" s="69"/>
    </row>
    <row r="17539" spans="18:18" x14ac:dyDescent="0.3">
      <c r="R17539" s="69"/>
    </row>
    <row r="17540" spans="18:18" x14ac:dyDescent="0.3">
      <c r="R17540" s="69"/>
    </row>
    <row r="17541" spans="18:18" x14ac:dyDescent="0.3">
      <c r="R17541" s="69"/>
    </row>
    <row r="17542" spans="18:18" x14ac:dyDescent="0.3">
      <c r="R17542" s="69"/>
    </row>
    <row r="17543" spans="18:18" x14ac:dyDescent="0.3">
      <c r="R17543" s="69"/>
    </row>
    <row r="17544" spans="18:18" x14ac:dyDescent="0.3">
      <c r="R17544" s="69"/>
    </row>
    <row r="17545" spans="18:18" x14ac:dyDescent="0.3">
      <c r="R17545" s="69"/>
    </row>
    <row r="17546" spans="18:18" x14ac:dyDescent="0.3">
      <c r="R17546" s="69"/>
    </row>
    <row r="17547" spans="18:18" x14ac:dyDescent="0.3">
      <c r="R17547" s="69"/>
    </row>
    <row r="17548" spans="18:18" x14ac:dyDescent="0.3">
      <c r="R17548" s="69"/>
    </row>
    <row r="17549" spans="18:18" x14ac:dyDescent="0.3">
      <c r="R17549" s="69"/>
    </row>
    <row r="17550" spans="18:18" x14ac:dyDescent="0.3">
      <c r="R17550" s="69"/>
    </row>
    <row r="17551" spans="18:18" x14ac:dyDescent="0.3">
      <c r="R17551" s="69"/>
    </row>
    <row r="17552" spans="18:18" x14ac:dyDescent="0.3">
      <c r="R17552" s="69"/>
    </row>
    <row r="17553" spans="18:18" x14ac:dyDescent="0.3">
      <c r="R17553" s="69"/>
    </row>
    <row r="17554" spans="18:18" x14ac:dyDescent="0.3">
      <c r="R17554" s="69"/>
    </row>
    <row r="17555" spans="18:18" x14ac:dyDescent="0.3">
      <c r="R17555" s="69"/>
    </row>
    <row r="17556" spans="18:18" x14ac:dyDescent="0.3">
      <c r="R17556" s="69"/>
    </row>
    <row r="17557" spans="18:18" x14ac:dyDescent="0.3">
      <c r="R17557" s="69"/>
    </row>
    <row r="17558" spans="18:18" x14ac:dyDescent="0.3">
      <c r="R17558" s="69"/>
    </row>
    <row r="17559" spans="18:18" x14ac:dyDescent="0.3">
      <c r="R17559" s="69"/>
    </row>
    <row r="17560" spans="18:18" x14ac:dyDescent="0.3">
      <c r="R17560" s="69"/>
    </row>
    <row r="17561" spans="18:18" x14ac:dyDescent="0.3">
      <c r="R17561" s="69"/>
    </row>
    <row r="17562" spans="18:18" x14ac:dyDescent="0.3">
      <c r="R17562" s="69"/>
    </row>
    <row r="17563" spans="18:18" x14ac:dyDescent="0.3">
      <c r="R17563" s="69"/>
    </row>
    <row r="17564" spans="18:18" x14ac:dyDescent="0.3">
      <c r="R17564" s="69"/>
    </row>
    <row r="17565" spans="18:18" x14ac:dyDescent="0.3">
      <c r="R17565" s="69"/>
    </row>
    <row r="17566" spans="18:18" x14ac:dyDescent="0.3">
      <c r="R17566" s="69"/>
    </row>
    <row r="17567" spans="18:18" x14ac:dyDescent="0.3">
      <c r="R17567" s="69"/>
    </row>
    <row r="17568" spans="18:18" x14ac:dyDescent="0.3">
      <c r="R17568" s="69"/>
    </row>
    <row r="17569" spans="18:18" x14ac:dyDescent="0.3">
      <c r="R17569" s="69"/>
    </row>
    <row r="17570" spans="18:18" x14ac:dyDescent="0.3">
      <c r="R17570" s="69"/>
    </row>
    <row r="17571" spans="18:18" x14ac:dyDescent="0.3">
      <c r="R17571" s="69"/>
    </row>
    <row r="17572" spans="18:18" x14ac:dyDescent="0.3">
      <c r="R17572" s="69"/>
    </row>
    <row r="17573" spans="18:18" x14ac:dyDescent="0.3">
      <c r="R17573" s="69"/>
    </row>
    <row r="17574" spans="18:18" x14ac:dyDescent="0.3">
      <c r="R17574" s="69"/>
    </row>
    <row r="17575" spans="18:18" x14ac:dyDescent="0.3">
      <c r="R17575" s="69"/>
    </row>
    <row r="17576" spans="18:18" x14ac:dyDescent="0.3">
      <c r="R17576" s="69"/>
    </row>
    <row r="17577" spans="18:18" x14ac:dyDescent="0.3">
      <c r="R17577" s="69"/>
    </row>
    <row r="17578" spans="18:18" x14ac:dyDescent="0.3">
      <c r="R17578" s="69"/>
    </row>
    <row r="17579" spans="18:18" x14ac:dyDescent="0.3">
      <c r="R17579" s="69"/>
    </row>
    <row r="17580" spans="18:18" x14ac:dyDescent="0.3">
      <c r="R17580" s="69"/>
    </row>
    <row r="17581" spans="18:18" x14ac:dyDescent="0.3">
      <c r="R17581" s="69"/>
    </row>
    <row r="17582" spans="18:18" x14ac:dyDescent="0.3">
      <c r="R17582" s="69"/>
    </row>
    <row r="17583" spans="18:18" x14ac:dyDescent="0.3">
      <c r="R17583" s="69"/>
    </row>
    <row r="17584" spans="18:18" x14ac:dyDescent="0.3">
      <c r="R17584" s="69"/>
    </row>
    <row r="17585" spans="18:18" x14ac:dyDescent="0.3">
      <c r="R17585" s="69"/>
    </row>
    <row r="17586" spans="18:18" x14ac:dyDescent="0.3">
      <c r="R17586" s="69"/>
    </row>
    <row r="17587" spans="18:18" x14ac:dyDescent="0.3">
      <c r="R17587" s="69"/>
    </row>
    <row r="17588" spans="18:18" x14ac:dyDescent="0.3">
      <c r="R17588" s="69"/>
    </row>
    <row r="17589" spans="18:18" x14ac:dyDescent="0.3">
      <c r="R17589" s="69"/>
    </row>
    <row r="17590" spans="18:18" x14ac:dyDescent="0.3">
      <c r="R17590" s="69"/>
    </row>
    <row r="17591" spans="18:18" x14ac:dyDescent="0.3">
      <c r="R17591" s="69"/>
    </row>
    <row r="17592" spans="18:18" x14ac:dyDescent="0.3">
      <c r="R17592" s="69"/>
    </row>
    <row r="17593" spans="18:18" x14ac:dyDescent="0.3">
      <c r="R17593" s="69"/>
    </row>
    <row r="17594" spans="18:18" x14ac:dyDescent="0.3">
      <c r="R17594" s="69"/>
    </row>
    <row r="17595" spans="18:18" x14ac:dyDescent="0.3">
      <c r="R17595" s="69"/>
    </row>
    <row r="17596" spans="18:18" x14ac:dyDescent="0.3">
      <c r="R17596" s="69"/>
    </row>
    <row r="17597" spans="18:18" x14ac:dyDescent="0.3">
      <c r="R17597" s="69"/>
    </row>
    <row r="17598" spans="18:18" x14ac:dyDescent="0.3">
      <c r="R17598" s="69"/>
    </row>
    <row r="17599" spans="18:18" x14ac:dyDescent="0.3">
      <c r="R17599" s="69"/>
    </row>
    <row r="17600" spans="18:18" x14ac:dyDescent="0.3">
      <c r="R17600" s="69"/>
    </row>
    <row r="17601" spans="18:18" x14ac:dyDescent="0.3">
      <c r="R17601" s="69"/>
    </row>
    <row r="17602" spans="18:18" x14ac:dyDescent="0.3">
      <c r="R17602" s="69"/>
    </row>
    <row r="17603" spans="18:18" x14ac:dyDescent="0.3">
      <c r="R17603" s="69"/>
    </row>
    <row r="17604" spans="18:18" x14ac:dyDescent="0.3">
      <c r="R17604" s="69"/>
    </row>
    <row r="17605" spans="18:18" x14ac:dyDescent="0.3">
      <c r="R17605" s="69"/>
    </row>
    <row r="17606" spans="18:18" x14ac:dyDescent="0.3">
      <c r="R17606" s="69"/>
    </row>
    <row r="17607" spans="18:18" x14ac:dyDescent="0.3">
      <c r="R17607" s="69"/>
    </row>
    <row r="17608" spans="18:18" x14ac:dyDescent="0.3">
      <c r="R17608" s="69"/>
    </row>
    <row r="17609" spans="18:18" x14ac:dyDescent="0.3">
      <c r="R17609" s="69"/>
    </row>
    <row r="17610" spans="18:18" x14ac:dyDescent="0.3">
      <c r="R17610" s="69"/>
    </row>
    <row r="17611" spans="18:18" x14ac:dyDescent="0.3">
      <c r="R17611" s="69"/>
    </row>
    <row r="17612" spans="18:18" x14ac:dyDescent="0.3">
      <c r="R17612" s="69"/>
    </row>
    <row r="17613" spans="18:18" x14ac:dyDescent="0.3">
      <c r="R17613" s="69"/>
    </row>
    <row r="17614" spans="18:18" x14ac:dyDescent="0.3">
      <c r="R17614" s="69"/>
    </row>
    <row r="17615" spans="18:18" x14ac:dyDescent="0.3">
      <c r="R17615" s="69"/>
    </row>
    <row r="17616" spans="18:18" x14ac:dyDescent="0.3">
      <c r="R17616" s="69"/>
    </row>
    <row r="17617" spans="18:18" x14ac:dyDescent="0.3">
      <c r="R17617" s="69"/>
    </row>
    <row r="17618" spans="18:18" x14ac:dyDescent="0.3">
      <c r="R17618" s="69"/>
    </row>
    <row r="17619" spans="18:18" x14ac:dyDescent="0.3">
      <c r="R17619" s="69"/>
    </row>
    <row r="17620" spans="18:18" x14ac:dyDescent="0.3">
      <c r="R17620" s="69"/>
    </row>
    <row r="17621" spans="18:18" x14ac:dyDescent="0.3">
      <c r="R17621" s="69"/>
    </row>
    <row r="17622" spans="18:18" x14ac:dyDescent="0.3">
      <c r="R17622" s="69"/>
    </row>
    <row r="17623" spans="18:18" x14ac:dyDescent="0.3">
      <c r="R17623" s="69"/>
    </row>
    <row r="17624" spans="18:18" x14ac:dyDescent="0.3">
      <c r="R17624" s="69"/>
    </row>
    <row r="17625" spans="18:18" x14ac:dyDescent="0.3">
      <c r="R17625" s="69"/>
    </row>
    <row r="17626" spans="18:18" x14ac:dyDescent="0.3">
      <c r="R17626" s="69"/>
    </row>
    <row r="17627" spans="18:18" x14ac:dyDescent="0.3">
      <c r="R17627" s="69"/>
    </row>
    <row r="17628" spans="18:18" x14ac:dyDescent="0.3">
      <c r="R17628" s="69"/>
    </row>
    <row r="17629" spans="18:18" x14ac:dyDescent="0.3">
      <c r="R17629" s="69"/>
    </row>
    <row r="17630" spans="18:18" x14ac:dyDescent="0.3">
      <c r="R17630" s="69"/>
    </row>
    <row r="17631" spans="18:18" x14ac:dyDescent="0.3">
      <c r="R17631" s="69"/>
    </row>
    <row r="17632" spans="18:18" x14ac:dyDescent="0.3">
      <c r="R17632" s="69"/>
    </row>
    <row r="17633" spans="18:18" x14ac:dyDescent="0.3">
      <c r="R17633" s="69"/>
    </row>
    <row r="17634" spans="18:18" x14ac:dyDescent="0.3">
      <c r="R17634" s="69"/>
    </row>
    <row r="17635" spans="18:18" x14ac:dyDescent="0.3">
      <c r="R17635" s="69"/>
    </row>
    <row r="17636" spans="18:18" x14ac:dyDescent="0.3">
      <c r="R17636" s="69"/>
    </row>
    <row r="17637" spans="18:18" x14ac:dyDescent="0.3">
      <c r="R17637" s="69"/>
    </row>
    <row r="17638" spans="18:18" x14ac:dyDescent="0.3">
      <c r="R17638" s="69"/>
    </row>
    <row r="17639" spans="18:18" x14ac:dyDescent="0.3">
      <c r="R17639" s="69"/>
    </row>
    <row r="17640" spans="18:18" x14ac:dyDescent="0.3">
      <c r="R17640" s="69"/>
    </row>
    <row r="17641" spans="18:18" x14ac:dyDescent="0.3">
      <c r="R17641" s="69"/>
    </row>
    <row r="17642" spans="18:18" x14ac:dyDescent="0.3">
      <c r="R17642" s="69"/>
    </row>
    <row r="17643" spans="18:18" x14ac:dyDescent="0.3">
      <c r="R17643" s="69"/>
    </row>
    <row r="17644" spans="18:18" x14ac:dyDescent="0.3">
      <c r="R17644" s="69"/>
    </row>
    <row r="17645" spans="18:18" x14ac:dyDescent="0.3">
      <c r="R17645" s="69"/>
    </row>
    <row r="17646" spans="18:18" x14ac:dyDescent="0.3">
      <c r="R17646" s="69"/>
    </row>
    <row r="17647" spans="18:18" x14ac:dyDescent="0.3">
      <c r="R17647" s="69"/>
    </row>
    <row r="17648" spans="18:18" x14ac:dyDescent="0.3">
      <c r="R17648" s="69"/>
    </row>
    <row r="17649" spans="18:18" x14ac:dyDescent="0.3">
      <c r="R17649" s="69"/>
    </row>
    <row r="17650" spans="18:18" x14ac:dyDescent="0.3">
      <c r="R17650" s="69"/>
    </row>
    <row r="17651" spans="18:18" x14ac:dyDescent="0.3">
      <c r="R17651" s="69"/>
    </row>
    <row r="17652" spans="18:18" x14ac:dyDescent="0.3">
      <c r="R17652" s="69"/>
    </row>
    <row r="17653" spans="18:18" x14ac:dyDescent="0.3">
      <c r="R17653" s="69"/>
    </row>
    <row r="17654" spans="18:18" x14ac:dyDescent="0.3">
      <c r="R17654" s="69"/>
    </row>
    <row r="17655" spans="18:18" x14ac:dyDescent="0.3">
      <c r="R17655" s="69"/>
    </row>
    <row r="17656" spans="18:18" x14ac:dyDescent="0.3">
      <c r="R17656" s="69"/>
    </row>
    <row r="17657" spans="18:18" x14ac:dyDescent="0.3">
      <c r="R17657" s="69"/>
    </row>
    <row r="17658" spans="18:18" x14ac:dyDescent="0.3">
      <c r="R17658" s="69"/>
    </row>
    <row r="17659" spans="18:18" x14ac:dyDescent="0.3">
      <c r="R17659" s="69"/>
    </row>
    <row r="17660" spans="18:18" x14ac:dyDescent="0.3">
      <c r="R17660" s="69"/>
    </row>
    <row r="17661" spans="18:18" x14ac:dyDescent="0.3">
      <c r="R17661" s="69"/>
    </row>
    <row r="17662" spans="18:18" x14ac:dyDescent="0.3">
      <c r="R17662" s="69"/>
    </row>
    <row r="17663" spans="18:18" x14ac:dyDescent="0.3">
      <c r="R17663" s="69"/>
    </row>
    <row r="17664" spans="18:18" x14ac:dyDescent="0.3">
      <c r="R17664" s="69"/>
    </row>
    <row r="17665" spans="18:18" x14ac:dyDescent="0.3">
      <c r="R17665" s="69"/>
    </row>
    <row r="17666" spans="18:18" x14ac:dyDescent="0.3">
      <c r="R17666" s="69"/>
    </row>
    <row r="17667" spans="18:18" x14ac:dyDescent="0.3">
      <c r="R17667" s="69"/>
    </row>
    <row r="17668" spans="18:18" x14ac:dyDescent="0.3">
      <c r="R17668" s="69"/>
    </row>
    <row r="17669" spans="18:18" x14ac:dyDescent="0.3">
      <c r="R17669" s="69"/>
    </row>
    <row r="17670" spans="18:18" x14ac:dyDescent="0.3">
      <c r="R17670" s="69"/>
    </row>
    <row r="17671" spans="18:18" x14ac:dyDescent="0.3">
      <c r="R17671" s="69"/>
    </row>
    <row r="17672" spans="18:18" x14ac:dyDescent="0.3">
      <c r="R17672" s="69"/>
    </row>
    <row r="17673" spans="18:18" x14ac:dyDescent="0.3">
      <c r="R17673" s="69"/>
    </row>
    <row r="17674" spans="18:18" x14ac:dyDescent="0.3">
      <c r="R17674" s="69"/>
    </row>
    <row r="17675" spans="18:18" x14ac:dyDescent="0.3">
      <c r="R17675" s="69"/>
    </row>
    <row r="17676" spans="18:18" x14ac:dyDescent="0.3">
      <c r="R17676" s="69"/>
    </row>
    <row r="17677" spans="18:18" x14ac:dyDescent="0.3">
      <c r="R17677" s="69"/>
    </row>
    <row r="17678" spans="18:18" x14ac:dyDescent="0.3">
      <c r="R17678" s="69"/>
    </row>
    <row r="17679" spans="18:18" x14ac:dyDescent="0.3">
      <c r="R17679" s="69"/>
    </row>
    <row r="17680" spans="18:18" x14ac:dyDescent="0.3">
      <c r="R17680" s="69"/>
    </row>
    <row r="17681" spans="18:18" x14ac:dyDescent="0.3">
      <c r="R17681" s="69"/>
    </row>
    <row r="17682" spans="18:18" x14ac:dyDescent="0.3">
      <c r="R17682" s="69"/>
    </row>
    <row r="17683" spans="18:18" x14ac:dyDescent="0.3">
      <c r="R17683" s="69"/>
    </row>
    <row r="17684" spans="18:18" x14ac:dyDescent="0.3">
      <c r="R17684" s="69"/>
    </row>
    <row r="17685" spans="18:18" x14ac:dyDescent="0.3">
      <c r="R17685" s="69"/>
    </row>
    <row r="17686" spans="18:18" x14ac:dyDescent="0.3">
      <c r="R17686" s="69"/>
    </row>
    <row r="17687" spans="18:18" x14ac:dyDescent="0.3">
      <c r="R17687" s="69"/>
    </row>
    <row r="17688" spans="18:18" x14ac:dyDescent="0.3">
      <c r="R17688" s="69"/>
    </row>
    <row r="17689" spans="18:18" x14ac:dyDescent="0.3">
      <c r="R17689" s="69"/>
    </row>
    <row r="17690" spans="18:18" x14ac:dyDescent="0.3">
      <c r="R17690" s="69"/>
    </row>
    <row r="17691" spans="18:18" x14ac:dyDescent="0.3">
      <c r="R17691" s="69"/>
    </row>
    <row r="17692" spans="18:18" x14ac:dyDescent="0.3">
      <c r="R17692" s="69"/>
    </row>
    <row r="17693" spans="18:18" x14ac:dyDescent="0.3">
      <c r="R17693" s="69"/>
    </row>
    <row r="17694" spans="18:18" x14ac:dyDescent="0.3">
      <c r="R17694" s="69"/>
    </row>
    <row r="17695" spans="18:18" x14ac:dyDescent="0.3">
      <c r="R17695" s="69"/>
    </row>
    <row r="17696" spans="18:18" x14ac:dyDescent="0.3">
      <c r="R17696" s="69"/>
    </row>
    <row r="17697" spans="18:18" x14ac:dyDescent="0.3">
      <c r="R17697" s="69"/>
    </row>
    <row r="17698" spans="18:18" x14ac:dyDescent="0.3">
      <c r="R17698" s="69"/>
    </row>
    <row r="17699" spans="18:18" x14ac:dyDescent="0.3">
      <c r="R17699" s="69"/>
    </row>
    <row r="17700" spans="18:18" x14ac:dyDescent="0.3">
      <c r="R17700" s="69"/>
    </row>
    <row r="17701" spans="18:18" x14ac:dyDescent="0.3">
      <c r="R17701" s="69"/>
    </row>
    <row r="17702" spans="18:18" x14ac:dyDescent="0.3">
      <c r="R17702" s="69"/>
    </row>
    <row r="17703" spans="18:18" x14ac:dyDescent="0.3">
      <c r="R17703" s="69"/>
    </row>
    <row r="17704" spans="18:18" x14ac:dyDescent="0.3">
      <c r="R17704" s="69"/>
    </row>
    <row r="17705" spans="18:18" x14ac:dyDescent="0.3">
      <c r="R17705" s="69"/>
    </row>
    <row r="17706" spans="18:18" x14ac:dyDescent="0.3">
      <c r="R17706" s="69"/>
    </row>
    <row r="17707" spans="18:18" x14ac:dyDescent="0.3">
      <c r="R17707" s="69"/>
    </row>
    <row r="17708" spans="18:18" x14ac:dyDescent="0.3">
      <c r="R17708" s="69"/>
    </row>
    <row r="17709" spans="18:18" x14ac:dyDescent="0.3">
      <c r="R17709" s="69"/>
    </row>
    <row r="17710" spans="18:18" x14ac:dyDescent="0.3">
      <c r="R17710" s="69"/>
    </row>
    <row r="17711" spans="18:18" x14ac:dyDescent="0.3">
      <c r="R17711" s="69"/>
    </row>
    <row r="17712" spans="18:18" x14ac:dyDescent="0.3">
      <c r="R17712" s="69"/>
    </row>
    <row r="17713" spans="18:18" x14ac:dyDescent="0.3">
      <c r="R17713" s="69"/>
    </row>
    <row r="17714" spans="18:18" x14ac:dyDescent="0.3">
      <c r="R17714" s="69"/>
    </row>
    <row r="17715" spans="18:18" x14ac:dyDescent="0.3">
      <c r="R17715" s="69"/>
    </row>
    <row r="17716" spans="18:18" x14ac:dyDescent="0.3">
      <c r="R17716" s="69"/>
    </row>
    <row r="17717" spans="18:18" x14ac:dyDescent="0.3">
      <c r="R17717" s="69"/>
    </row>
    <row r="17718" spans="18:18" x14ac:dyDescent="0.3">
      <c r="R17718" s="69"/>
    </row>
    <row r="17719" spans="18:18" x14ac:dyDescent="0.3">
      <c r="R17719" s="69"/>
    </row>
    <row r="17720" spans="18:18" x14ac:dyDescent="0.3">
      <c r="R17720" s="69"/>
    </row>
    <row r="17721" spans="18:18" x14ac:dyDescent="0.3">
      <c r="R17721" s="69"/>
    </row>
    <row r="17722" spans="18:18" x14ac:dyDescent="0.3">
      <c r="R17722" s="69"/>
    </row>
    <row r="17723" spans="18:18" x14ac:dyDescent="0.3">
      <c r="R17723" s="69"/>
    </row>
    <row r="17724" spans="18:18" x14ac:dyDescent="0.3">
      <c r="R17724" s="69"/>
    </row>
    <row r="17725" spans="18:18" x14ac:dyDescent="0.3">
      <c r="R17725" s="69"/>
    </row>
    <row r="17726" spans="18:18" x14ac:dyDescent="0.3">
      <c r="R17726" s="69"/>
    </row>
    <row r="17727" spans="18:18" x14ac:dyDescent="0.3">
      <c r="R17727" s="69"/>
    </row>
    <row r="17728" spans="18:18" x14ac:dyDescent="0.3">
      <c r="R17728" s="69"/>
    </row>
    <row r="17729" spans="18:18" x14ac:dyDescent="0.3">
      <c r="R17729" s="69"/>
    </row>
    <row r="17730" spans="18:18" x14ac:dyDescent="0.3">
      <c r="R17730" s="69"/>
    </row>
    <row r="17731" spans="18:18" x14ac:dyDescent="0.3">
      <c r="R17731" s="69"/>
    </row>
    <row r="17732" spans="18:18" x14ac:dyDescent="0.3">
      <c r="R17732" s="69"/>
    </row>
    <row r="17733" spans="18:18" x14ac:dyDescent="0.3">
      <c r="R17733" s="69"/>
    </row>
    <row r="17734" spans="18:18" x14ac:dyDescent="0.3">
      <c r="R17734" s="69"/>
    </row>
    <row r="17735" spans="18:18" x14ac:dyDescent="0.3">
      <c r="R17735" s="69"/>
    </row>
    <row r="17736" spans="18:18" x14ac:dyDescent="0.3">
      <c r="R17736" s="69"/>
    </row>
    <row r="17737" spans="18:18" x14ac:dyDescent="0.3">
      <c r="R17737" s="69"/>
    </row>
    <row r="17738" spans="18:18" x14ac:dyDescent="0.3">
      <c r="R17738" s="69"/>
    </row>
    <row r="17739" spans="18:18" x14ac:dyDescent="0.3">
      <c r="R17739" s="69"/>
    </row>
    <row r="17740" spans="18:18" x14ac:dyDescent="0.3">
      <c r="R17740" s="69"/>
    </row>
    <row r="17741" spans="18:18" x14ac:dyDescent="0.3">
      <c r="R17741" s="69"/>
    </row>
    <row r="17742" spans="18:18" x14ac:dyDescent="0.3">
      <c r="R17742" s="69"/>
    </row>
    <row r="17743" spans="18:18" x14ac:dyDescent="0.3">
      <c r="R17743" s="69"/>
    </row>
    <row r="17744" spans="18:18" x14ac:dyDescent="0.3">
      <c r="R17744" s="69"/>
    </row>
    <row r="17745" spans="18:18" x14ac:dyDescent="0.3">
      <c r="R17745" s="69"/>
    </row>
    <row r="17746" spans="18:18" x14ac:dyDescent="0.3">
      <c r="R17746" s="69"/>
    </row>
    <row r="17747" spans="18:18" x14ac:dyDescent="0.3">
      <c r="R17747" s="69"/>
    </row>
    <row r="17748" spans="18:18" x14ac:dyDescent="0.3">
      <c r="R17748" s="69"/>
    </row>
    <row r="17749" spans="18:18" x14ac:dyDescent="0.3">
      <c r="R17749" s="69"/>
    </row>
    <row r="17750" spans="18:18" x14ac:dyDescent="0.3">
      <c r="R17750" s="69"/>
    </row>
    <row r="17751" spans="18:18" x14ac:dyDescent="0.3">
      <c r="R17751" s="69"/>
    </row>
    <row r="17752" spans="18:18" x14ac:dyDescent="0.3">
      <c r="R17752" s="69"/>
    </row>
    <row r="17753" spans="18:18" x14ac:dyDescent="0.3">
      <c r="R17753" s="69"/>
    </row>
    <row r="17754" spans="18:18" x14ac:dyDescent="0.3">
      <c r="R17754" s="69"/>
    </row>
    <row r="17755" spans="18:18" x14ac:dyDescent="0.3">
      <c r="R17755" s="69"/>
    </row>
    <row r="17756" spans="18:18" x14ac:dyDescent="0.3">
      <c r="R17756" s="69"/>
    </row>
    <row r="17757" spans="18:18" x14ac:dyDescent="0.3">
      <c r="R17757" s="69"/>
    </row>
    <row r="17758" spans="18:18" x14ac:dyDescent="0.3">
      <c r="R17758" s="69"/>
    </row>
    <row r="17759" spans="18:18" x14ac:dyDescent="0.3">
      <c r="R17759" s="69"/>
    </row>
    <row r="17760" spans="18:18" x14ac:dyDescent="0.3">
      <c r="R17760" s="69"/>
    </row>
    <row r="17761" spans="18:18" x14ac:dyDescent="0.3">
      <c r="R17761" s="69"/>
    </row>
    <row r="17762" spans="18:18" x14ac:dyDescent="0.3">
      <c r="R17762" s="69"/>
    </row>
    <row r="17763" spans="18:18" x14ac:dyDescent="0.3">
      <c r="R17763" s="69"/>
    </row>
    <row r="17764" spans="18:18" x14ac:dyDescent="0.3">
      <c r="R17764" s="69"/>
    </row>
    <row r="17765" spans="18:18" x14ac:dyDescent="0.3">
      <c r="R17765" s="69"/>
    </row>
    <row r="17766" spans="18:18" x14ac:dyDescent="0.3">
      <c r="R17766" s="69"/>
    </row>
    <row r="17767" spans="18:18" x14ac:dyDescent="0.3">
      <c r="R17767" s="69"/>
    </row>
    <row r="17768" spans="18:18" x14ac:dyDescent="0.3">
      <c r="R17768" s="69"/>
    </row>
    <row r="17769" spans="18:18" x14ac:dyDescent="0.3">
      <c r="R17769" s="69"/>
    </row>
    <row r="17770" spans="18:18" x14ac:dyDescent="0.3">
      <c r="R17770" s="69"/>
    </row>
    <row r="17771" spans="18:18" x14ac:dyDescent="0.3">
      <c r="R17771" s="69"/>
    </row>
    <row r="17772" spans="18:18" x14ac:dyDescent="0.3">
      <c r="R17772" s="69"/>
    </row>
    <row r="17773" spans="18:18" x14ac:dyDescent="0.3">
      <c r="R17773" s="69"/>
    </row>
    <row r="17774" spans="18:18" x14ac:dyDescent="0.3">
      <c r="R17774" s="69"/>
    </row>
    <row r="17775" spans="18:18" x14ac:dyDescent="0.3">
      <c r="R17775" s="69"/>
    </row>
    <row r="17776" spans="18:18" x14ac:dyDescent="0.3">
      <c r="R17776" s="69"/>
    </row>
    <row r="17777" spans="18:18" x14ac:dyDescent="0.3">
      <c r="R17777" s="69"/>
    </row>
    <row r="17778" spans="18:18" x14ac:dyDescent="0.3">
      <c r="R17778" s="69"/>
    </row>
    <row r="17779" spans="18:18" x14ac:dyDescent="0.3">
      <c r="R17779" s="69"/>
    </row>
    <row r="17780" spans="18:18" x14ac:dyDescent="0.3">
      <c r="R17780" s="69"/>
    </row>
    <row r="17781" spans="18:18" x14ac:dyDescent="0.3">
      <c r="R17781" s="69"/>
    </row>
    <row r="17782" spans="18:18" x14ac:dyDescent="0.3">
      <c r="R17782" s="69"/>
    </row>
    <row r="17783" spans="18:18" x14ac:dyDescent="0.3">
      <c r="R17783" s="69"/>
    </row>
    <row r="17784" spans="18:18" x14ac:dyDescent="0.3">
      <c r="R17784" s="69"/>
    </row>
    <row r="17785" spans="18:18" x14ac:dyDescent="0.3">
      <c r="R17785" s="69"/>
    </row>
    <row r="17786" spans="18:18" x14ac:dyDescent="0.3">
      <c r="R17786" s="69"/>
    </row>
    <row r="17787" spans="18:18" x14ac:dyDescent="0.3">
      <c r="R17787" s="69"/>
    </row>
    <row r="17788" spans="18:18" x14ac:dyDescent="0.3">
      <c r="R17788" s="69"/>
    </row>
    <row r="17789" spans="18:18" x14ac:dyDescent="0.3">
      <c r="R17789" s="69"/>
    </row>
    <row r="17790" spans="18:18" x14ac:dyDescent="0.3">
      <c r="R17790" s="69"/>
    </row>
    <row r="17791" spans="18:18" x14ac:dyDescent="0.3">
      <c r="R17791" s="69"/>
    </row>
    <row r="17792" spans="18:18" x14ac:dyDescent="0.3">
      <c r="R17792" s="69"/>
    </row>
    <row r="17793" spans="18:18" x14ac:dyDescent="0.3">
      <c r="R17793" s="69"/>
    </row>
    <row r="17794" spans="18:18" x14ac:dyDescent="0.3">
      <c r="R17794" s="69"/>
    </row>
    <row r="17795" spans="18:18" x14ac:dyDescent="0.3">
      <c r="R17795" s="69"/>
    </row>
    <row r="17796" spans="18:18" x14ac:dyDescent="0.3">
      <c r="R17796" s="69"/>
    </row>
    <row r="17797" spans="18:18" x14ac:dyDescent="0.3">
      <c r="R17797" s="69"/>
    </row>
    <row r="17798" spans="18:18" x14ac:dyDescent="0.3">
      <c r="R17798" s="69"/>
    </row>
    <row r="17799" spans="18:18" x14ac:dyDescent="0.3">
      <c r="R17799" s="69"/>
    </row>
    <row r="17800" spans="18:18" x14ac:dyDescent="0.3">
      <c r="R17800" s="69"/>
    </row>
    <row r="17801" spans="18:18" x14ac:dyDescent="0.3">
      <c r="R17801" s="69"/>
    </row>
    <row r="17802" spans="18:18" x14ac:dyDescent="0.3">
      <c r="R17802" s="69"/>
    </row>
    <row r="17803" spans="18:18" x14ac:dyDescent="0.3">
      <c r="R17803" s="69"/>
    </row>
    <row r="17804" spans="18:18" x14ac:dyDescent="0.3">
      <c r="R17804" s="69"/>
    </row>
    <row r="17805" spans="18:18" x14ac:dyDescent="0.3">
      <c r="R17805" s="69"/>
    </row>
    <row r="17806" spans="18:18" x14ac:dyDescent="0.3">
      <c r="R17806" s="69"/>
    </row>
    <row r="17807" spans="18:18" x14ac:dyDescent="0.3">
      <c r="R17807" s="69"/>
    </row>
    <row r="17808" spans="18:18" x14ac:dyDescent="0.3">
      <c r="R17808" s="69"/>
    </row>
    <row r="17809" spans="18:18" x14ac:dyDescent="0.3">
      <c r="R17809" s="69"/>
    </row>
    <row r="17810" spans="18:18" x14ac:dyDescent="0.3">
      <c r="R17810" s="69"/>
    </row>
    <row r="17811" spans="18:18" x14ac:dyDescent="0.3">
      <c r="R17811" s="69"/>
    </row>
    <row r="17812" spans="18:18" x14ac:dyDescent="0.3">
      <c r="R17812" s="69"/>
    </row>
    <row r="17813" spans="18:18" x14ac:dyDescent="0.3">
      <c r="R17813" s="69"/>
    </row>
    <row r="17814" spans="18:18" x14ac:dyDescent="0.3">
      <c r="R17814" s="69"/>
    </row>
    <row r="17815" spans="18:18" x14ac:dyDescent="0.3">
      <c r="R17815" s="69"/>
    </row>
    <row r="17816" spans="18:18" x14ac:dyDescent="0.3">
      <c r="R17816" s="69"/>
    </row>
    <row r="17817" spans="18:18" x14ac:dyDescent="0.3">
      <c r="R17817" s="69"/>
    </row>
    <row r="17818" spans="18:18" x14ac:dyDescent="0.3">
      <c r="R17818" s="69"/>
    </row>
    <row r="17819" spans="18:18" x14ac:dyDescent="0.3">
      <c r="R17819" s="69"/>
    </row>
    <row r="17820" spans="18:18" x14ac:dyDescent="0.3">
      <c r="R17820" s="69"/>
    </row>
    <row r="17821" spans="18:18" x14ac:dyDescent="0.3">
      <c r="R17821" s="69"/>
    </row>
    <row r="17822" spans="18:18" x14ac:dyDescent="0.3">
      <c r="R17822" s="69"/>
    </row>
    <row r="17823" spans="18:18" x14ac:dyDescent="0.3">
      <c r="R17823" s="69"/>
    </row>
    <row r="17824" spans="18:18" x14ac:dyDescent="0.3">
      <c r="R17824" s="69"/>
    </row>
    <row r="17825" spans="18:18" x14ac:dyDescent="0.3">
      <c r="R17825" s="69"/>
    </row>
    <row r="17826" spans="18:18" x14ac:dyDescent="0.3">
      <c r="R17826" s="69"/>
    </row>
    <row r="17827" spans="18:18" x14ac:dyDescent="0.3">
      <c r="R17827" s="69"/>
    </row>
    <row r="17828" spans="18:18" x14ac:dyDescent="0.3">
      <c r="R17828" s="69"/>
    </row>
    <row r="17829" spans="18:18" x14ac:dyDescent="0.3">
      <c r="R17829" s="69"/>
    </row>
    <row r="17830" spans="18:18" x14ac:dyDescent="0.3">
      <c r="R17830" s="69"/>
    </row>
    <row r="17831" spans="18:18" x14ac:dyDescent="0.3">
      <c r="R17831" s="69"/>
    </row>
    <row r="17832" spans="18:18" x14ac:dyDescent="0.3">
      <c r="R17832" s="69"/>
    </row>
    <row r="17833" spans="18:18" x14ac:dyDescent="0.3">
      <c r="R17833" s="69"/>
    </row>
    <row r="17834" spans="18:18" x14ac:dyDescent="0.3">
      <c r="R17834" s="69"/>
    </row>
    <row r="17835" spans="18:18" x14ac:dyDescent="0.3">
      <c r="R17835" s="69"/>
    </row>
    <row r="17836" spans="18:18" x14ac:dyDescent="0.3">
      <c r="R17836" s="69"/>
    </row>
    <row r="17837" spans="18:18" x14ac:dyDescent="0.3">
      <c r="R17837" s="69"/>
    </row>
    <row r="17838" spans="18:18" x14ac:dyDescent="0.3">
      <c r="R17838" s="69"/>
    </row>
    <row r="17839" spans="18:18" x14ac:dyDescent="0.3">
      <c r="R17839" s="69"/>
    </row>
    <row r="17840" spans="18:18" x14ac:dyDescent="0.3">
      <c r="R17840" s="69"/>
    </row>
    <row r="17841" spans="18:18" x14ac:dyDescent="0.3">
      <c r="R17841" s="69"/>
    </row>
    <row r="17842" spans="18:18" x14ac:dyDescent="0.3">
      <c r="R17842" s="69"/>
    </row>
    <row r="17843" spans="18:18" x14ac:dyDescent="0.3">
      <c r="R17843" s="69"/>
    </row>
    <row r="17844" spans="18:18" x14ac:dyDescent="0.3">
      <c r="R17844" s="69"/>
    </row>
    <row r="17845" spans="18:18" x14ac:dyDescent="0.3">
      <c r="R17845" s="69"/>
    </row>
    <row r="17846" spans="18:18" x14ac:dyDescent="0.3">
      <c r="R17846" s="69"/>
    </row>
    <row r="17847" spans="18:18" x14ac:dyDescent="0.3">
      <c r="R17847" s="69"/>
    </row>
    <row r="17848" spans="18:18" x14ac:dyDescent="0.3">
      <c r="R17848" s="69"/>
    </row>
    <row r="17849" spans="18:18" x14ac:dyDescent="0.3">
      <c r="R17849" s="69"/>
    </row>
    <row r="17850" spans="18:18" x14ac:dyDescent="0.3">
      <c r="R17850" s="69"/>
    </row>
    <row r="17851" spans="18:18" x14ac:dyDescent="0.3">
      <c r="R17851" s="69"/>
    </row>
    <row r="17852" spans="18:18" x14ac:dyDescent="0.3">
      <c r="R17852" s="69"/>
    </row>
    <row r="17853" spans="18:18" x14ac:dyDescent="0.3">
      <c r="R17853" s="69"/>
    </row>
    <row r="17854" spans="18:18" x14ac:dyDescent="0.3">
      <c r="R17854" s="69"/>
    </row>
    <row r="17855" spans="18:18" x14ac:dyDescent="0.3">
      <c r="R17855" s="69"/>
    </row>
    <row r="17856" spans="18:18" x14ac:dyDescent="0.3">
      <c r="R17856" s="69"/>
    </row>
    <row r="17857" spans="18:18" x14ac:dyDescent="0.3">
      <c r="R17857" s="69"/>
    </row>
    <row r="17858" spans="18:18" x14ac:dyDescent="0.3">
      <c r="R17858" s="69"/>
    </row>
    <row r="17859" spans="18:18" x14ac:dyDescent="0.3">
      <c r="R17859" s="69"/>
    </row>
    <row r="17860" spans="18:18" x14ac:dyDescent="0.3">
      <c r="R17860" s="69"/>
    </row>
    <row r="17861" spans="18:18" x14ac:dyDescent="0.3">
      <c r="R17861" s="69"/>
    </row>
    <row r="17862" spans="18:18" x14ac:dyDescent="0.3">
      <c r="R17862" s="69"/>
    </row>
    <row r="17863" spans="18:18" x14ac:dyDescent="0.3">
      <c r="R17863" s="69"/>
    </row>
    <row r="17864" spans="18:18" x14ac:dyDescent="0.3">
      <c r="R17864" s="69"/>
    </row>
    <row r="17865" spans="18:18" x14ac:dyDescent="0.3">
      <c r="R17865" s="69"/>
    </row>
    <row r="17866" spans="18:18" x14ac:dyDescent="0.3">
      <c r="R17866" s="69"/>
    </row>
    <row r="17867" spans="18:18" x14ac:dyDescent="0.3">
      <c r="R17867" s="69"/>
    </row>
    <row r="17868" spans="18:18" x14ac:dyDescent="0.3">
      <c r="R17868" s="69"/>
    </row>
    <row r="17869" spans="18:18" x14ac:dyDescent="0.3">
      <c r="R17869" s="69"/>
    </row>
    <row r="17870" spans="18:18" x14ac:dyDescent="0.3">
      <c r="R17870" s="69"/>
    </row>
    <row r="17871" spans="18:18" x14ac:dyDescent="0.3">
      <c r="R17871" s="69"/>
    </row>
    <row r="17872" spans="18:18" x14ac:dyDescent="0.3">
      <c r="R17872" s="69"/>
    </row>
    <row r="17873" spans="18:18" x14ac:dyDescent="0.3">
      <c r="R17873" s="69"/>
    </row>
    <row r="17874" spans="18:18" x14ac:dyDescent="0.3">
      <c r="R17874" s="69"/>
    </row>
    <row r="17875" spans="18:18" x14ac:dyDescent="0.3">
      <c r="R17875" s="69"/>
    </row>
    <row r="17876" spans="18:18" x14ac:dyDescent="0.3">
      <c r="R17876" s="69"/>
    </row>
    <row r="17877" spans="18:18" x14ac:dyDescent="0.3">
      <c r="R17877" s="69"/>
    </row>
    <row r="17878" spans="18:18" x14ac:dyDescent="0.3">
      <c r="R17878" s="69"/>
    </row>
    <row r="17879" spans="18:18" x14ac:dyDescent="0.3">
      <c r="R17879" s="69"/>
    </row>
    <row r="17880" spans="18:18" x14ac:dyDescent="0.3">
      <c r="R17880" s="69"/>
    </row>
    <row r="17881" spans="18:18" x14ac:dyDescent="0.3">
      <c r="R17881" s="69"/>
    </row>
    <row r="17882" spans="18:18" x14ac:dyDescent="0.3">
      <c r="R17882" s="69"/>
    </row>
    <row r="17883" spans="18:18" x14ac:dyDescent="0.3">
      <c r="R17883" s="69"/>
    </row>
    <row r="17884" spans="18:18" x14ac:dyDescent="0.3">
      <c r="R17884" s="69"/>
    </row>
    <row r="17885" spans="18:18" x14ac:dyDescent="0.3">
      <c r="R17885" s="69"/>
    </row>
    <row r="17886" spans="18:18" x14ac:dyDescent="0.3">
      <c r="R17886" s="69"/>
    </row>
    <row r="17887" spans="18:18" x14ac:dyDescent="0.3">
      <c r="R17887" s="69"/>
    </row>
    <row r="17888" spans="18:18" x14ac:dyDescent="0.3">
      <c r="R17888" s="69"/>
    </row>
    <row r="17889" spans="18:18" x14ac:dyDescent="0.3">
      <c r="R17889" s="69"/>
    </row>
    <row r="17890" spans="18:18" x14ac:dyDescent="0.3">
      <c r="R17890" s="69"/>
    </row>
    <row r="17891" spans="18:18" x14ac:dyDescent="0.3">
      <c r="R17891" s="69"/>
    </row>
    <row r="17892" spans="18:18" x14ac:dyDescent="0.3">
      <c r="R17892" s="69"/>
    </row>
    <row r="17893" spans="18:18" x14ac:dyDescent="0.3">
      <c r="R17893" s="69"/>
    </row>
    <row r="17894" spans="18:18" x14ac:dyDescent="0.3">
      <c r="R17894" s="69"/>
    </row>
    <row r="17895" spans="18:18" x14ac:dyDescent="0.3">
      <c r="R17895" s="69"/>
    </row>
    <row r="17896" spans="18:18" x14ac:dyDescent="0.3">
      <c r="R17896" s="69"/>
    </row>
    <row r="17897" spans="18:18" x14ac:dyDescent="0.3">
      <c r="R17897" s="69"/>
    </row>
    <row r="17898" spans="18:18" x14ac:dyDescent="0.3">
      <c r="R17898" s="69"/>
    </row>
    <row r="17899" spans="18:18" x14ac:dyDescent="0.3">
      <c r="R17899" s="69"/>
    </row>
    <row r="17900" spans="18:18" x14ac:dyDescent="0.3">
      <c r="R17900" s="69"/>
    </row>
    <row r="17901" spans="18:18" x14ac:dyDescent="0.3">
      <c r="R17901" s="69"/>
    </row>
    <row r="17902" spans="18:18" x14ac:dyDescent="0.3">
      <c r="R17902" s="69"/>
    </row>
    <row r="17903" spans="18:18" x14ac:dyDescent="0.3">
      <c r="R17903" s="69"/>
    </row>
    <row r="17904" spans="18:18" x14ac:dyDescent="0.3">
      <c r="R17904" s="69"/>
    </row>
    <row r="17905" spans="18:18" x14ac:dyDescent="0.3">
      <c r="R17905" s="69"/>
    </row>
    <row r="17906" spans="18:18" x14ac:dyDescent="0.3">
      <c r="R17906" s="69"/>
    </row>
    <row r="17907" spans="18:18" x14ac:dyDescent="0.3">
      <c r="R17907" s="69"/>
    </row>
    <row r="17908" spans="18:18" x14ac:dyDescent="0.3">
      <c r="R17908" s="69"/>
    </row>
    <row r="17909" spans="18:18" x14ac:dyDescent="0.3">
      <c r="R17909" s="69"/>
    </row>
    <row r="17910" spans="18:18" x14ac:dyDescent="0.3">
      <c r="R17910" s="69"/>
    </row>
    <row r="17911" spans="18:18" x14ac:dyDescent="0.3">
      <c r="R17911" s="69"/>
    </row>
    <row r="17912" spans="18:18" x14ac:dyDescent="0.3">
      <c r="R17912" s="69"/>
    </row>
    <row r="17913" spans="18:18" x14ac:dyDescent="0.3">
      <c r="R17913" s="69"/>
    </row>
    <row r="17914" spans="18:18" x14ac:dyDescent="0.3">
      <c r="R17914" s="69"/>
    </row>
    <row r="17915" spans="18:18" x14ac:dyDescent="0.3">
      <c r="R17915" s="69"/>
    </row>
    <row r="17916" spans="18:18" x14ac:dyDescent="0.3">
      <c r="R17916" s="69"/>
    </row>
    <row r="17917" spans="18:18" x14ac:dyDescent="0.3">
      <c r="R17917" s="69"/>
    </row>
    <row r="17918" spans="18:18" x14ac:dyDescent="0.3">
      <c r="R17918" s="69"/>
    </row>
    <row r="17919" spans="18:18" x14ac:dyDescent="0.3">
      <c r="R17919" s="69"/>
    </row>
    <row r="17920" spans="18:18" x14ac:dyDescent="0.3">
      <c r="R17920" s="69"/>
    </row>
    <row r="17921" spans="18:18" x14ac:dyDescent="0.3">
      <c r="R17921" s="69"/>
    </row>
    <row r="17922" spans="18:18" x14ac:dyDescent="0.3">
      <c r="R17922" s="69"/>
    </row>
    <row r="17923" spans="18:18" x14ac:dyDescent="0.3">
      <c r="R17923" s="69"/>
    </row>
    <row r="17924" spans="18:18" x14ac:dyDescent="0.3">
      <c r="R17924" s="69"/>
    </row>
    <row r="17925" spans="18:18" x14ac:dyDescent="0.3">
      <c r="R17925" s="69"/>
    </row>
    <row r="17926" spans="18:18" x14ac:dyDescent="0.3">
      <c r="R17926" s="69"/>
    </row>
    <row r="17927" spans="18:18" x14ac:dyDescent="0.3">
      <c r="R17927" s="69"/>
    </row>
    <row r="17928" spans="18:18" x14ac:dyDescent="0.3">
      <c r="R17928" s="69"/>
    </row>
    <row r="17929" spans="18:18" x14ac:dyDescent="0.3">
      <c r="R17929" s="69"/>
    </row>
    <row r="17930" spans="18:18" x14ac:dyDescent="0.3">
      <c r="R17930" s="69"/>
    </row>
    <row r="17931" spans="18:18" x14ac:dyDescent="0.3">
      <c r="R17931" s="69"/>
    </row>
    <row r="17932" spans="18:18" x14ac:dyDescent="0.3">
      <c r="R17932" s="69"/>
    </row>
    <row r="17933" spans="18:18" x14ac:dyDescent="0.3">
      <c r="R17933" s="69"/>
    </row>
    <row r="17934" spans="18:18" x14ac:dyDescent="0.3">
      <c r="R17934" s="69"/>
    </row>
    <row r="17935" spans="18:18" x14ac:dyDescent="0.3">
      <c r="R17935" s="69"/>
    </row>
    <row r="17936" spans="18:18" x14ac:dyDescent="0.3">
      <c r="R17936" s="69"/>
    </row>
    <row r="17937" spans="18:18" x14ac:dyDescent="0.3">
      <c r="R17937" s="69"/>
    </row>
    <row r="17938" spans="18:18" x14ac:dyDescent="0.3">
      <c r="R17938" s="69"/>
    </row>
    <row r="17939" spans="18:18" x14ac:dyDescent="0.3">
      <c r="R17939" s="69"/>
    </row>
    <row r="17940" spans="18:18" x14ac:dyDescent="0.3">
      <c r="R17940" s="69"/>
    </row>
    <row r="17941" spans="18:18" x14ac:dyDescent="0.3">
      <c r="R17941" s="69"/>
    </row>
    <row r="17942" spans="18:18" x14ac:dyDescent="0.3">
      <c r="R17942" s="69"/>
    </row>
    <row r="17943" spans="18:18" x14ac:dyDescent="0.3">
      <c r="R17943" s="69"/>
    </row>
    <row r="17944" spans="18:18" x14ac:dyDescent="0.3">
      <c r="R17944" s="69"/>
    </row>
    <row r="17945" spans="18:18" x14ac:dyDescent="0.3">
      <c r="R17945" s="69"/>
    </row>
    <row r="17946" spans="18:18" x14ac:dyDescent="0.3">
      <c r="R17946" s="69"/>
    </row>
    <row r="17947" spans="18:18" x14ac:dyDescent="0.3">
      <c r="R17947" s="69"/>
    </row>
    <row r="17948" spans="18:18" x14ac:dyDescent="0.3">
      <c r="R17948" s="69"/>
    </row>
    <row r="17949" spans="18:18" x14ac:dyDescent="0.3">
      <c r="R17949" s="69"/>
    </row>
    <row r="17950" spans="18:18" x14ac:dyDescent="0.3">
      <c r="R17950" s="69"/>
    </row>
    <row r="17951" spans="18:18" x14ac:dyDescent="0.3">
      <c r="R17951" s="69"/>
    </row>
    <row r="17952" spans="18:18" x14ac:dyDescent="0.3">
      <c r="R17952" s="69"/>
    </row>
    <row r="17953" spans="18:18" x14ac:dyDescent="0.3">
      <c r="R17953" s="69"/>
    </row>
    <row r="17954" spans="18:18" x14ac:dyDescent="0.3">
      <c r="R17954" s="69"/>
    </row>
    <row r="17955" spans="18:18" x14ac:dyDescent="0.3">
      <c r="R17955" s="69"/>
    </row>
    <row r="17956" spans="18:18" x14ac:dyDescent="0.3">
      <c r="R17956" s="69"/>
    </row>
    <row r="17957" spans="18:18" x14ac:dyDescent="0.3">
      <c r="R17957" s="69"/>
    </row>
    <row r="17958" spans="18:18" x14ac:dyDescent="0.3">
      <c r="R17958" s="69"/>
    </row>
    <row r="17959" spans="18:18" x14ac:dyDescent="0.3">
      <c r="R17959" s="69"/>
    </row>
    <row r="17960" spans="18:18" x14ac:dyDescent="0.3">
      <c r="R17960" s="69"/>
    </row>
    <row r="17961" spans="18:18" x14ac:dyDescent="0.3">
      <c r="R17961" s="69"/>
    </row>
    <row r="17962" spans="18:18" x14ac:dyDescent="0.3">
      <c r="R17962" s="69"/>
    </row>
    <row r="17963" spans="18:18" x14ac:dyDescent="0.3">
      <c r="R17963" s="69"/>
    </row>
    <row r="17964" spans="18:18" x14ac:dyDescent="0.3">
      <c r="R17964" s="69"/>
    </row>
    <row r="17965" spans="18:18" x14ac:dyDescent="0.3">
      <c r="R17965" s="69"/>
    </row>
    <row r="17966" spans="18:18" x14ac:dyDescent="0.3">
      <c r="R17966" s="69"/>
    </row>
    <row r="17967" spans="18:18" x14ac:dyDescent="0.3">
      <c r="R17967" s="69"/>
    </row>
    <row r="17968" spans="18:18" x14ac:dyDescent="0.3">
      <c r="R17968" s="69"/>
    </row>
    <row r="17969" spans="18:18" x14ac:dyDescent="0.3">
      <c r="R17969" s="69"/>
    </row>
    <row r="17970" spans="18:18" x14ac:dyDescent="0.3">
      <c r="R17970" s="69"/>
    </row>
    <row r="17971" spans="18:18" x14ac:dyDescent="0.3">
      <c r="R17971" s="69"/>
    </row>
    <row r="17972" spans="18:18" x14ac:dyDescent="0.3">
      <c r="R17972" s="69"/>
    </row>
    <row r="17973" spans="18:18" x14ac:dyDescent="0.3">
      <c r="R17973" s="69"/>
    </row>
    <row r="17974" spans="18:18" x14ac:dyDescent="0.3">
      <c r="R17974" s="69"/>
    </row>
    <row r="17975" spans="18:18" x14ac:dyDescent="0.3">
      <c r="R17975" s="69"/>
    </row>
    <row r="17976" spans="18:18" x14ac:dyDescent="0.3">
      <c r="R17976" s="69"/>
    </row>
    <row r="17977" spans="18:18" x14ac:dyDescent="0.3">
      <c r="R17977" s="69"/>
    </row>
    <row r="17978" spans="18:18" x14ac:dyDescent="0.3">
      <c r="R17978" s="69"/>
    </row>
    <row r="17979" spans="18:18" x14ac:dyDescent="0.3">
      <c r="R17979" s="69"/>
    </row>
    <row r="17980" spans="18:18" x14ac:dyDescent="0.3">
      <c r="R17980" s="69"/>
    </row>
    <row r="17981" spans="18:18" x14ac:dyDescent="0.3">
      <c r="R17981" s="69"/>
    </row>
    <row r="17982" spans="18:18" x14ac:dyDescent="0.3">
      <c r="R17982" s="69"/>
    </row>
    <row r="17983" spans="18:18" x14ac:dyDescent="0.3">
      <c r="R17983" s="69"/>
    </row>
    <row r="17984" spans="18:18" x14ac:dyDescent="0.3">
      <c r="R17984" s="69"/>
    </row>
    <row r="17985" spans="18:18" x14ac:dyDescent="0.3">
      <c r="R17985" s="69"/>
    </row>
    <row r="17986" spans="18:18" x14ac:dyDescent="0.3">
      <c r="R17986" s="69"/>
    </row>
    <row r="17987" spans="18:18" x14ac:dyDescent="0.3">
      <c r="R17987" s="69"/>
    </row>
    <row r="17988" spans="18:18" x14ac:dyDescent="0.3">
      <c r="R17988" s="69"/>
    </row>
    <row r="17989" spans="18:18" x14ac:dyDescent="0.3">
      <c r="R17989" s="69"/>
    </row>
    <row r="17990" spans="18:18" x14ac:dyDescent="0.3">
      <c r="R17990" s="69"/>
    </row>
    <row r="17991" spans="18:18" x14ac:dyDescent="0.3">
      <c r="R17991" s="69"/>
    </row>
    <row r="17992" spans="18:18" x14ac:dyDescent="0.3">
      <c r="R17992" s="69"/>
    </row>
    <row r="17993" spans="18:18" x14ac:dyDescent="0.3">
      <c r="R17993" s="69"/>
    </row>
    <row r="17994" spans="18:18" x14ac:dyDescent="0.3">
      <c r="R17994" s="69"/>
    </row>
    <row r="17995" spans="18:18" x14ac:dyDescent="0.3">
      <c r="R17995" s="69"/>
    </row>
    <row r="17996" spans="18:18" x14ac:dyDescent="0.3">
      <c r="R17996" s="69"/>
    </row>
    <row r="17997" spans="18:18" x14ac:dyDescent="0.3">
      <c r="R17997" s="69"/>
    </row>
    <row r="17998" spans="18:18" x14ac:dyDescent="0.3">
      <c r="R17998" s="69"/>
    </row>
    <row r="17999" spans="18:18" x14ac:dyDescent="0.3">
      <c r="R17999" s="69"/>
    </row>
    <row r="18000" spans="18:18" x14ac:dyDescent="0.3">
      <c r="R18000" s="69"/>
    </row>
    <row r="18001" spans="18:18" x14ac:dyDescent="0.3">
      <c r="R18001" s="69"/>
    </row>
    <row r="18002" spans="18:18" x14ac:dyDescent="0.3">
      <c r="R18002" s="69"/>
    </row>
    <row r="18003" spans="18:18" x14ac:dyDescent="0.3">
      <c r="R18003" s="69"/>
    </row>
    <row r="18004" spans="18:18" x14ac:dyDescent="0.3">
      <c r="R18004" s="69"/>
    </row>
    <row r="18005" spans="18:18" x14ac:dyDescent="0.3">
      <c r="R18005" s="69"/>
    </row>
    <row r="18006" spans="18:18" x14ac:dyDescent="0.3">
      <c r="R18006" s="69"/>
    </row>
    <row r="18007" spans="18:18" x14ac:dyDescent="0.3">
      <c r="R18007" s="69"/>
    </row>
    <row r="18008" spans="18:18" x14ac:dyDescent="0.3">
      <c r="R18008" s="69"/>
    </row>
    <row r="18009" spans="18:18" x14ac:dyDescent="0.3">
      <c r="R18009" s="69"/>
    </row>
    <row r="18010" spans="18:18" x14ac:dyDescent="0.3">
      <c r="R18010" s="69"/>
    </row>
    <row r="18011" spans="18:18" x14ac:dyDescent="0.3">
      <c r="R18011" s="69"/>
    </row>
    <row r="18012" spans="18:18" x14ac:dyDescent="0.3">
      <c r="R18012" s="69"/>
    </row>
    <row r="18013" spans="18:18" x14ac:dyDescent="0.3">
      <c r="R18013" s="69"/>
    </row>
    <row r="18014" spans="18:18" x14ac:dyDescent="0.3">
      <c r="R18014" s="69"/>
    </row>
    <row r="18015" spans="18:18" x14ac:dyDescent="0.3">
      <c r="R18015" s="69"/>
    </row>
    <row r="18016" spans="18:18" x14ac:dyDescent="0.3">
      <c r="R18016" s="69"/>
    </row>
    <row r="18017" spans="18:18" x14ac:dyDescent="0.3">
      <c r="R18017" s="69"/>
    </row>
    <row r="18018" spans="18:18" x14ac:dyDescent="0.3">
      <c r="R18018" s="69"/>
    </row>
    <row r="18019" spans="18:18" x14ac:dyDescent="0.3">
      <c r="R18019" s="69"/>
    </row>
    <row r="18020" spans="18:18" x14ac:dyDescent="0.3">
      <c r="R18020" s="69"/>
    </row>
    <row r="18021" spans="18:18" x14ac:dyDescent="0.3">
      <c r="R18021" s="69"/>
    </row>
    <row r="18022" spans="18:18" x14ac:dyDescent="0.3">
      <c r="R18022" s="69"/>
    </row>
    <row r="18023" spans="18:18" x14ac:dyDescent="0.3">
      <c r="R18023" s="69"/>
    </row>
    <row r="18024" spans="18:18" x14ac:dyDescent="0.3">
      <c r="R18024" s="69"/>
    </row>
    <row r="18025" spans="18:18" x14ac:dyDescent="0.3">
      <c r="R18025" s="69"/>
    </row>
    <row r="18026" spans="18:18" x14ac:dyDescent="0.3">
      <c r="R18026" s="69"/>
    </row>
    <row r="18027" spans="18:18" x14ac:dyDescent="0.3">
      <c r="R18027" s="69"/>
    </row>
    <row r="18028" spans="18:18" x14ac:dyDescent="0.3">
      <c r="R18028" s="69"/>
    </row>
    <row r="18029" spans="18:18" x14ac:dyDescent="0.3">
      <c r="R18029" s="69"/>
    </row>
    <row r="18030" spans="18:18" x14ac:dyDescent="0.3">
      <c r="R18030" s="69"/>
    </row>
    <row r="18031" spans="18:18" x14ac:dyDescent="0.3">
      <c r="R18031" s="69"/>
    </row>
    <row r="18032" spans="18:18" x14ac:dyDescent="0.3">
      <c r="R18032" s="69"/>
    </row>
    <row r="18033" spans="18:18" x14ac:dyDescent="0.3">
      <c r="R18033" s="69"/>
    </row>
    <row r="18034" spans="18:18" x14ac:dyDescent="0.3">
      <c r="R18034" s="69"/>
    </row>
    <row r="18035" spans="18:18" x14ac:dyDescent="0.3">
      <c r="R18035" s="69"/>
    </row>
    <row r="18036" spans="18:18" x14ac:dyDescent="0.3">
      <c r="R18036" s="69"/>
    </row>
    <row r="18037" spans="18:18" x14ac:dyDescent="0.3">
      <c r="R18037" s="69"/>
    </row>
    <row r="18038" spans="18:18" x14ac:dyDescent="0.3">
      <c r="R18038" s="69"/>
    </row>
    <row r="18039" spans="18:18" x14ac:dyDescent="0.3">
      <c r="R18039" s="69"/>
    </row>
    <row r="18040" spans="18:18" x14ac:dyDescent="0.3">
      <c r="R18040" s="69"/>
    </row>
    <row r="18041" spans="18:18" x14ac:dyDescent="0.3">
      <c r="R18041" s="69"/>
    </row>
    <row r="18042" spans="18:18" x14ac:dyDescent="0.3">
      <c r="R18042" s="69"/>
    </row>
    <row r="18043" spans="18:18" x14ac:dyDescent="0.3">
      <c r="R18043" s="69"/>
    </row>
    <row r="18044" spans="18:18" x14ac:dyDescent="0.3">
      <c r="R18044" s="69"/>
    </row>
    <row r="18045" spans="18:18" x14ac:dyDescent="0.3">
      <c r="R18045" s="69"/>
    </row>
    <row r="18046" spans="18:18" x14ac:dyDescent="0.3">
      <c r="R18046" s="69"/>
    </row>
    <row r="18047" spans="18:18" x14ac:dyDescent="0.3">
      <c r="R18047" s="69"/>
    </row>
    <row r="18048" spans="18:18" x14ac:dyDescent="0.3">
      <c r="R18048" s="69"/>
    </row>
    <row r="18049" spans="18:18" x14ac:dyDescent="0.3">
      <c r="R18049" s="69"/>
    </row>
    <row r="18050" spans="18:18" x14ac:dyDescent="0.3">
      <c r="R18050" s="69"/>
    </row>
    <row r="18051" spans="18:18" x14ac:dyDescent="0.3">
      <c r="R18051" s="69"/>
    </row>
    <row r="18052" spans="18:18" x14ac:dyDescent="0.3">
      <c r="R18052" s="69"/>
    </row>
    <row r="18053" spans="18:18" x14ac:dyDescent="0.3">
      <c r="R18053" s="69"/>
    </row>
    <row r="18054" spans="18:18" x14ac:dyDescent="0.3">
      <c r="R18054" s="69"/>
    </row>
    <row r="18055" spans="18:18" x14ac:dyDescent="0.3">
      <c r="R18055" s="69"/>
    </row>
    <row r="18056" spans="18:18" x14ac:dyDescent="0.3">
      <c r="R18056" s="69"/>
    </row>
    <row r="18057" spans="18:18" x14ac:dyDescent="0.3">
      <c r="R18057" s="69"/>
    </row>
    <row r="18058" spans="18:18" x14ac:dyDescent="0.3">
      <c r="R18058" s="69"/>
    </row>
    <row r="18059" spans="18:18" x14ac:dyDescent="0.3">
      <c r="R18059" s="69"/>
    </row>
    <row r="18060" spans="18:18" x14ac:dyDescent="0.3">
      <c r="R18060" s="69"/>
    </row>
    <row r="18061" spans="18:18" x14ac:dyDescent="0.3">
      <c r="R18061" s="69"/>
    </row>
    <row r="18062" spans="18:18" x14ac:dyDescent="0.3">
      <c r="R18062" s="69"/>
    </row>
    <row r="18063" spans="18:18" x14ac:dyDescent="0.3">
      <c r="R18063" s="69"/>
    </row>
    <row r="18064" spans="18:18" x14ac:dyDescent="0.3">
      <c r="R18064" s="69"/>
    </row>
    <row r="18065" spans="18:18" x14ac:dyDescent="0.3">
      <c r="R18065" s="69"/>
    </row>
    <row r="18066" spans="18:18" x14ac:dyDescent="0.3">
      <c r="R18066" s="69"/>
    </row>
    <row r="18067" spans="18:18" x14ac:dyDescent="0.3">
      <c r="R18067" s="69"/>
    </row>
    <row r="18068" spans="18:18" x14ac:dyDescent="0.3">
      <c r="R18068" s="69"/>
    </row>
    <row r="18069" spans="18:18" x14ac:dyDescent="0.3">
      <c r="R18069" s="69"/>
    </row>
    <row r="18070" spans="18:18" x14ac:dyDescent="0.3">
      <c r="R18070" s="69"/>
    </row>
    <row r="18071" spans="18:18" x14ac:dyDescent="0.3">
      <c r="R18071" s="69"/>
    </row>
    <row r="18072" spans="18:18" x14ac:dyDescent="0.3">
      <c r="R18072" s="69"/>
    </row>
    <row r="18073" spans="18:18" x14ac:dyDescent="0.3">
      <c r="R18073" s="69"/>
    </row>
    <row r="18074" spans="18:18" x14ac:dyDescent="0.3">
      <c r="R18074" s="69"/>
    </row>
    <row r="18075" spans="18:18" x14ac:dyDescent="0.3">
      <c r="R18075" s="69"/>
    </row>
    <row r="18076" spans="18:18" x14ac:dyDescent="0.3">
      <c r="R18076" s="69"/>
    </row>
    <row r="18077" spans="18:18" x14ac:dyDescent="0.3">
      <c r="R18077" s="69"/>
    </row>
    <row r="18078" spans="18:18" x14ac:dyDescent="0.3">
      <c r="R18078" s="69"/>
    </row>
    <row r="18079" spans="18:18" x14ac:dyDescent="0.3">
      <c r="R18079" s="69"/>
    </row>
    <row r="18080" spans="18:18" x14ac:dyDescent="0.3">
      <c r="R18080" s="69"/>
    </row>
    <row r="18081" spans="18:18" x14ac:dyDescent="0.3">
      <c r="R18081" s="69"/>
    </row>
    <row r="18082" spans="18:18" x14ac:dyDescent="0.3">
      <c r="R18082" s="69"/>
    </row>
    <row r="18083" spans="18:18" x14ac:dyDescent="0.3">
      <c r="R18083" s="69"/>
    </row>
    <row r="18084" spans="18:18" x14ac:dyDescent="0.3">
      <c r="R18084" s="69"/>
    </row>
    <row r="18085" spans="18:18" x14ac:dyDescent="0.3">
      <c r="R18085" s="69"/>
    </row>
    <row r="18086" spans="18:18" x14ac:dyDescent="0.3">
      <c r="R18086" s="69"/>
    </row>
    <row r="18087" spans="18:18" x14ac:dyDescent="0.3">
      <c r="R18087" s="69"/>
    </row>
    <row r="18088" spans="18:18" x14ac:dyDescent="0.3">
      <c r="R18088" s="69"/>
    </row>
    <row r="18089" spans="18:18" x14ac:dyDescent="0.3">
      <c r="R18089" s="69"/>
    </row>
    <row r="18090" spans="18:18" x14ac:dyDescent="0.3">
      <c r="R18090" s="69"/>
    </row>
    <row r="18091" spans="18:18" x14ac:dyDescent="0.3">
      <c r="R18091" s="69"/>
    </row>
    <row r="18092" spans="18:18" x14ac:dyDescent="0.3">
      <c r="R18092" s="69"/>
    </row>
    <row r="18093" spans="18:18" x14ac:dyDescent="0.3">
      <c r="R18093" s="69"/>
    </row>
    <row r="18094" spans="18:18" x14ac:dyDescent="0.3">
      <c r="R18094" s="69"/>
    </row>
    <row r="18095" spans="18:18" x14ac:dyDescent="0.3">
      <c r="R18095" s="69"/>
    </row>
    <row r="18096" spans="18:18" x14ac:dyDescent="0.3">
      <c r="R18096" s="69"/>
    </row>
    <row r="18097" spans="18:18" x14ac:dyDescent="0.3">
      <c r="R18097" s="69"/>
    </row>
    <row r="18098" spans="18:18" x14ac:dyDescent="0.3">
      <c r="R18098" s="69"/>
    </row>
    <row r="18099" spans="18:18" x14ac:dyDescent="0.3">
      <c r="R18099" s="69"/>
    </row>
    <row r="18100" spans="18:18" x14ac:dyDescent="0.3">
      <c r="R18100" s="69"/>
    </row>
    <row r="18101" spans="18:18" x14ac:dyDescent="0.3">
      <c r="R18101" s="69"/>
    </row>
    <row r="18102" spans="18:18" x14ac:dyDescent="0.3">
      <c r="R18102" s="69"/>
    </row>
    <row r="18103" spans="18:18" x14ac:dyDescent="0.3">
      <c r="R18103" s="69"/>
    </row>
    <row r="18104" spans="18:18" x14ac:dyDescent="0.3">
      <c r="R18104" s="69"/>
    </row>
    <row r="18105" spans="18:18" x14ac:dyDescent="0.3">
      <c r="R18105" s="69"/>
    </row>
    <row r="18106" spans="18:18" x14ac:dyDescent="0.3">
      <c r="R18106" s="69"/>
    </row>
    <row r="18107" spans="18:18" x14ac:dyDescent="0.3">
      <c r="R18107" s="69"/>
    </row>
    <row r="18108" spans="18:18" x14ac:dyDescent="0.3">
      <c r="R18108" s="69"/>
    </row>
    <row r="18109" spans="18:18" x14ac:dyDescent="0.3">
      <c r="R18109" s="69"/>
    </row>
    <row r="18110" spans="18:18" x14ac:dyDescent="0.3">
      <c r="R18110" s="69"/>
    </row>
    <row r="18111" spans="18:18" x14ac:dyDescent="0.3">
      <c r="R18111" s="69"/>
    </row>
    <row r="18112" spans="18:18" x14ac:dyDescent="0.3">
      <c r="R18112" s="69"/>
    </row>
    <row r="18113" spans="18:18" x14ac:dyDescent="0.3">
      <c r="R18113" s="69"/>
    </row>
    <row r="18114" spans="18:18" x14ac:dyDescent="0.3">
      <c r="R18114" s="69"/>
    </row>
    <row r="18115" spans="18:18" x14ac:dyDescent="0.3">
      <c r="R18115" s="69"/>
    </row>
    <row r="18116" spans="18:18" x14ac:dyDescent="0.3">
      <c r="R18116" s="69"/>
    </row>
    <row r="18117" spans="18:18" x14ac:dyDescent="0.3">
      <c r="R18117" s="69"/>
    </row>
    <row r="18118" spans="18:18" x14ac:dyDescent="0.3">
      <c r="R18118" s="69"/>
    </row>
    <row r="18119" spans="18:18" x14ac:dyDescent="0.3">
      <c r="R18119" s="69"/>
    </row>
    <row r="18120" spans="18:18" x14ac:dyDescent="0.3">
      <c r="R18120" s="69"/>
    </row>
    <row r="18121" spans="18:18" x14ac:dyDescent="0.3">
      <c r="R18121" s="69"/>
    </row>
    <row r="18122" spans="18:18" x14ac:dyDescent="0.3">
      <c r="R18122" s="69"/>
    </row>
    <row r="18123" spans="18:18" x14ac:dyDescent="0.3">
      <c r="R18123" s="69"/>
    </row>
    <row r="18124" spans="18:18" x14ac:dyDescent="0.3">
      <c r="R18124" s="69"/>
    </row>
    <row r="18125" spans="18:18" x14ac:dyDescent="0.3">
      <c r="R18125" s="69"/>
    </row>
    <row r="18126" spans="18:18" x14ac:dyDescent="0.3">
      <c r="R18126" s="69"/>
    </row>
    <row r="18127" spans="18:18" x14ac:dyDescent="0.3">
      <c r="R18127" s="69"/>
    </row>
    <row r="18128" spans="18:18" x14ac:dyDescent="0.3">
      <c r="R18128" s="69"/>
    </row>
    <row r="18129" spans="18:18" x14ac:dyDescent="0.3">
      <c r="R18129" s="69"/>
    </row>
    <row r="18130" spans="18:18" x14ac:dyDescent="0.3">
      <c r="R18130" s="69"/>
    </row>
    <row r="18131" spans="18:18" x14ac:dyDescent="0.3">
      <c r="R18131" s="69"/>
    </row>
    <row r="18132" spans="18:18" x14ac:dyDescent="0.3">
      <c r="R18132" s="69"/>
    </row>
    <row r="18133" spans="18:18" x14ac:dyDescent="0.3">
      <c r="R18133" s="69"/>
    </row>
    <row r="18134" spans="18:18" x14ac:dyDescent="0.3">
      <c r="R18134" s="69"/>
    </row>
    <row r="18135" spans="18:18" x14ac:dyDescent="0.3">
      <c r="R18135" s="69"/>
    </row>
    <row r="18136" spans="18:18" x14ac:dyDescent="0.3">
      <c r="R18136" s="69"/>
    </row>
    <row r="18137" spans="18:18" x14ac:dyDescent="0.3">
      <c r="R18137" s="69"/>
    </row>
    <row r="18138" spans="18:18" x14ac:dyDescent="0.3">
      <c r="R18138" s="69"/>
    </row>
    <row r="18139" spans="18:18" x14ac:dyDescent="0.3">
      <c r="R18139" s="69"/>
    </row>
    <row r="18140" spans="18:18" x14ac:dyDescent="0.3">
      <c r="R18140" s="69"/>
    </row>
    <row r="18141" spans="18:18" x14ac:dyDescent="0.3">
      <c r="R18141" s="69"/>
    </row>
    <row r="18142" spans="18:18" x14ac:dyDescent="0.3">
      <c r="R18142" s="69"/>
    </row>
    <row r="18143" spans="18:18" x14ac:dyDescent="0.3">
      <c r="R18143" s="69"/>
    </row>
    <row r="18144" spans="18:18" x14ac:dyDescent="0.3">
      <c r="R18144" s="69"/>
    </row>
    <row r="18145" spans="18:18" x14ac:dyDescent="0.3">
      <c r="R18145" s="69"/>
    </row>
    <row r="18146" spans="18:18" x14ac:dyDescent="0.3">
      <c r="R18146" s="69"/>
    </row>
    <row r="18147" spans="18:18" x14ac:dyDescent="0.3">
      <c r="R18147" s="69"/>
    </row>
    <row r="18148" spans="18:18" x14ac:dyDescent="0.3">
      <c r="R18148" s="69"/>
    </row>
    <row r="18149" spans="18:18" x14ac:dyDescent="0.3">
      <c r="R18149" s="69"/>
    </row>
    <row r="18150" spans="18:18" x14ac:dyDescent="0.3">
      <c r="R18150" s="69"/>
    </row>
    <row r="18151" spans="18:18" x14ac:dyDescent="0.3">
      <c r="R18151" s="69"/>
    </row>
    <row r="18152" spans="18:18" x14ac:dyDescent="0.3">
      <c r="R18152" s="69"/>
    </row>
    <row r="18153" spans="18:18" x14ac:dyDescent="0.3">
      <c r="R18153" s="69"/>
    </row>
    <row r="18154" spans="18:18" x14ac:dyDescent="0.3">
      <c r="R18154" s="69"/>
    </row>
    <row r="18155" spans="18:18" x14ac:dyDescent="0.3">
      <c r="R18155" s="69"/>
    </row>
    <row r="18156" spans="18:18" x14ac:dyDescent="0.3">
      <c r="R18156" s="69"/>
    </row>
    <row r="18157" spans="18:18" x14ac:dyDescent="0.3">
      <c r="R18157" s="69"/>
    </row>
    <row r="18158" spans="18:18" x14ac:dyDescent="0.3">
      <c r="R18158" s="69"/>
    </row>
    <row r="18159" spans="18:18" x14ac:dyDescent="0.3">
      <c r="R18159" s="69"/>
    </row>
    <row r="18160" spans="18:18" x14ac:dyDescent="0.3">
      <c r="R18160" s="69"/>
    </row>
    <row r="18161" spans="18:18" x14ac:dyDescent="0.3">
      <c r="R18161" s="69"/>
    </row>
    <row r="18162" spans="18:18" x14ac:dyDescent="0.3">
      <c r="R18162" s="69"/>
    </row>
    <row r="18163" spans="18:18" x14ac:dyDescent="0.3">
      <c r="R18163" s="69"/>
    </row>
    <row r="18164" spans="18:18" x14ac:dyDescent="0.3">
      <c r="R18164" s="69"/>
    </row>
    <row r="18165" spans="18:18" x14ac:dyDescent="0.3">
      <c r="R18165" s="69"/>
    </row>
    <row r="18166" spans="18:18" x14ac:dyDescent="0.3">
      <c r="R18166" s="69"/>
    </row>
    <row r="18167" spans="18:18" x14ac:dyDescent="0.3">
      <c r="R18167" s="69"/>
    </row>
    <row r="18168" spans="18:18" x14ac:dyDescent="0.3">
      <c r="R18168" s="69"/>
    </row>
    <row r="18169" spans="18:18" x14ac:dyDescent="0.3">
      <c r="R18169" s="69"/>
    </row>
    <row r="18170" spans="18:18" x14ac:dyDescent="0.3">
      <c r="R18170" s="69"/>
    </row>
    <row r="18171" spans="18:18" x14ac:dyDescent="0.3">
      <c r="R18171" s="69"/>
    </row>
    <row r="18172" spans="18:18" x14ac:dyDescent="0.3">
      <c r="R18172" s="69"/>
    </row>
    <row r="18173" spans="18:18" x14ac:dyDescent="0.3">
      <c r="R18173" s="69"/>
    </row>
    <row r="18174" spans="18:18" x14ac:dyDescent="0.3">
      <c r="R18174" s="69"/>
    </row>
    <row r="18175" spans="18:18" x14ac:dyDescent="0.3">
      <c r="R18175" s="69"/>
    </row>
    <row r="18176" spans="18:18" x14ac:dyDescent="0.3">
      <c r="R18176" s="69"/>
    </row>
    <row r="18177" spans="18:18" x14ac:dyDescent="0.3">
      <c r="R18177" s="69"/>
    </row>
    <row r="18178" spans="18:18" x14ac:dyDescent="0.3">
      <c r="R18178" s="69"/>
    </row>
    <row r="18179" spans="18:18" x14ac:dyDescent="0.3">
      <c r="R18179" s="69"/>
    </row>
    <row r="18180" spans="18:18" x14ac:dyDescent="0.3">
      <c r="R18180" s="69"/>
    </row>
    <row r="18181" spans="18:18" x14ac:dyDescent="0.3">
      <c r="R18181" s="69"/>
    </row>
    <row r="18182" spans="18:18" x14ac:dyDescent="0.3">
      <c r="R18182" s="69"/>
    </row>
    <row r="18183" spans="18:18" x14ac:dyDescent="0.3">
      <c r="R18183" s="69"/>
    </row>
    <row r="18184" spans="18:18" x14ac:dyDescent="0.3">
      <c r="R18184" s="69"/>
    </row>
    <row r="18185" spans="18:18" x14ac:dyDescent="0.3">
      <c r="R18185" s="69"/>
    </row>
    <row r="18186" spans="18:18" x14ac:dyDescent="0.3">
      <c r="R18186" s="69"/>
    </row>
    <row r="18187" spans="18:18" x14ac:dyDescent="0.3">
      <c r="R18187" s="69"/>
    </row>
    <row r="18188" spans="18:18" x14ac:dyDescent="0.3">
      <c r="R18188" s="69"/>
    </row>
    <row r="18189" spans="18:18" x14ac:dyDescent="0.3">
      <c r="R18189" s="69"/>
    </row>
    <row r="18190" spans="18:18" x14ac:dyDescent="0.3">
      <c r="R18190" s="69"/>
    </row>
    <row r="18191" spans="18:18" x14ac:dyDescent="0.3">
      <c r="R18191" s="69"/>
    </row>
    <row r="18192" spans="18:18" x14ac:dyDescent="0.3">
      <c r="R18192" s="69"/>
    </row>
    <row r="18193" spans="18:18" x14ac:dyDescent="0.3">
      <c r="R18193" s="69"/>
    </row>
    <row r="18194" spans="18:18" x14ac:dyDescent="0.3">
      <c r="R18194" s="69"/>
    </row>
    <row r="18195" spans="18:18" x14ac:dyDescent="0.3">
      <c r="R18195" s="69"/>
    </row>
    <row r="18196" spans="18:18" x14ac:dyDescent="0.3">
      <c r="R18196" s="69"/>
    </row>
    <row r="18197" spans="18:18" x14ac:dyDescent="0.3">
      <c r="R18197" s="69"/>
    </row>
    <row r="18198" spans="18:18" x14ac:dyDescent="0.3">
      <c r="R18198" s="69"/>
    </row>
    <row r="18199" spans="18:18" x14ac:dyDescent="0.3">
      <c r="R18199" s="69"/>
    </row>
    <row r="18200" spans="18:18" x14ac:dyDescent="0.3">
      <c r="R18200" s="69"/>
    </row>
    <row r="18201" spans="18:18" x14ac:dyDescent="0.3">
      <c r="R18201" s="69"/>
    </row>
    <row r="18202" spans="18:18" x14ac:dyDescent="0.3">
      <c r="R18202" s="69"/>
    </row>
    <row r="18203" spans="18:18" x14ac:dyDescent="0.3">
      <c r="R18203" s="69"/>
    </row>
    <row r="18204" spans="18:18" x14ac:dyDescent="0.3">
      <c r="R18204" s="69"/>
    </row>
    <row r="18205" spans="18:18" x14ac:dyDescent="0.3">
      <c r="R18205" s="69"/>
    </row>
    <row r="18206" spans="18:18" x14ac:dyDescent="0.3">
      <c r="R18206" s="69"/>
    </row>
    <row r="18207" spans="18:18" x14ac:dyDescent="0.3">
      <c r="R18207" s="69"/>
    </row>
    <row r="18208" spans="18:18" x14ac:dyDescent="0.3">
      <c r="R18208" s="69"/>
    </row>
    <row r="18209" spans="18:18" x14ac:dyDescent="0.3">
      <c r="R18209" s="69"/>
    </row>
    <row r="18210" spans="18:18" x14ac:dyDescent="0.3">
      <c r="R18210" s="69"/>
    </row>
    <row r="18211" spans="18:18" x14ac:dyDescent="0.3">
      <c r="R18211" s="69"/>
    </row>
    <row r="18212" spans="18:18" x14ac:dyDescent="0.3">
      <c r="R18212" s="69"/>
    </row>
    <row r="18213" spans="18:18" x14ac:dyDescent="0.3">
      <c r="R18213" s="69"/>
    </row>
    <row r="18214" spans="18:18" x14ac:dyDescent="0.3">
      <c r="R18214" s="69"/>
    </row>
    <row r="18215" spans="18:18" x14ac:dyDescent="0.3">
      <c r="R18215" s="69"/>
    </row>
    <row r="18216" spans="18:18" x14ac:dyDescent="0.3">
      <c r="R18216" s="69"/>
    </row>
    <row r="18217" spans="18:18" x14ac:dyDescent="0.3">
      <c r="R18217" s="69"/>
    </row>
    <row r="18218" spans="18:18" x14ac:dyDescent="0.3">
      <c r="R18218" s="69"/>
    </row>
    <row r="18219" spans="18:18" x14ac:dyDescent="0.3">
      <c r="R18219" s="69"/>
    </row>
    <row r="18220" spans="18:18" x14ac:dyDescent="0.3">
      <c r="R18220" s="69"/>
    </row>
    <row r="18221" spans="18:18" x14ac:dyDescent="0.3">
      <c r="R18221" s="69"/>
    </row>
    <row r="18222" spans="18:18" x14ac:dyDescent="0.3">
      <c r="R18222" s="69"/>
    </row>
    <row r="18223" spans="18:18" x14ac:dyDescent="0.3">
      <c r="R18223" s="69"/>
    </row>
    <row r="18224" spans="18:18" x14ac:dyDescent="0.3">
      <c r="R18224" s="69"/>
    </row>
    <row r="18225" spans="18:18" x14ac:dyDescent="0.3">
      <c r="R18225" s="69"/>
    </row>
    <row r="18226" spans="18:18" x14ac:dyDescent="0.3">
      <c r="R18226" s="69"/>
    </row>
    <row r="18227" spans="18:18" x14ac:dyDescent="0.3">
      <c r="R18227" s="69"/>
    </row>
    <row r="18228" spans="18:18" x14ac:dyDescent="0.3">
      <c r="R18228" s="69"/>
    </row>
    <row r="18229" spans="18:18" x14ac:dyDescent="0.3">
      <c r="R18229" s="69"/>
    </row>
    <row r="18230" spans="18:18" x14ac:dyDescent="0.3">
      <c r="R18230" s="69"/>
    </row>
    <row r="18231" spans="18:18" x14ac:dyDescent="0.3">
      <c r="R18231" s="69"/>
    </row>
    <row r="18232" spans="18:18" x14ac:dyDescent="0.3">
      <c r="R18232" s="69"/>
    </row>
    <row r="18233" spans="18:18" x14ac:dyDescent="0.3">
      <c r="R18233" s="69"/>
    </row>
    <row r="18234" spans="18:18" x14ac:dyDescent="0.3">
      <c r="R18234" s="69"/>
    </row>
    <row r="18235" spans="18:18" x14ac:dyDescent="0.3">
      <c r="R18235" s="69"/>
    </row>
    <row r="18236" spans="18:18" x14ac:dyDescent="0.3">
      <c r="R18236" s="69"/>
    </row>
    <row r="18237" spans="18:18" x14ac:dyDescent="0.3">
      <c r="R18237" s="69"/>
    </row>
    <row r="18238" spans="18:18" x14ac:dyDescent="0.3">
      <c r="R18238" s="69"/>
    </row>
    <row r="18239" spans="18:18" x14ac:dyDescent="0.3">
      <c r="R18239" s="69"/>
    </row>
    <row r="18240" spans="18:18" x14ac:dyDescent="0.3">
      <c r="R18240" s="69"/>
    </row>
    <row r="18241" spans="18:18" x14ac:dyDescent="0.3">
      <c r="R18241" s="69"/>
    </row>
    <row r="18242" spans="18:18" x14ac:dyDescent="0.3">
      <c r="R18242" s="69"/>
    </row>
    <row r="18243" spans="18:18" x14ac:dyDescent="0.3">
      <c r="R18243" s="69"/>
    </row>
    <row r="18244" spans="18:18" x14ac:dyDescent="0.3">
      <c r="R18244" s="69"/>
    </row>
    <row r="18245" spans="18:18" x14ac:dyDescent="0.3">
      <c r="R18245" s="69"/>
    </row>
    <row r="18246" spans="18:18" x14ac:dyDescent="0.3">
      <c r="R18246" s="69"/>
    </row>
    <row r="18247" spans="18:18" x14ac:dyDescent="0.3">
      <c r="R18247" s="69"/>
    </row>
    <row r="18248" spans="18:18" x14ac:dyDescent="0.3">
      <c r="R18248" s="69"/>
    </row>
    <row r="18249" spans="18:18" x14ac:dyDescent="0.3">
      <c r="R18249" s="69"/>
    </row>
    <row r="18250" spans="18:18" x14ac:dyDescent="0.3">
      <c r="R18250" s="69"/>
    </row>
    <row r="18251" spans="18:18" x14ac:dyDescent="0.3">
      <c r="R18251" s="69"/>
    </row>
    <row r="18252" spans="18:18" x14ac:dyDescent="0.3">
      <c r="R18252" s="69"/>
    </row>
    <row r="18253" spans="18:18" x14ac:dyDescent="0.3">
      <c r="R18253" s="69"/>
    </row>
    <row r="18254" spans="18:18" x14ac:dyDescent="0.3">
      <c r="R18254" s="69"/>
    </row>
    <row r="18255" spans="18:18" x14ac:dyDescent="0.3">
      <c r="R18255" s="69"/>
    </row>
    <row r="18256" spans="18:18" x14ac:dyDescent="0.3">
      <c r="R18256" s="69"/>
    </row>
    <row r="18257" spans="18:18" x14ac:dyDescent="0.3">
      <c r="R18257" s="69"/>
    </row>
    <row r="18258" spans="18:18" x14ac:dyDescent="0.3">
      <c r="R18258" s="69"/>
    </row>
    <row r="18259" spans="18:18" x14ac:dyDescent="0.3">
      <c r="R18259" s="69"/>
    </row>
    <row r="18260" spans="18:18" x14ac:dyDescent="0.3">
      <c r="R18260" s="69"/>
    </row>
    <row r="18261" spans="18:18" x14ac:dyDescent="0.3">
      <c r="R18261" s="69"/>
    </row>
    <row r="18262" spans="18:18" x14ac:dyDescent="0.3">
      <c r="R18262" s="69"/>
    </row>
    <row r="18263" spans="18:18" x14ac:dyDescent="0.3">
      <c r="R18263" s="69"/>
    </row>
    <row r="18264" spans="18:18" x14ac:dyDescent="0.3">
      <c r="R18264" s="69"/>
    </row>
    <row r="18265" spans="18:18" x14ac:dyDescent="0.3">
      <c r="R18265" s="69"/>
    </row>
    <row r="18266" spans="18:18" x14ac:dyDescent="0.3">
      <c r="R18266" s="69"/>
    </row>
    <row r="18267" spans="18:18" x14ac:dyDescent="0.3">
      <c r="R18267" s="69"/>
    </row>
    <row r="18268" spans="18:18" x14ac:dyDescent="0.3">
      <c r="R18268" s="69"/>
    </row>
    <row r="18269" spans="18:18" x14ac:dyDescent="0.3">
      <c r="R18269" s="69"/>
    </row>
    <row r="18270" spans="18:18" x14ac:dyDescent="0.3">
      <c r="R18270" s="69"/>
    </row>
    <row r="18271" spans="18:18" x14ac:dyDescent="0.3">
      <c r="R18271" s="69"/>
    </row>
    <row r="18272" spans="18:18" x14ac:dyDescent="0.3">
      <c r="R18272" s="69"/>
    </row>
    <row r="18273" spans="18:18" x14ac:dyDescent="0.3">
      <c r="R18273" s="69"/>
    </row>
    <row r="18274" spans="18:18" x14ac:dyDescent="0.3">
      <c r="R18274" s="69"/>
    </row>
    <row r="18275" spans="18:18" x14ac:dyDescent="0.3">
      <c r="R18275" s="69"/>
    </row>
    <row r="18276" spans="18:18" x14ac:dyDescent="0.3">
      <c r="R18276" s="69"/>
    </row>
    <row r="18277" spans="18:18" x14ac:dyDescent="0.3">
      <c r="R18277" s="69"/>
    </row>
    <row r="18278" spans="18:18" x14ac:dyDescent="0.3">
      <c r="R18278" s="69"/>
    </row>
    <row r="18279" spans="18:18" x14ac:dyDescent="0.3">
      <c r="R18279" s="69"/>
    </row>
    <row r="18280" spans="18:18" x14ac:dyDescent="0.3">
      <c r="R18280" s="69"/>
    </row>
    <row r="18281" spans="18:18" x14ac:dyDescent="0.3">
      <c r="R18281" s="69"/>
    </row>
    <row r="18282" spans="18:18" x14ac:dyDescent="0.3">
      <c r="R18282" s="69"/>
    </row>
    <row r="18283" spans="18:18" x14ac:dyDescent="0.3">
      <c r="R18283" s="69"/>
    </row>
    <row r="18284" spans="18:18" x14ac:dyDescent="0.3">
      <c r="R18284" s="69"/>
    </row>
    <row r="18285" spans="18:18" x14ac:dyDescent="0.3">
      <c r="R18285" s="69"/>
    </row>
    <row r="18286" spans="18:18" x14ac:dyDescent="0.3">
      <c r="R18286" s="69"/>
    </row>
    <row r="18287" spans="18:18" x14ac:dyDescent="0.3">
      <c r="R18287" s="69"/>
    </row>
    <row r="18288" spans="18:18" x14ac:dyDescent="0.3">
      <c r="R18288" s="69"/>
    </row>
    <row r="18289" spans="18:18" x14ac:dyDescent="0.3">
      <c r="R18289" s="69"/>
    </row>
    <row r="18290" spans="18:18" x14ac:dyDescent="0.3">
      <c r="R18290" s="69"/>
    </row>
    <row r="18291" spans="18:18" x14ac:dyDescent="0.3">
      <c r="R18291" s="69"/>
    </row>
    <row r="18292" spans="18:18" x14ac:dyDescent="0.3">
      <c r="R18292" s="69"/>
    </row>
    <row r="18293" spans="18:18" x14ac:dyDescent="0.3">
      <c r="R18293" s="69"/>
    </row>
    <row r="18294" spans="18:18" x14ac:dyDescent="0.3">
      <c r="R18294" s="69"/>
    </row>
    <row r="18295" spans="18:18" x14ac:dyDescent="0.3">
      <c r="R18295" s="69"/>
    </row>
    <row r="18296" spans="18:18" x14ac:dyDescent="0.3">
      <c r="R18296" s="69"/>
    </row>
    <row r="18297" spans="18:18" x14ac:dyDescent="0.3">
      <c r="R18297" s="69"/>
    </row>
    <row r="18298" spans="18:18" x14ac:dyDescent="0.3">
      <c r="R18298" s="69"/>
    </row>
    <row r="18299" spans="18:18" x14ac:dyDescent="0.3">
      <c r="R18299" s="69"/>
    </row>
    <row r="18300" spans="18:18" x14ac:dyDescent="0.3">
      <c r="R18300" s="69"/>
    </row>
    <row r="18301" spans="18:18" x14ac:dyDescent="0.3">
      <c r="R18301" s="69"/>
    </row>
    <row r="18302" spans="18:18" x14ac:dyDescent="0.3">
      <c r="R18302" s="69"/>
    </row>
    <row r="18303" spans="18:18" x14ac:dyDescent="0.3">
      <c r="R18303" s="69"/>
    </row>
    <row r="18304" spans="18:18" x14ac:dyDescent="0.3">
      <c r="R18304" s="69"/>
    </row>
    <row r="18305" spans="18:18" x14ac:dyDescent="0.3">
      <c r="R18305" s="69"/>
    </row>
    <row r="18306" spans="18:18" x14ac:dyDescent="0.3">
      <c r="R18306" s="69"/>
    </row>
    <row r="18307" spans="18:18" x14ac:dyDescent="0.3">
      <c r="R18307" s="69"/>
    </row>
    <row r="18308" spans="18:18" x14ac:dyDescent="0.3">
      <c r="R18308" s="69"/>
    </row>
    <row r="18309" spans="18:18" x14ac:dyDescent="0.3">
      <c r="R18309" s="69"/>
    </row>
    <row r="18310" spans="18:18" x14ac:dyDescent="0.3">
      <c r="R18310" s="69"/>
    </row>
    <row r="18311" spans="18:18" x14ac:dyDescent="0.3">
      <c r="R18311" s="69"/>
    </row>
    <row r="18312" spans="18:18" x14ac:dyDescent="0.3">
      <c r="R18312" s="69"/>
    </row>
    <row r="18313" spans="18:18" x14ac:dyDescent="0.3">
      <c r="R18313" s="69"/>
    </row>
    <row r="18314" spans="18:18" x14ac:dyDescent="0.3">
      <c r="R18314" s="69"/>
    </row>
    <row r="18315" spans="18:18" x14ac:dyDescent="0.3">
      <c r="R18315" s="69"/>
    </row>
    <row r="18316" spans="18:18" x14ac:dyDescent="0.3">
      <c r="R18316" s="69"/>
    </row>
    <row r="18317" spans="18:18" x14ac:dyDescent="0.3">
      <c r="R18317" s="69"/>
    </row>
    <row r="18318" spans="18:18" x14ac:dyDescent="0.3">
      <c r="R18318" s="69"/>
    </row>
    <row r="18319" spans="18:18" x14ac:dyDescent="0.3">
      <c r="R18319" s="69"/>
    </row>
    <row r="18320" spans="18:18" x14ac:dyDescent="0.3">
      <c r="R18320" s="69"/>
    </row>
    <row r="18321" spans="18:18" x14ac:dyDescent="0.3">
      <c r="R18321" s="69"/>
    </row>
    <row r="18322" spans="18:18" x14ac:dyDescent="0.3">
      <c r="R18322" s="69"/>
    </row>
    <row r="18323" spans="18:18" x14ac:dyDescent="0.3">
      <c r="R18323" s="69"/>
    </row>
    <row r="18324" spans="18:18" x14ac:dyDescent="0.3">
      <c r="R18324" s="69"/>
    </row>
    <row r="18325" spans="18:18" x14ac:dyDescent="0.3">
      <c r="R18325" s="69"/>
    </row>
    <row r="18326" spans="18:18" x14ac:dyDescent="0.3">
      <c r="R18326" s="69"/>
    </row>
    <row r="18327" spans="18:18" x14ac:dyDescent="0.3">
      <c r="R18327" s="69"/>
    </row>
    <row r="18328" spans="18:18" x14ac:dyDescent="0.3">
      <c r="R18328" s="69"/>
    </row>
    <row r="18329" spans="18:18" x14ac:dyDescent="0.3">
      <c r="R18329" s="69"/>
    </row>
    <row r="18330" spans="18:18" x14ac:dyDescent="0.3">
      <c r="R18330" s="69"/>
    </row>
    <row r="18331" spans="18:18" x14ac:dyDescent="0.3">
      <c r="R18331" s="69"/>
    </row>
    <row r="18332" spans="18:18" x14ac:dyDescent="0.3">
      <c r="R18332" s="69"/>
    </row>
    <row r="18333" spans="18:18" x14ac:dyDescent="0.3">
      <c r="R18333" s="69"/>
    </row>
    <row r="18334" spans="18:18" x14ac:dyDescent="0.3">
      <c r="R18334" s="69"/>
    </row>
    <row r="18335" spans="18:18" x14ac:dyDescent="0.3">
      <c r="R18335" s="69"/>
    </row>
    <row r="18336" spans="18:18" x14ac:dyDescent="0.3">
      <c r="R18336" s="69"/>
    </row>
    <row r="18337" spans="18:18" x14ac:dyDescent="0.3">
      <c r="R18337" s="69"/>
    </row>
    <row r="18338" spans="18:18" x14ac:dyDescent="0.3">
      <c r="R18338" s="69"/>
    </row>
    <row r="18339" spans="18:18" x14ac:dyDescent="0.3">
      <c r="R18339" s="69"/>
    </row>
    <row r="18340" spans="18:18" x14ac:dyDescent="0.3">
      <c r="R18340" s="69"/>
    </row>
    <row r="18341" spans="18:18" x14ac:dyDescent="0.3">
      <c r="R18341" s="69"/>
    </row>
    <row r="18342" spans="18:18" x14ac:dyDescent="0.3">
      <c r="R18342" s="69"/>
    </row>
    <row r="18343" spans="18:18" x14ac:dyDescent="0.3">
      <c r="R18343" s="69"/>
    </row>
    <row r="18344" spans="18:18" x14ac:dyDescent="0.3">
      <c r="R18344" s="69"/>
    </row>
    <row r="18345" spans="18:18" x14ac:dyDescent="0.3">
      <c r="R18345" s="69"/>
    </row>
    <row r="18346" spans="18:18" x14ac:dyDescent="0.3">
      <c r="R18346" s="69"/>
    </row>
    <row r="18347" spans="18:18" x14ac:dyDescent="0.3">
      <c r="R18347" s="69"/>
    </row>
    <row r="18348" spans="18:18" x14ac:dyDescent="0.3">
      <c r="R18348" s="69"/>
    </row>
    <row r="18349" spans="18:18" x14ac:dyDescent="0.3">
      <c r="R18349" s="69"/>
    </row>
    <row r="18350" spans="18:18" x14ac:dyDescent="0.3">
      <c r="R18350" s="69"/>
    </row>
    <row r="18351" spans="18:18" x14ac:dyDescent="0.3">
      <c r="R18351" s="69"/>
    </row>
    <row r="18352" spans="18:18" x14ac:dyDescent="0.3">
      <c r="R18352" s="69"/>
    </row>
    <row r="18353" spans="18:18" x14ac:dyDescent="0.3">
      <c r="R18353" s="69"/>
    </row>
    <row r="18354" spans="18:18" x14ac:dyDescent="0.3">
      <c r="R18354" s="69"/>
    </row>
    <row r="18355" spans="18:18" x14ac:dyDescent="0.3">
      <c r="R18355" s="69"/>
    </row>
    <row r="18356" spans="18:18" x14ac:dyDescent="0.3">
      <c r="R18356" s="69"/>
    </row>
    <row r="18357" spans="18:18" x14ac:dyDescent="0.3">
      <c r="R18357" s="69"/>
    </row>
    <row r="18358" spans="18:18" x14ac:dyDescent="0.3">
      <c r="R18358" s="69"/>
    </row>
    <row r="18359" spans="18:18" x14ac:dyDescent="0.3">
      <c r="R18359" s="69"/>
    </row>
    <row r="18360" spans="18:18" x14ac:dyDescent="0.3">
      <c r="R18360" s="69"/>
    </row>
    <row r="18361" spans="18:18" x14ac:dyDescent="0.3">
      <c r="R18361" s="69"/>
    </row>
    <row r="18362" spans="18:18" x14ac:dyDescent="0.3">
      <c r="R18362" s="69"/>
    </row>
    <row r="18363" spans="18:18" x14ac:dyDescent="0.3">
      <c r="R18363" s="69"/>
    </row>
    <row r="18364" spans="18:18" x14ac:dyDescent="0.3">
      <c r="R18364" s="69"/>
    </row>
    <row r="18365" spans="18:18" x14ac:dyDescent="0.3">
      <c r="R18365" s="69"/>
    </row>
    <row r="18366" spans="18:18" x14ac:dyDescent="0.3">
      <c r="R18366" s="69"/>
    </row>
    <row r="18367" spans="18:18" x14ac:dyDescent="0.3">
      <c r="R18367" s="69"/>
    </row>
    <row r="18368" spans="18:18" x14ac:dyDescent="0.3">
      <c r="R18368" s="69"/>
    </row>
    <row r="18369" spans="18:18" x14ac:dyDescent="0.3">
      <c r="R18369" s="69"/>
    </row>
    <row r="18370" spans="18:18" x14ac:dyDescent="0.3">
      <c r="R18370" s="69"/>
    </row>
    <row r="18371" spans="18:18" x14ac:dyDescent="0.3">
      <c r="R18371" s="69"/>
    </row>
    <row r="18372" spans="18:18" x14ac:dyDescent="0.3">
      <c r="R18372" s="69"/>
    </row>
    <row r="18373" spans="18:18" x14ac:dyDescent="0.3">
      <c r="R18373" s="69"/>
    </row>
    <row r="18374" spans="18:18" x14ac:dyDescent="0.3">
      <c r="R18374" s="69"/>
    </row>
    <row r="18375" spans="18:18" x14ac:dyDescent="0.3">
      <c r="R18375" s="69"/>
    </row>
    <row r="18376" spans="18:18" x14ac:dyDescent="0.3">
      <c r="R18376" s="69"/>
    </row>
    <row r="18377" spans="18:18" x14ac:dyDescent="0.3">
      <c r="R18377" s="69"/>
    </row>
    <row r="18378" spans="18:18" x14ac:dyDescent="0.3">
      <c r="R18378" s="69"/>
    </row>
    <row r="18379" spans="18:18" x14ac:dyDescent="0.3">
      <c r="R18379" s="69"/>
    </row>
    <row r="18380" spans="18:18" x14ac:dyDescent="0.3">
      <c r="R18380" s="69"/>
    </row>
    <row r="18381" spans="18:18" x14ac:dyDescent="0.3">
      <c r="R18381" s="69"/>
    </row>
    <row r="18382" spans="18:18" x14ac:dyDescent="0.3">
      <c r="R18382" s="69"/>
    </row>
    <row r="18383" spans="18:18" x14ac:dyDescent="0.3">
      <c r="R18383" s="69"/>
    </row>
    <row r="18384" spans="18:18" x14ac:dyDescent="0.3">
      <c r="R18384" s="69"/>
    </row>
    <row r="18385" spans="18:18" x14ac:dyDescent="0.3">
      <c r="R18385" s="69"/>
    </row>
    <row r="18386" spans="18:18" x14ac:dyDescent="0.3">
      <c r="R18386" s="69"/>
    </row>
    <row r="18387" spans="18:18" x14ac:dyDescent="0.3">
      <c r="R18387" s="69"/>
    </row>
    <row r="18388" spans="18:18" x14ac:dyDescent="0.3">
      <c r="R18388" s="69"/>
    </row>
    <row r="18389" spans="18:18" x14ac:dyDescent="0.3">
      <c r="R18389" s="69"/>
    </row>
    <row r="18390" spans="18:18" x14ac:dyDescent="0.3">
      <c r="R18390" s="69"/>
    </row>
    <row r="18391" spans="18:18" x14ac:dyDescent="0.3">
      <c r="R18391" s="69"/>
    </row>
    <row r="18392" spans="18:18" x14ac:dyDescent="0.3">
      <c r="R18392" s="69"/>
    </row>
    <row r="18393" spans="18:18" x14ac:dyDescent="0.3">
      <c r="R18393" s="69"/>
    </row>
    <row r="18394" spans="18:18" x14ac:dyDescent="0.3">
      <c r="R18394" s="69"/>
    </row>
    <row r="18395" spans="18:18" x14ac:dyDescent="0.3">
      <c r="R18395" s="69"/>
    </row>
    <row r="18396" spans="18:18" x14ac:dyDescent="0.3">
      <c r="R18396" s="69"/>
    </row>
    <row r="18397" spans="18:18" x14ac:dyDescent="0.3">
      <c r="R18397" s="69"/>
    </row>
    <row r="18398" spans="18:18" x14ac:dyDescent="0.3">
      <c r="R18398" s="69"/>
    </row>
    <row r="18399" spans="18:18" x14ac:dyDescent="0.3">
      <c r="R18399" s="69"/>
    </row>
    <row r="18400" spans="18:18" x14ac:dyDescent="0.3">
      <c r="R18400" s="69"/>
    </row>
    <row r="18401" spans="18:18" x14ac:dyDescent="0.3">
      <c r="R18401" s="69"/>
    </row>
    <row r="18402" spans="18:18" x14ac:dyDescent="0.3">
      <c r="R18402" s="69"/>
    </row>
    <row r="18403" spans="18:18" x14ac:dyDescent="0.3">
      <c r="R18403" s="69"/>
    </row>
    <row r="18404" spans="18:18" x14ac:dyDescent="0.3">
      <c r="R18404" s="69"/>
    </row>
    <row r="18405" spans="18:18" x14ac:dyDescent="0.3">
      <c r="R18405" s="69"/>
    </row>
    <row r="18406" spans="18:18" x14ac:dyDescent="0.3">
      <c r="R18406" s="69"/>
    </row>
    <row r="18407" spans="18:18" x14ac:dyDescent="0.3">
      <c r="R18407" s="69"/>
    </row>
    <row r="18408" spans="18:18" x14ac:dyDescent="0.3">
      <c r="R18408" s="69"/>
    </row>
    <row r="18409" spans="18:18" x14ac:dyDescent="0.3">
      <c r="R18409" s="69"/>
    </row>
    <row r="18410" spans="18:18" x14ac:dyDescent="0.3">
      <c r="R18410" s="69"/>
    </row>
    <row r="18411" spans="18:18" x14ac:dyDescent="0.3">
      <c r="R18411" s="69"/>
    </row>
    <row r="18412" spans="18:18" x14ac:dyDescent="0.3">
      <c r="R18412" s="69"/>
    </row>
    <row r="18413" spans="18:18" x14ac:dyDescent="0.3">
      <c r="R18413" s="69"/>
    </row>
    <row r="18414" spans="18:18" x14ac:dyDescent="0.3">
      <c r="R18414" s="69"/>
    </row>
    <row r="18415" spans="18:18" x14ac:dyDescent="0.3">
      <c r="R18415" s="69"/>
    </row>
    <row r="18416" spans="18:18" x14ac:dyDescent="0.3">
      <c r="R18416" s="69"/>
    </row>
    <row r="18417" spans="18:18" x14ac:dyDescent="0.3">
      <c r="R18417" s="69"/>
    </row>
    <row r="18418" spans="18:18" x14ac:dyDescent="0.3">
      <c r="R18418" s="69"/>
    </row>
    <row r="18419" spans="18:18" x14ac:dyDescent="0.3">
      <c r="R18419" s="69"/>
    </row>
    <row r="18420" spans="18:18" x14ac:dyDescent="0.3">
      <c r="R18420" s="69"/>
    </row>
    <row r="18421" spans="18:18" x14ac:dyDescent="0.3">
      <c r="R18421" s="69"/>
    </row>
    <row r="18422" spans="18:18" x14ac:dyDescent="0.3">
      <c r="R18422" s="69"/>
    </row>
    <row r="18423" spans="18:18" x14ac:dyDescent="0.3">
      <c r="R18423" s="69"/>
    </row>
    <row r="18424" spans="18:18" x14ac:dyDescent="0.3">
      <c r="R18424" s="69"/>
    </row>
    <row r="18425" spans="18:18" x14ac:dyDescent="0.3">
      <c r="R18425" s="69"/>
    </row>
    <row r="18426" spans="18:18" x14ac:dyDescent="0.3">
      <c r="R18426" s="69"/>
    </row>
    <row r="18427" spans="18:18" x14ac:dyDescent="0.3">
      <c r="R18427" s="69"/>
    </row>
    <row r="18428" spans="18:18" x14ac:dyDescent="0.3">
      <c r="R18428" s="69"/>
    </row>
    <row r="18429" spans="18:18" x14ac:dyDescent="0.3">
      <c r="R18429" s="69"/>
    </row>
    <row r="18430" spans="18:18" x14ac:dyDescent="0.3">
      <c r="R18430" s="69"/>
    </row>
    <row r="18431" spans="18:18" x14ac:dyDescent="0.3">
      <c r="R18431" s="69"/>
    </row>
    <row r="18432" spans="18:18" x14ac:dyDescent="0.3">
      <c r="R18432" s="69"/>
    </row>
    <row r="18433" spans="18:18" x14ac:dyDescent="0.3">
      <c r="R18433" s="69"/>
    </row>
    <row r="18434" spans="18:18" x14ac:dyDescent="0.3">
      <c r="R18434" s="69"/>
    </row>
    <row r="18435" spans="18:18" x14ac:dyDescent="0.3">
      <c r="R18435" s="69"/>
    </row>
    <row r="18436" spans="18:18" x14ac:dyDescent="0.3">
      <c r="R18436" s="69"/>
    </row>
    <row r="18437" spans="18:18" x14ac:dyDescent="0.3">
      <c r="R18437" s="69"/>
    </row>
    <row r="18438" spans="18:18" x14ac:dyDescent="0.3">
      <c r="R18438" s="69"/>
    </row>
    <row r="18439" spans="18:18" x14ac:dyDescent="0.3">
      <c r="R18439" s="69"/>
    </row>
    <row r="18440" spans="18:18" x14ac:dyDescent="0.3">
      <c r="R18440" s="69"/>
    </row>
    <row r="18441" spans="18:18" x14ac:dyDescent="0.3">
      <c r="R18441" s="69"/>
    </row>
    <row r="18442" spans="18:18" x14ac:dyDescent="0.3">
      <c r="R18442" s="69"/>
    </row>
    <row r="18443" spans="18:18" x14ac:dyDescent="0.3">
      <c r="R18443" s="69"/>
    </row>
    <row r="18444" spans="18:18" x14ac:dyDescent="0.3">
      <c r="R18444" s="69"/>
    </row>
    <row r="18445" spans="18:18" x14ac:dyDescent="0.3">
      <c r="R18445" s="69"/>
    </row>
    <row r="18446" spans="18:18" x14ac:dyDescent="0.3">
      <c r="R18446" s="69"/>
    </row>
    <row r="18447" spans="18:18" x14ac:dyDescent="0.3">
      <c r="R18447" s="69"/>
    </row>
    <row r="18448" spans="18:18" x14ac:dyDescent="0.3">
      <c r="R18448" s="69"/>
    </row>
    <row r="18449" spans="18:18" x14ac:dyDescent="0.3">
      <c r="R18449" s="69"/>
    </row>
    <row r="18450" spans="18:18" x14ac:dyDescent="0.3">
      <c r="R18450" s="69"/>
    </row>
    <row r="18451" spans="18:18" x14ac:dyDescent="0.3">
      <c r="R18451" s="69"/>
    </row>
    <row r="18452" spans="18:18" x14ac:dyDescent="0.3">
      <c r="R18452" s="69"/>
    </row>
    <row r="18453" spans="18:18" x14ac:dyDescent="0.3">
      <c r="R18453" s="69"/>
    </row>
    <row r="18454" spans="18:18" x14ac:dyDescent="0.3">
      <c r="R18454" s="69"/>
    </row>
    <row r="18455" spans="18:18" x14ac:dyDescent="0.3">
      <c r="R18455" s="69"/>
    </row>
    <row r="18456" spans="18:18" x14ac:dyDescent="0.3">
      <c r="R18456" s="69"/>
    </row>
    <row r="18457" spans="18:18" x14ac:dyDescent="0.3">
      <c r="R18457" s="69"/>
    </row>
    <row r="18458" spans="18:18" x14ac:dyDescent="0.3">
      <c r="R18458" s="69"/>
    </row>
    <row r="18459" spans="18:18" x14ac:dyDescent="0.3">
      <c r="R18459" s="69"/>
    </row>
    <row r="18460" spans="18:18" x14ac:dyDescent="0.3">
      <c r="R18460" s="69"/>
    </row>
    <row r="18461" spans="18:18" x14ac:dyDescent="0.3">
      <c r="R18461" s="69"/>
    </row>
    <row r="18462" spans="18:18" x14ac:dyDescent="0.3">
      <c r="R18462" s="69"/>
    </row>
    <row r="18463" spans="18:18" x14ac:dyDescent="0.3">
      <c r="R18463" s="69"/>
    </row>
    <row r="18464" spans="18:18" x14ac:dyDescent="0.3">
      <c r="R18464" s="69"/>
    </row>
    <row r="18465" spans="18:18" x14ac:dyDescent="0.3">
      <c r="R18465" s="69"/>
    </row>
    <row r="18466" spans="18:18" x14ac:dyDescent="0.3">
      <c r="R18466" s="69"/>
    </row>
    <row r="18467" spans="18:18" x14ac:dyDescent="0.3">
      <c r="R18467" s="69"/>
    </row>
    <row r="18468" spans="18:18" x14ac:dyDescent="0.3">
      <c r="R18468" s="69"/>
    </row>
    <row r="18469" spans="18:18" x14ac:dyDescent="0.3">
      <c r="R18469" s="69"/>
    </row>
    <row r="18470" spans="18:18" x14ac:dyDescent="0.3">
      <c r="R18470" s="69"/>
    </row>
    <row r="18471" spans="18:18" x14ac:dyDescent="0.3">
      <c r="R18471" s="69"/>
    </row>
    <row r="18472" spans="18:18" x14ac:dyDescent="0.3">
      <c r="R18472" s="69"/>
    </row>
    <row r="18473" spans="18:18" x14ac:dyDescent="0.3">
      <c r="R18473" s="69"/>
    </row>
    <row r="18474" spans="18:18" x14ac:dyDescent="0.3">
      <c r="R18474" s="69"/>
    </row>
    <row r="18475" spans="18:18" x14ac:dyDescent="0.3">
      <c r="R18475" s="69"/>
    </row>
    <row r="18476" spans="18:18" x14ac:dyDescent="0.3">
      <c r="R18476" s="69"/>
    </row>
    <row r="18477" spans="18:18" x14ac:dyDescent="0.3">
      <c r="R18477" s="69"/>
    </row>
    <row r="18478" spans="18:18" x14ac:dyDescent="0.3">
      <c r="R18478" s="69"/>
    </row>
    <row r="18479" spans="18:18" x14ac:dyDescent="0.3">
      <c r="R18479" s="69"/>
    </row>
    <row r="18480" spans="18:18" x14ac:dyDescent="0.3">
      <c r="R18480" s="69"/>
    </row>
    <row r="18481" spans="18:18" x14ac:dyDescent="0.3">
      <c r="R18481" s="69"/>
    </row>
    <row r="18482" spans="18:18" x14ac:dyDescent="0.3">
      <c r="R18482" s="69"/>
    </row>
    <row r="18483" spans="18:18" x14ac:dyDescent="0.3">
      <c r="R18483" s="69"/>
    </row>
    <row r="18484" spans="18:18" x14ac:dyDescent="0.3">
      <c r="R18484" s="69"/>
    </row>
    <row r="18485" spans="18:18" x14ac:dyDescent="0.3">
      <c r="R18485" s="69"/>
    </row>
    <row r="18486" spans="18:18" x14ac:dyDescent="0.3">
      <c r="R18486" s="69"/>
    </row>
    <row r="18487" spans="18:18" x14ac:dyDescent="0.3">
      <c r="R18487" s="69"/>
    </row>
    <row r="18488" spans="18:18" x14ac:dyDescent="0.3">
      <c r="R18488" s="69"/>
    </row>
    <row r="18489" spans="18:18" x14ac:dyDescent="0.3">
      <c r="R18489" s="69"/>
    </row>
    <row r="18490" spans="18:18" x14ac:dyDescent="0.3">
      <c r="R18490" s="69"/>
    </row>
    <row r="18491" spans="18:18" x14ac:dyDescent="0.3">
      <c r="R18491" s="69"/>
    </row>
    <row r="18492" spans="18:18" x14ac:dyDescent="0.3">
      <c r="R18492" s="69"/>
    </row>
    <row r="18493" spans="18:18" x14ac:dyDescent="0.3">
      <c r="R18493" s="69"/>
    </row>
    <row r="18494" spans="18:18" x14ac:dyDescent="0.3">
      <c r="R18494" s="69"/>
    </row>
    <row r="18495" spans="18:18" x14ac:dyDescent="0.3">
      <c r="R18495" s="69"/>
    </row>
    <row r="18496" spans="18:18" x14ac:dyDescent="0.3">
      <c r="R18496" s="69"/>
    </row>
    <row r="18497" spans="18:18" x14ac:dyDescent="0.3">
      <c r="R18497" s="69"/>
    </row>
    <row r="18498" spans="18:18" x14ac:dyDescent="0.3">
      <c r="R18498" s="69"/>
    </row>
    <row r="18499" spans="18:18" x14ac:dyDescent="0.3">
      <c r="R18499" s="69"/>
    </row>
    <row r="18500" spans="18:18" x14ac:dyDescent="0.3">
      <c r="R18500" s="69"/>
    </row>
    <row r="18501" spans="18:18" x14ac:dyDescent="0.3">
      <c r="R18501" s="69"/>
    </row>
    <row r="18502" spans="18:18" x14ac:dyDescent="0.3">
      <c r="R18502" s="69"/>
    </row>
    <row r="18503" spans="18:18" x14ac:dyDescent="0.3">
      <c r="R18503" s="69"/>
    </row>
    <row r="18504" spans="18:18" x14ac:dyDescent="0.3">
      <c r="R18504" s="69"/>
    </row>
    <row r="18505" spans="18:18" x14ac:dyDescent="0.3">
      <c r="R18505" s="69"/>
    </row>
    <row r="18506" spans="18:18" x14ac:dyDescent="0.3">
      <c r="R18506" s="69"/>
    </row>
    <row r="18507" spans="18:18" x14ac:dyDescent="0.3">
      <c r="R18507" s="69"/>
    </row>
    <row r="18508" spans="18:18" x14ac:dyDescent="0.3">
      <c r="R18508" s="69"/>
    </row>
    <row r="18509" spans="18:18" x14ac:dyDescent="0.3">
      <c r="R18509" s="69"/>
    </row>
    <row r="18510" spans="18:18" x14ac:dyDescent="0.3">
      <c r="R18510" s="69"/>
    </row>
    <row r="18511" spans="18:18" x14ac:dyDescent="0.3">
      <c r="R18511" s="69"/>
    </row>
    <row r="18512" spans="18:18" x14ac:dyDescent="0.3">
      <c r="R18512" s="69"/>
    </row>
    <row r="18513" spans="18:18" x14ac:dyDescent="0.3">
      <c r="R18513" s="69"/>
    </row>
    <row r="18514" spans="18:18" x14ac:dyDescent="0.3">
      <c r="R18514" s="69"/>
    </row>
    <row r="18515" spans="18:18" x14ac:dyDescent="0.3">
      <c r="R18515" s="69"/>
    </row>
    <row r="18516" spans="18:18" x14ac:dyDescent="0.3">
      <c r="R18516" s="69"/>
    </row>
    <row r="18517" spans="18:18" x14ac:dyDescent="0.3">
      <c r="R18517" s="69"/>
    </row>
    <row r="18518" spans="18:18" x14ac:dyDescent="0.3">
      <c r="R18518" s="69"/>
    </row>
    <row r="18519" spans="18:18" x14ac:dyDescent="0.3">
      <c r="R18519" s="69"/>
    </row>
    <row r="18520" spans="18:18" x14ac:dyDescent="0.3">
      <c r="R18520" s="69"/>
    </row>
    <row r="18521" spans="18:18" x14ac:dyDescent="0.3">
      <c r="R18521" s="69"/>
    </row>
    <row r="18522" spans="18:18" x14ac:dyDescent="0.3">
      <c r="R18522" s="69"/>
    </row>
    <row r="18523" spans="18:18" x14ac:dyDescent="0.3">
      <c r="R18523" s="69"/>
    </row>
    <row r="18524" spans="18:18" x14ac:dyDescent="0.3">
      <c r="R18524" s="69"/>
    </row>
    <row r="18525" spans="18:18" x14ac:dyDescent="0.3">
      <c r="R18525" s="69"/>
    </row>
    <row r="18526" spans="18:18" x14ac:dyDescent="0.3">
      <c r="R18526" s="69"/>
    </row>
    <row r="18527" spans="18:18" x14ac:dyDescent="0.3">
      <c r="R18527" s="69"/>
    </row>
    <row r="18528" spans="18:18" x14ac:dyDescent="0.3">
      <c r="R18528" s="69"/>
    </row>
    <row r="18529" spans="18:18" x14ac:dyDescent="0.3">
      <c r="R18529" s="69"/>
    </row>
    <row r="18530" spans="18:18" x14ac:dyDescent="0.3">
      <c r="R18530" s="69"/>
    </row>
    <row r="18531" spans="18:18" x14ac:dyDescent="0.3">
      <c r="R18531" s="69"/>
    </row>
    <row r="18532" spans="18:18" x14ac:dyDescent="0.3">
      <c r="R18532" s="69"/>
    </row>
    <row r="18533" spans="18:18" x14ac:dyDescent="0.3">
      <c r="R18533" s="69"/>
    </row>
    <row r="18534" spans="18:18" x14ac:dyDescent="0.3">
      <c r="R18534" s="69"/>
    </row>
    <row r="18535" spans="18:18" x14ac:dyDescent="0.3">
      <c r="R18535" s="69"/>
    </row>
    <row r="18536" spans="18:18" x14ac:dyDescent="0.3">
      <c r="R18536" s="69"/>
    </row>
    <row r="18537" spans="18:18" x14ac:dyDescent="0.3">
      <c r="R18537" s="69"/>
    </row>
    <row r="18538" spans="18:18" x14ac:dyDescent="0.3">
      <c r="R18538" s="69"/>
    </row>
    <row r="18539" spans="18:18" x14ac:dyDescent="0.3">
      <c r="R18539" s="69"/>
    </row>
    <row r="18540" spans="18:18" x14ac:dyDescent="0.3">
      <c r="R18540" s="69"/>
    </row>
    <row r="18541" spans="18:18" x14ac:dyDescent="0.3">
      <c r="R18541" s="69"/>
    </row>
    <row r="18542" spans="18:18" x14ac:dyDescent="0.3">
      <c r="R18542" s="69"/>
    </row>
    <row r="18543" spans="18:18" x14ac:dyDescent="0.3">
      <c r="R18543" s="69"/>
    </row>
    <row r="18544" spans="18:18" x14ac:dyDescent="0.3">
      <c r="R18544" s="69"/>
    </row>
    <row r="18545" spans="18:18" x14ac:dyDescent="0.3">
      <c r="R18545" s="69"/>
    </row>
    <row r="18546" spans="18:18" x14ac:dyDescent="0.3">
      <c r="R18546" s="69"/>
    </row>
    <row r="18547" spans="18:18" x14ac:dyDescent="0.3">
      <c r="R18547" s="69"/>
    </row>
    <row r="18548" spans="18:18" x14ac:dyDescent="0.3">
      <c r="R18548" s="69"/>
    </row>
    <row r="18549" spans="18:18" x14ac:dyDescent="0.3">
      <c r="R18549" s="69"/>
    </row>
    <row r="18550" spans="18:18" x14ac:dyDescent="0.3">
      <c r="R18550" s="69"/>
    </row>
    <row r="18551" spans="18:18" x14ac:dyDescent="0.3">
      <c r="R18551" s="69"/>
    </row>
    <row r="18552" spans="18:18" x14ac:dyDescent="0.3">
      <c r="R18552" s="69"/>
    </row>
    <row r="18553" spans="18:18" x14ac:dyDescent="0.3">
      <c r="R18553" s="69"/>
    </row>
    <row r="18554" spans="18:18" x14ac:dyDescent="0.3">
      <c r="R18554" s="69"/>
    </row>
    <row r="18555" spans="18:18" x14ac:dyDescent="0.3">
      <c r="R18555" s="69"/>
    </row>
    <row r="18556" spans="18:18" x14ac:dyDescent="0.3">
      <c r="R18556" s="69"/>
    </row>
    <row r="18557" spans="18:18" x14ac:dyDescent="0.3">
      <c r="R18557" s="69"/>
    </row>
    <row r="18558" spans="18:18" x14ac:dyDescent="0.3">
      <c r="R18558" s="69"/>
    </row>
    <row r="18559" spans="18:18" x14ac:dyDescent="0.3">
      <c r="R18559" s="69"/>
    </row>
    <row r="18560" spans="18:18" x14ac:dyDescent="0.3">
      <c r="R18560" s="69"/>
    </row>
    <row r="18561" spans="18:18" x14ac:dyDescent="0.3">
      <c r="R18561" s="69"/>
    </row>
    <row r="18562" spans="18:18" x14ac:dyDescent="0.3">
      <c r="R18562" s="69"/>
    </row>
    <row r="18563" spans="18:18" x14ac:dyDescent="0.3">
      <c r="R18563" s="69"/>
    </row>
    <row r="18564" spans="18:18" x14ac:dyDescent="0.3">
      <c r="R18564" s="69"/>
    </row>
    <row r="18565" spans="18:18" x14ac:dyDescent="0.3">
      <c r="R18565" s="69"/>
    </row>
    <row r="18566" spans="18:18" x14ac:dyDescent="0.3">
      <c r="R18566" s="69"/>
    </row>
    <row r="18567" spans="18:18" x14ac:dyDescent="0.3">
      <c r="R18567" s="69"/>
    </row>
    <row r="18568" spans="18:18" x14ac:dyDescent="0.3">
      <c r="R18568" s="69"/>
    </row>
    <row r="18569" spans="18:18" x14ac:dyDescent="0.3">
      <c r="R18569" s="69"/>
    </row>
    <row r="18570" spans="18:18" x14ac:dyDescent="0.3">
      <c r="R18570" s="69"/>
    </row>
    <row r="18571" spans="18:18" x14ac:dyDescent="0.3">
      <c r="R18571" s="69"/>
    </row>
    <row r="18572" spans="18:18" x14ac:dyDescent="0.3">
      <c r="R18572" s="69"/>
    </row>
    <row r="18573" spans="18:18" x14ac:dyDescent="0.3">
      <c r="R18573" s="69"/>
    </row>
    <row r="18574" spans="18:18" x14ac:dyDescent="0.3">
      <c r="R18574" s="69"/>
    </row>
    <row r="18575" spans="18:18" x14ac:dyDescent="0.3">
      <c r="R18575" s="69"/>
    </row>
    <row r="18576" spans="18:18" x14ac:dyDescent="0.3">
      <c r="R18576" s="69"/>
    </row>
    <row r="18577" spans="18:18" x14ac:dyDescent="0.3">
      <c r="R18577" s="69"/>
    </row>
    <row r="18578" spans="18:18" x14ac:dyDescent="0.3">
      <c r="R18578" s="69"/>
    </row>
    <row r="18579" spans="18:18" x14ac:dyDescent="0.3">
      <c r="R18579" s="69"/>
    </row>
    <row r="18580" spans="18:18" x14ac:dyDescent="0.3">
      <c r="R18580" s="69"/>
    </row>
    <row r="18581" spans="18:18" x14ac:dyDescent="0.3">
      <c r="R18581" s="69"/>
    </row>
    <row r="18582" spans="18:18" x14ac:dyDescent="0.3">
      <c r="R18582" s="69"/>
    </row>
    <row r="18583" spans="18:18" x14ac:dyDescent="0.3">
      <c r="R18583" s="69"/>
    </row>
    <row r="18584" spans="18:18" x14ac:dyDescent="0.3">
      <c r="R18584" s="69"/>
    </row>
    <row r="18585" spans="18:18" x14ac:dyDescent="0.3">
      <c r="R18585" s="69"/>
    </row>
    <row r="18586" spans="18:18" x14ac:dyDescent="0.3">
      <c r="R18586" s="69"/>
    </row>
    <row r="18587" spans="18:18" x14ac:dyDescent="0.3">
      <c r="R18587" s="69"/>
    </row>
    <row r="18588" spans="18:18" x14ac:dyDescent="0.3">
      <c r="R18588" s="69"/>
    </row>
    <row r="18589" spans="18:18" x14ac:dyDescent="0.3">
      <c r="R18589" s="69"/>
    </row>
    <row r="18590" spans="18:18" x14ac:dyDescent="0.3">
      <c r="R18590" s="69"/>
    </row>
    <row r="18591" spans="18:18" x14ac:dyDescent="0.3">
      <c r="R18591" s="69"/>
    </row>
    <row r="18592" spans="18:18" x14ac:dyDescent="0.3">
      <c r="R18592" s="69"/>
    </row>
    <row r="18593" spans="18:18" x14ac:dyDescent="0.3">
      <c r="R18593" s="69"/>
    </row>
    <row r="18594" spans="18:18" x14ac:dyDescent="0.3">
      <c r="R18594" s="69"/>
    </row>
    <row r="18595" spans="18:18" x14ac:dyDescent="0.3">
      <c r="R18595" s="69"/>
    </row>
    <row r="18596" spans="18:18" x14ac:dyDescent="0.3">
      <c r="R18596" s="69"/>
    </row>
    <row r="18597" spans="18:18" x14ac:dyDescent="0.3">
      <c r="R18597" s="69"/>
    </row>
    <row r="18598" spans="18:18" x14ac:dyDescent="0.3">
      <c r="R18598" s="69"/>
    </row>
    <row r="18599" spans="18:18" x14ac:dyDescent="0.3">
      <c r="R18599" s="69"/>
    </row>
    <row r="18600" spans="18:18" x14ac:dyDescent="0.3">
      <c r="R18600" s="69"/>
    </row>
    <row r="18601" spans="18:18" x14ac:dyDescent="0.3">
      <c r="R18601" s="69"/>
    </row>
    <row r="18602" spans="18:18" x14ac:dyDescent="0.3">
      <c r="R18602" s="69"/>
    </row>
    <row r="18603" spans="18:18" x14ac:dyDescent="0.3">
      <c r="R18603" s="69"/>
    </row>
    <row r="18604" spans="18:18" x14ac:dyDescent="0.3">
      <c r="R18604" s="69"/>
    </row>
    <row r="18605" spans="18:18" x14ac:dyDescent="0.3">
      <c r="R18605" s="69"/>
    </row>
    <row r="18606" spans="18:18" x14ac:dyDescent="0.3">
      <c r="R18606" s="69"/>
    </row>
    <row r="18607" spans="18:18" x14ac:dyDescent="0.3">
      <c r="R18607" s="69"/>
    </row>
    <row r="18608" spans="18:18" x14ac:dyDescent="0.3">
      <c r="R18608" s="69"/>
    </row>
    <row r="18609" spans="18:18" x14ac:dyDescent="0.3">
      <c r="R18609" s="69"/>
    </row>
    <row r="18610" spans="18:18" x14ac:dyDescent="0.3">
      <c r="R18610" s="69"/>
    </row>
    <row r="18611" spans="18:18" x14ac:dyDescent="0.3">
      <c r="R18611" s="69"/>
    </row>
    <row r="18612" spans="18:18" x14ac:dyDescent="0.3">
      <c r="R18612" s="69"/>
    </row>
    <row r="18613" spans="18:18" x14ac:dyDescent="0.3">
      <c r="R18613" s="69"/>
    </row>
    <row r="18614" spans="18:18" x14ac:dyDescent="0.3">
      <c r="R18614" s="69"/>
    </row>
    <row r="18615" spans="18:18" x14ac:dyDescent="0.3">
      <c r="R18615" s="69"/>
    </row>
    <row r="18616" spans="18:18" x14ac:dyDescent="0.3">
      <c r="R18616" s="69"/>
    </row>
    <row r="18617" spans="18:18" x14ac:dyDescent="0.3">
      <c r="R18617" s="69"/>
    </row>
    <row r="18618" spans="18:18" x14ac:dyDescent="0.3">
      <c r="R18618" s="69"/>
    </row>
    <row r="18619" spans="18:18" x14ac:dyDescent="0.3">
      <c r="R18619" s="69"/>
    </row>
    <row r="18620" spans="18:18" x14ac:dyDescent="0.3">
      <c r="R18620" s="69"/>
    </row>
    <row r="18621" spans="18:18" x14ac:dyDescent="0.3">
      <c r="R18621" s="69"/>
    </row>
    <row r="18622" spans="18:18" x14ac:dyDescent="0.3">
      <c r="R18622" s="69"/>
    </row>
    <row r="18623" spans="18:18" x14ac:dyDescent="0.3">
      <c r="R18623" s="69"/>
    </row>
    <row r="18624" spans="18:18" x14ac:dyDescent="0.3">
      <c r="R18624" s="69"/>
    </row>
    <row r="18625" spans="18:18" x14ac:dyDescent="0.3">
      <c r="R18625" s="69"/>
    </row>
    <row r="18626" spans="18:18" x14ac:dyDescent="0.3">
      <c r="R18626" s="69"/>
    </row>
    <row r="18627" spans="18:18" x14ac:dyDescent="0.3">
      <c r="R18627" s="69"/>
    </row>
    <row r="18628" spans="18:18" x14ac:dyDescent="0.3">
      <c r="R18628" s="69"/>
    </row>
    <row r="18629" spans="18:18" x14ac:dyDescent="0.3">
      <c r="R18629" s="69"/>
    </row>
    <row r="18630" spans="18:18" x14ac:dyDescent="0.3">
      <c r="R18630" s="69"/>
    </row>
    <row r="18631" spans="18:18" x14ac:dyDescent="0.3">
      <c r="R18631" s="69"/>
    </row>
    <row r="18632" spans="18:18" x14ac:dyDescent="0.3">
      <c r="R18632" s="69"/>
    </row>
    <row r="18633" spans="18:18" x14ac:dyDescent="0.3">
      <c r="R18633" s="69"/>
    </row>
    <row r="18634" spans="18:18" x14ac:dyDescent="0.3">
      <c r="R18634" s="69"/>
    </row>
    <row r="18635" spans="18:18" x14ac:dyDescent="0.3">
      <c r="R18635" s="69"/>
    </row>
    <row r="18636" spans="18:18" x14ac:dyDescent="0.3">
      <c r="R18636" s="69"/>
    </row>
    <row r="18637" spans="18:18" x14ac:dyDescent="0.3">
      <c r="R18637" s="69"/>
    </row>
    <row r="18638" spans="18:18" x14ac:dyDescent="0.3">
      <c r="R18638" s="69"/>
    </row>
    <row r="18639" spans="18:18" x14ac:dyDescent="0.3">
      <c r="R18639" s="69"/>
    </row>
    <row r="18640" spans="18:18" x14ac:dyDescent="0.3">
      <c r="R18640" s="69"/>
    </row>
    <row r="18641" spans="18:18" x14ac:dyDescent="0.3">
      <c r="R18641" s="69"/>
    </row>
    <row r="18642" spans="18:18" x14ac:dyDescent="0.3">
      <c r="R18642" s="69"/>
    </row>
    <row r="18643" spans="18:18" x14ac:dyDescent="0.3">
      <c r="R18643" s="69"/>
    </row>
    <row r="18644" spans="18:18" x14ac:dyDescent="0.3">
      <c r="R18644" s="69"/>
    </row>
    <row r="18645" spans="18:18" x14ac:dyDescent="0.3">
      <c r="R18645" s="69"/>
    </row>
    <row r="18646" spans="18:18" x14ac:dyDescent="0.3">
      <c r="R18646" s="69"/>
    </row>
    <row r="18647" spans="18:18" x14ac:dyDescent="0.3">
      <c r="R18647" s="69"/>
    </row>
    <row r="18648" spans="18:18" x14ac:dyDescent="0.3">
      <c r="R18648" s="69"/>
    </row>
    <row r="18649" spans="18:18" x14ac:dyDescent="0.3">
      <c r="R18649" s="69"/>
    </row>
    <row r="18650" spans="18:18" x14ac:dyDescent="0.3">
      <c r="R18650" s="69"/>
    </row>
    <row r="18651" spans="18:18" x14ac:dyDescent="0.3">
      <c r="R18651" s="69"/>
    </row>
    <row r="18652" spans="18:18" x14ac:dyDescent="0.3">
      <c r="R18652" s="69"/>
    </row>
    <row r="18653" spans="18:18" x14ac:dyDescent="0.3">
      <c r="R18653" s="69"/>
    </row>
    <row r="18654" spans="18:18" x14ac:dyDescent="0.3">
      <c r="R18654" s="69"/>
    </row>
    <row r="18655" spans="18:18" x14ac:dyDescent="0.3">
      <c r="R18655" s="69"/>
    </row>
    <row r="18656" spans="18:18" x14ac:dyDescent="0.3">
      <c r="R18656" s="69"/>
    </row>
    <row r="18657" spans="18:18" x14ac:dyDescent="0.3">
      <c r="R18657" s="69"/>
    </row>
    <row r="18658" spans="18:18" x14ac:dyDescent="0.3">
      <c r="R18658" s="69"/>
    </row>
    <row r="18659" spans="18:18" x14ac:dyDescent="0.3">
      <c r="R18659" s="69"/>
    </row>
    <row r="18660" spans="18:18" x14ac:dyDescent="0.3">
      <c r="R18660" s="69"/>
    </row>
    <row r="18661" spans="18:18" x14ac:dyDescent="0.3">
      <c r="R18661" s="69"/>
    </row>
    <row r="18662" spans="18:18" x14ac:dyDescent="0.3">
      <c r="R18662" s="69"/>
    </row>
    <row r="18663" spans="18:18" x14ac:dyDescent="0.3">
      <c r="R18663" s="69"/>
    </row>
    <row r="18664" spans="18:18" x14ac:dyDescent="0.3">
      <c r="R18664" s="69"/>
    </row>
    <row r="18665" spans="18:18" x14ac:dyDescent="0.3">
      <c r="R18665" s="69"/>
    </row>
    <row r="18666" spans="18:18" x14ac:dyDescent="0.3">
      <c r="R18666" s="69"/>
    </row>
    <row r="18667" spans="18:18" x14ac:dyDescent="0.3">
      <c r="R18667" s="69"/>
    </row>
    <row r="18668" spans="18:18" x14ac:dyDescent="0.3">
      <c r="R18668" s="69"/>
    </row>
    <row r="18669" spans="18:18" x14ac:dyDescent="0.3">
      <c r="R18669" s="69"/>
    </row>
    <row r="18670" spans="18:18" x14ac:dyDescent="0.3">
      <c r="R18670" s="69"/>
    </row>
    <row r="18671" spans="18:18" x14ac:dyDescent="0.3">
      <c r="R18671" s="69"/>
    </row>
    <row r="18672" spans="18:18" x14ac:dyDescent="0.3">
      <c r="R18672" s="69"/>
    </row>
    <row r="18673" spans="18:18" x14ac:dyDescent="0.3">
      <c r="R18673" s="69"/>
    </row>
    <row r="18674" spans="18:18" x14ac:dyDescent="0.3">
      <c r="R18674" s="69"/>
    </row>
    <row r="18675" spans="18:18" x14ac:dyDescent="0.3">
      <c r="R18675" s="69"/>
    </row>
    <row r="18676" spans="18:18" x14ac:dyDescent="0.3">
      <c r="R18676" s="69"/>
    </row>
    <row r="18677" spans="18:18" x14ac:dyDescent="0.3">
      <c r="R18677" s="69"/>
    </row>
    <row r="18678" spans="18:18" x14ac:dyDescent="0.3">
      <c r="R18678" s="69"/>
    </row>
    <row r="18679" spans="18:18" x14ac:dyDescent="0.3">
      <c r="R18679" s="69"/>
    </row>
    <row r="18680" spans="18:18" x14ac:dyDescent="0.3">
      <c r="R18680" s="69"/>
    </row>
    <row r="18681" spans="18:18" x14ac:dyDescent="0.3">
      <c r="R18681" s="69"/>
    </row>
    <row r="18682" spans="18:18" x14ac:dyDescent="0.3">
      <c r="R18682" s="69"/>
    </row>
    <row r="18683" spans="18:18" x14ac:dyDescent="0.3">
      <c r="R18683" s="69"/>
    </row>
    <row r="18684" spans="18:18" x14ac:dyDescent="0.3">
      <c r="R18684" s="69"/>
    </row>
    <row r="18685" spans="18:18" x14ac:dyDescent="0.3">
      <c r="R18685" s="69"/>
    </row>
    <row r="18686" spans="18:18" x14ac:dyDescent="0.3">
      <c r="R18686" s="69"/>
    </row>
    <row r="18687" spans="18:18" x14ac:dyDescent="0.3">
      <c r="R18687" s="69"/>
    </row>
    <row r="18688" spans="18:18" x14ac:dyDescent="0.3">
      <c r="R18688" s="69"/>
    </row>
    <row r="18689" spans="18:18" x14ac:dyDescent="0.3">
      <c r="R18689" s="69"/>
    </row>
    <row r="18690" spans="18:18" x14ac:dyDescent="0.3">
      <c r="R18690" s="69"/>
    </row>
    <row r="18691" spans="18:18" x14ac:dyDescent="0.3">
      <c r="R18691" s="69"/>
    </row>
    <row r="18692" spans="18:18" x14ac:dyDescent="0.3">
      <c r="R18692" s="69"/>
    </row>
    <row r="18693" spans="18:18" x14ac:dyDescent="0.3">
      <c r="R18693" s="69"/>
    </row>
    <row r="18694" spans="18:18" x14ac:dyDescent="0.3">
      <c r="R18694" s="69"/>
    </row>
    <row r="18695" spans="18:18" x14ac:dyDescent="0.3">
      <c r="R18695" s="69"/>
    </row>
    <row r="18696" spans="18:18" x14ac:dyDescent="0.3">
      <c r="R18696" s="69"/>
    </row>
    <row r="18697" spans="18:18" x14ac:dyDescent="0.3">
      <c r="R18697" s="69"/>
    </row>
    <row r="18698" spans="18:18" x14ac:dyDescent="0.3">
      <c r="R18698" s="69"/>
    </row>
    <row r="18699" spans="18:18" x14ac:dyDescent="0.3">
      <c r="R18699" s="69"/>
    </row>
    <row r="18700" spans="18:18" x14ac:dyDescent="0.3">
      <c r="R18700" s="69"/>
    </row>
    <row r="18701" spans="18:18" x14ac:dyDescent="0.3">
      <c r="R18701" s="69"/>
    </row>
    <row r="18702" spans="18:18" x14ac:dyDescent="0.3">
      <c r="R18702" s="69"/>
    </row>
    <row r="18703" spans="18:18" x14ac:dyDescent="0.3">
      <c r="R18703" s="69"/>
    </row>
    <row r="18704" spans="18:18" x14ac:dyDescent="0.3">
      <c r="R18704" s="69"/>
    </row>
    <row r="18705" spans="18:18" x14ac:dyDescent="0.3">
      <c r="R18705" s="69"/>
    </row>
    <row r="18706" spans="18:18" x14ac:dyDescent="0.3">
      <c r="R18706" s="69"/>
    </row>
    <row r="18707" spans="18:18" x14ac:dyDescent="0.3">
      <c r="R18707" s="69"/>
    </row>
    <row r="18708" spans="18:18" x14ac:dyDescent="0.3">
      <c r="R18708" s="69"/>
    </row>
    <row r="18709" spans="18:18" x14ac:dyDescent="0.3">
      <c r="R18709" s="69"/>
    </row>
    <row r="18710" spans="18:18" x14ac:dyDescent="0.3">
      <c r="R18710" s="69"/>
    </row>
    <row r="18711" spans="18:18" x14ac:dyDescent="0.3">
      <c r="R18711" s="69"/>
    </row>
    <row r="18712" spans="18:18" x14ac:dyDescent="0.3">
      <c r="R18712" s="69"/>
    </row>
    <row r="18713" spans="18:18" x14ac:dyDescent="0.3">
      <c r="R18713" s="69"/>
    </row>
    <row r="18714" spans="18:18" x14ac:dyDescent="0.3">
      <c r="R18714" s="69"/>
    </row>
    <row r="18715" spans="18:18" x14ac:dyDescent="0.3">
      <c r="R18715" s="69"/>
    </row>
    <row r="18716" spans="18:18" x14ac:dyDescent="0.3">
      <c r="R18716" s="69"/>
    </row>
    <row r="18717" spans="18:18" x14ac:dyDescent="0.3">
      <c r="R18717" s="69"/>
    </row>
    <row r="18718" spans="18:18" x14ac:dyDescent="0.3">
      <c r="R18718" s="69"/>
    </row>
    <row r="18719" spans="18:18" x14ac:dyDescent="0.3">
      <c r="R18719" s="69"/>
    </row>
    <row r="18720" spans="18:18" x14ac:dyDescent="0.3">
      <c r="R18720" s="69"/>
    </row>
    <row r="18721" spans="18:18" x14ac:dyDescent="0.3">
      <c r="R18721" s="69"/>
    </row>
    <row r="18722" spans="18:18" x14ac:dyDescent="0.3">
      <c r="R18722" s="69"/>
    </row>
    <row r="18723" spans="18:18" x14ac:dyDescent="0.3">
      <c r="R18723" s="69"/>
    </row>
    <row r="18724" spans="18:18" x14ac:dyDescent="0.3">
      <c r="R18724" s="69"/>
    </row>
    <row r="18725" spans="18:18" x14ac:dyDescent="0.3">
      <c r="R18725" s="69"/>
    </row>
    <row r="18726" spans="18:18" x14ac:dyDescent="0.3">
      <c r="R18726" s="69"/>
    </row>
    <row r="18727" spans="18:18" x14ac:dyDescent="0.3">
      <c r="R18727" s="69"/>
    </row>
    <row r="18728" spans="18:18" x14ac:dyDescent="0.3">
      <c r="R18728" s="69"/>
    </row>
    <row r="18729" spans="18:18" x14ac:dyDescent="0.3">
      <c r="R18729" s="69"/>
    </row>
    <row r="18730" spans="18:18" x14ac:dyDescent="0.3">
      <c r="R18730" s="69"/>
    </row>
    <row r="18731" spans="18:18" x14ac:dyDescent="0.3">
      <c r="R18731" s="69"/>
    </row>
    <row r="18732" spans="18:18" x14ac:dyDescent="0.3">
      <c r="R18732" s="69"/>
    </row>
    <row r="18733" spans="18:18" x14ac:dyDescent="0.3">
      <c r="R18733" s="69"/>
    </row>
    <row r="18734" spans="18:18" x14ac:dyDescent="0.3">
      <c r="R18734" s="69"/>
    </row>
    <row r="18735" spans="18:18" x14ac:dyDescent="0.3">
      <c r="R18735" s="69"/>
    </row>
    <row r="18736" spans="18:18" x14ac:dyDescent="0.3">
      <c r="R18736" s="69"/>
    </row>
    <row r="18737" spans="18:18" x14ac:dyDescent="0.3">
      <c r="R18737" s="69"/>
    </row>
    <row r="18738" spans="18:18" x14ac:dyDescent="0.3">
      <c r="R18738" s="69"/>
    </row>
    <row r="18739" spans="18:18" x14ac:dyDescent="0.3">
      <c r="R18739" s="69"/>
    </row>
    <row r="18740" spans="18:18" x14ac:dyDescent="0.3">
      <c r="R18740" s="69"/>
    </row>
    <row r="18741" spans="18:18" x14ac:dyDescent="0.3">
      <c r="R18741" s="69"/>
    </row>
    <row r="18742" spans="18:18" x14ac:dyDescent="0.3">
      <c r="R18742" s="69"/>
    </row>
    <row r="18743" spans="18:18" x14ac:dyDescent="0.3">
      <c r="R18743" s="69"/>
    </row>
    <row r="18744" spans="18:18" x14ac:dyDescent="0.3">
      <c r="R18744" s="69"/>
    </row>
    <row r="18745" spans="18:18" x14ac:dyDescent="0.3">
      <c r="R18745" s="69"/>
    </row>
    <row r="18746" spans="18:18" x14ac:dyDescent="0.3">
      <c r="R18746" s="69"/>
    </row>
    <row r="18747" spans="18:18" x14ac:dyDescent="0.3">
      <c r="R18747" s="69"/>
    </row>
    <row r="18748" spans="18:18" x14ac:dyDescent="0.3">
      <c r="R18748" s="69"/>
    </row>
    <row r="18749" spans="18:18" x14ac:dyDescent="0.3">
      <c r="R18749" s="69"/>
    </row>
    <row r="18750" spans="18:18" x14ac:dyDescent="0.3">
      <c r="R18750" s="69"/>
    </row>
    <row r="18751" spans="18:18" x14ac:dyDescent="0.3">
      <c r="R18751" s="69"/>
    </row>
    <row r="18752" spans="18:18" x14ac:dyDescent="0.3">
      <c r="R18752" s="69"/>
    </row>
    <row r="18753" spans="18:18" x14ac:dyDescent="0.3">
      <c r="R18753" s="69"/>
    </row>
    <row r="18754" spans="18:18" x14ac:dyDescent="0.3">
      <c r="R18754" s="69"/>
    </row>
    <row r="18755" spans="18:18" x14ac:dyDescent="0.3">
      <c r="R18755" s="69"/>
    </row>
    <row r="18756" spans="18:18" x14ac:dyDescent="0.3">
      <c r="R18756" s="69"/>
    </row>
    <row r="18757" spans="18:18" x14ac:dyDescent="0.3">
      <c r="R18757" s="69"/>
    </row>
    <row r="18758" spans="18:18" x14ac:dyDescent="0.3">
      <c r="R18758" s="69"/>
    </row>
    <row r="18759" spans="18:18" x14ac:dyDescent="0.3">
      <c r="R18759" s="69"/>
    </row>
    <row r="18760" spans="18:18" x14ac:dyDescent="0.3">
      <c r="R18760" s="69"/>
    </row>
    <row r="18761" spans="18:18" x14ac:dyDescent="0.3">
      <c r="R18761" s="69"/>
    </row>
    <row r="18762" spans="18:18" x14ac:dyDescent="0.3">
      <c r="R18762" s="69"/>
    </row>
    <row r="18763" spans="18:18" x14ac:dyDescent="0.3">
      <c r="R18763" s="69"/>
    </row>
    <row r="18764" spans="18:18" x14ac:dyDescent="0.3">
      <c r="R18764" s="69"/>
    </row>
    <row r="18765" spans="18:18" x14ac:dyDescent="0.3">
      <c r="R18765" s="69"/>
    </row>
    <row r="18766" spans="18:18" x14ac:dyDescent="0.3">
      <c r="R18766" s="69"/>
    </row>
    <row r="18767" spans="18:18" x14ac:dyDescent="0.3">
      <c r="R18767" s="69"/>
    </row>
    <row r="18768" spans="18:18" x14ac:dyDescent="0.3">
      <c r="R18768" s="69"/>
    </row>
    <row r="18769" spans="18:18" x14ac:dyDescent="0.3">
      <c r="R18769" s="69"/>
    </row>
    <row r="18770" spans="18:18" x14ac:dyDescent="0.3">
      <c r="R18770" s="69"/>
    </row>
    <row r="18771" spans="18:18" x14ac:dyDescent="0.3">
      <c r="R18771" s="69"/>
    </row>
    <row r="18772" spans="18:18" x14ac:dyDescent="0.3">
      <c r="R18772" s="69"/>
    </row>
    <row r="18773" spans="18:18" x14ac:dyDescent="0.3">
      <c r="R18773" s="69"/>
    </row>
    <row r="18774" spans="18:18" x14ac:dyDescent="0.3">
      <c r="R18774" s="69"/>
    </row>
    <row r="18775" spans="18:18" x14ac:dyDescent="0.3">
      <c r="R18775" s="69"/>
    </row>
    <row r="18776" spans="18:18" x14ac:dyDescent="0.3">
      <c r="R18776" s="69"/>
    </row>
    <row r="18777" spans="18:18" x14ac:dyDescent="0.3">
      <c r="R18777" s="69"/>
    </row>
    <row r="18778" spans="18:18" x14ac:dyDescent="0.3">
      <c r="R18778" s="69"/>
    </row>
    <row r="18779" spans="18:18" x14ac:dyDescent="0.3">
      <c r="R18779" s="69"/>
    </row>
    <row r="18780" spans="18:18" x14ac:dyDescent="0.3">
      <c r="R18780" s="69"/>
    </row>
    <row r="18781" spans="18:18" x14ac:dyDescent="0.3">
      <c r="R18781" s="69"/>
    </row>
    <row r="18782" spans="18:18" x14ac:dyDescent="0.3">
      <c r="R18782" s="69"/>
    </row>
    <row r="18783" spans="18:18" x14ac:dyDescent="0.3">
      <c r="R18783" s="69"/>
    </row>
    <row r="18784" spans="18:18" x14ac:dyDescent="0.3">
      <c r="R18784" s="69"/>
    </row>
    <row r="18785" spans="18:18" x14ac:dyDescent="0.3">
      <c r="R18785" s="69"/>
    </row>
    <row r="18786" spans="18:18" x14ac:dyDescent="0.3">
      <c r="R18786" s="69"/>
    </row>
    <row r="18787" spans="18:18" x14ac:dyDescent="0.3">
      <c r="R18787" s="69"/>
    </row>
    <row r="18788" spans="18:18" x14ac:dyDescent="0.3">
      <c r="R18788" s="69"/>
    </row>
    <row r="18789" spans="18:18" x14ac:dyDescent="0.3">
      <c r="R18789" s="69"/>
    </row>
    <row r="18790" spans="18:18" x14ac:dyDescent="0.3">
      <c r="R18790" s="69"/>
    </row>
    <row r="18791" spans="18:18" x14ac:dyDescent="0.3">
      <c r="R18791" s="69"/>
    </row>
    <row r="18792" spans="18:18" x14ac:dyDescent="0.3">
      <c r="R18792" s="69"/>
    </row>
    <row r="18793" spans="18:18" x14ac:dyDescent="0.3">
      <c r="R18793" s="69"/>
    </row>
    <row r="18794" spans="18:18" x14ac:dyDescent="0.3">
      <c r="R18794" s="69"/>
    </row>
    <row r="18795" spans="18:18" x14ac:dyDescent="0.3">
      <c r="R18795" s="69"/>
    </row>
    <row r="18796" spans="18:18" x14ac:dyDescent="0.3">
      <c r="R18796" s="69"/>
    </row>
    <row r="18797" spans="18:18" x14ac:dyDescent="0.3">
      <c r="R18797" s="69"/>
    </row>
    <row r="18798" spans="18:18" x14ac:dyDescent="0.3">
      <c r="R18798" s="69"/>
    </row>
    <row r="18799" spans="18:18" x14ac:dyDescent="0.3">
      <c r="R18799" s="69"/>
    </row>
    <row r="18800" spans="18:18" x14ac:dyDescent="0.3">
      <c r="R18800" s="69"/>
    </row>
    <row r="18801" spans="18:18" x14ac:dyDescent="0.3">
      <c r="R18801" s="69"/>
    </row>
    <row r="18802" spans="18:18" x14ac:dyDescent="0.3">
      <c r="R18802" s="69"/>
    </row>
    <row r="18803" spans="18:18" x14ac:dyDescent="0.3">
      <c r="R18803" s="69"/>
    </row>
    <row r="18804" spans="18:18" x14ac:dyDescent="0.3">
      <c r="R18804" s="69"/>
    </row>
    <row r="18805" spans="18:18" x14ac:dyDescent="0.3">
      <c r="R18805" s="69"/>
    </row>
    <row r="18806" spans="18:18" x14ac:dyDescent="0.3">
      <c r="R18806" s="69"/>
    </row>
    <row r="18807" spans="18:18" x14ac:dyDescent="0.3">
      <c r="R18807" s="69"/>
    </row>
    <row r="18808" spans="18:18" x14ac:dyDescent="0.3">
      <c r="R18808" s="69"/>
    </row>
    <row r="18809" spans="18:18" x14ac:dyDescent="0.3">
      <c r="R18809" s="69"/>
    </row>
    <row r="18810" spans="18:18" x14ac:dyDescent="0.3">
      <c r="R18810" s="69"/>
    </row>
    <row r="18811" spans="18:18" x14ac:dyDescent="0.3">
      <c r="R18811" s="69"/>
    </row>
    <row r="18812" spans="18:18" x14ac:dyDescent="0.3">
      <c r="R18812" s="69"/>
    </row>
    <row r="18813" spans="18:18" x14ac:dyDescent="0.3">
      <c r="R18813" s="69"/>
    </row>
    <row r="18814" spans="18:18" x14ac:dyDescent="0.3">
      <c r="R18814" s="69"/>
    </row>
    <row r="18815" spans="18:18" x14ac:dyDescent="0.3">
      <c r="R18815" s="69"/>
    </row>
    <row r="18816" spans="18:18" x14ac:dyDescent="0.3">
      <c r="R18816" s="69"/>
    </row>
    <row r="18817" spans="18:18" x14ac:dyDescent="0.3">
      <c r="R18817" s="69"/>
    </row>
    <row r="18818" spans="18:18" x14ac:dyDescent="0.3">
      <c r="R18818" s="69"/>
    </row>
    <row r="18819" spans="18:18" x14ac:dyDescent="0.3">
      <c r="R18819" s="69"/>
    </row>
    <row r="18820" spans="18:18" x14ac:dyDescent="0.3">
      <c r="R18820" s="69"/>
    </row>
    <row r="18821" spans="18:18" x14ac:dyDescent="0.3">
      <c r="R18821" s="69"/>
    </row>
    <row r="18822" spans="18:18" x14ac:dyDescent="0.3">
      <c r="R18822" s="69"/>
    </row>
    <row r="18823" spans="18:18" x14ac:dyDescent="0.3">
      <c r="R18823" s="69"/>
    </row>
    <row r="18824" spans="18:18" x14ac:dyDescent="0.3">
      <c r="R18824" s="69"/>
    </row>
    <row r="18825" spans="18:18" x14ac:dyDescent="0.3">
      <c r="R18825" s="69"/>
    </row>
    <row r="18826" spans="18:18" x14ac:dyDescent="0.3">
      <c r="R18826" s="69"/>
    </row>
    <row r="18827" spans="18:18" x14ac:dyDescent="0.3">
      <c r="R18827" s="69"/>
    </row>
    <row r="18828" spans="18:18" x14ac:dyDescent="0.3">
      <c r="R18828" s="69"/>
    </row>
    <row r="18829" spans="18:18" x14ac:dyDescent="0.3">
      <c r="R18829" s="69"/>
    </row>
    <row r="18830" spans="18:18" x14ac:dyDescent="0.3">
      <c r="R18830" s="69"/>
    </row>
    <row r="18831" spans="18:18" x14ac:dyDescent="0.3">
      <c r="R18831" s="69"/>
    </row>
    <row r="18832" spans="18:18" x14ac:dyDescent="0.3">
      <c r="R18832" s="69"/>
    </row>
    <row r="18833" spans="18:18" x14ac:dyDescent="0.3">
      <c r="R18833" s="69"/>
    </row>
    <row r="18834" spans="18:18" x14ac:dyDescent="0.3">
      <c r="R18834" s="69"/>
    </row>
    <row r="18835" spans="18:18" x14ac:dyDescent="0.3">
      <c r="R18835" s="69"/>
    </row>
    <row r="18836" spans="18:18" x14ac:dyDescent="0.3">
      <c r="R18836" s="69"/>
    </row>
    <row r="18837" spans="18:18" x14ac:dyDescent="0.3">
      <c r="R18837" s="69"/>
    </row>
    <row r="18838" spans="18:18" x14ac:dyDescent="0.3">
      <c r="R18838" s="69"/>
    </row>
    <row r="18839" spans="18:18" x14ac:dyDescent="0.3">
      <c r="R18839" s="69"/>
    </row>
    <row r="18840" spans="18:18" x14ac:dyDescent="0.3">
      <c r="R18840" s="69"/>
    </row>
    <row r="18841" spans="18:18" x14ac:dyDescent="0.3">
      <c r="R18841" s="69"/>
    </row>
    <row r="18842" spans="18:18" x14ac:dyDescent="0.3">
      <c r="R18842" s="69"/>
    </row>
    <row r="18843" spans="18:18" x14ac:dyDescent="0.3">
      <c r="R18843" s="69"/>
    </row>
    <row r="18844" spans="18:18" x14ac:dyDescent="0.3">
      <c r="R18844" s="69"/>
    </row>
    <row r="18845" spans="18:18" x14ac:dyDescent="0.3">
      <c r="R18845" s="69"/>
    </row>
    <row r="18846" spans="18:18" x14ac:dyDescent="0.3">
      <c r="R18846" s="69"/>
    </row>
    <row r="18847" spans="18:18" x14ac:dyDescent="0.3">
      <c r="R18847" s="69"/>
    </row>
    <row r="18848" spans="18:18" x14ac:dyDescent="0.3">
      <c r="R18848" s="69"/>
    </row>
    <row r="18849" spans="18:18" x14ac:dyDescent="0.3">
      <c r="R18849" s="69"/>
    </row>
    <row r="18850" spans="18:18" x14ac:dyDescent="0.3">
      <c r="R18850" s="69"/>
    </row>
    <row r="18851" spans="18:18" x14ac:dyDescent="0.3">
      <c r="R18851" s="69"/>
    </row>
    <row r="18852" spans="18:18" x14ac:dyDescent="0.3">
      <c r="R18852" s="69"/>
    </row>
    <row r="18853" spans="18:18" x14ac:dyDescent="0.3">
      <c r="R18853" s="69"/>
    </row>
    <row r="18854" spans="18:18" x14ac:dyDescent="0.3">
      <c r="R18854" s="69"/>
    </row>
    <row r="18855" spans="18:18" x14ac:dyDescent="0.3">
      <c r="R18855" s="69"/>
    </row>
    <row r="18856" spans="18:18" x14ac:dyDescent="0.3">
      <c r="R18856" s="69"/>
    </row>
    <row r="18857" spans="18:18" x14ac:dyDescent="0.3">
      <c r="R18857" s="69"/>
    </row>
    <row r="18858" spans="18:18" x14ac:dyDescent="0.3">
      <c r="R18858" s="69"/>
    </row>
    <row r="18859" spans="18:18" x14ac:dyDescent="0.3">
      <c r="R18859" s="69"/>
    </row>
    <row r="18860" spans="18:18" x14ac:dyDescent="0.3">
      <c r="R18860" s="69"/>
    </row>
    <row r="18861" spans="18:18" x14ac:dyDescent="0.3">
      <c r="R18861" s="69"/>
    </row>
    <row r="18862" spans="18:18" x14ac:dyDescent="0.3">
      <c r="R18862" s="69"/>
    </row>
    <row r="18863" spans="18:18" x14ac:dyDescent="0.3">
      <c r="R18863" s="69"/>
    </row>
    <row r="18864" spans="18:18" x14ac:dyDescent="0.3">
      <c r="R18864" s="69"/>
    </row>
    <row r="18865" spans="18:18" x14ac:dyDescent="0.3">
      <c r="R18865" s="69"/>
    </row>
    <row r="18866" spans="18:18" x14ac:dyDescent="0.3">
      <c r="R18866" s="69"/>
    </row>
    <row r="18867" spans="18:18" x14ac:dyDescent="0.3">
      <c r="R18867" s="69"/>
    </row>
    <row r="18868" spans="18:18" x14ac:dyDescent="0.3">
      <c r="R18868" s="69"/>
    </row>
    <row r="18869" spans="18:18" x14ac:dyDescent="0.3">
      <c r="R18869" s="69"/>
    </row>
    <row r="18870" spans="18:18" x14ac:dyDescent="0.3">
      <c r="R18870" s="69"/>
    </row>
    <row r="18871" spans="18:18" x14ac:dyDescent="0.3">
      <c r="R18871" s="69"/>
    </row>
    <row r="18872" spans="18:18" x14ac:dyDescent="0.3">
      <c r="R18872" s="69"/>
    </row>
    <row r="18873" spans="18:18" x14ac:dyDescent="0.3">
      <c r="R18873" s="69"/>
    </row>
    <row r="18874" spans="18:18" x14ac:dyDescent="0.3">
      <c r="R18874" s="69"/>
    </row>
    <row r="18875" spans="18:18" x14ac:dyDescent="0.3">
      <c r="R18875" s="69"/>
    </row>
    <row r="18876" spans="18:18" x14ac:dyDescent="0.3">
      <c r="R18876" s="69"/>
    </row>
    <row r="18877" spans="18:18" x14ac:dyDescent="0.3">
      <c r="R18877" s="69"/>
    </row>
    <row r="18878" spans="18:18" x14ac:dyDescent="0.3">
      <c r="R18878" s="69"/>
    </row>
    <row r="18879" spans="18:18" x14ac:dyDescent="0.3">
      <c r="R18879" s="69"/>
    </row>
    <row r="18880" spans="18:18" x14ac:dyDescent="0.3">
      <c r="R18880" s="69"/>
    </row>
    <row r="18881" spans="18:18" x14ac:dyDescent="0.3">
      <c r="R18881" s="69"/>
    </row>
    <row r="18882" spans="18:18" x14ac:dyDescent="0.3">
      <c r="R18882" s="69"/>
    </row>
    <row r="18883" spans="18:18" x14ac:dyDescent="0.3">
      <c r="R18883" s="69"/>
    </row>
    <row r="18884" spans="18:18" x14ac:dyDescent="0.3">
      <c r="R18884" s="69"/>
    </row>
    <row r="18885" spans="18:18" x14ac:dyDescent="0.3">
      <c r="R18885" s="69"/>
    </row>
    <row r="18886" spans="18:18" x14ac:dyDescent="0.3">
      <c r="R18886" s="69"/>
    </row>
    <row r="18887" spans="18:18" x14ac:dyDescent="0.3">
      <c r="R18887" s="69"/>
    </row>
    <row r="18888" spans="18:18" x14ac:dyDescent="0.3">
      <c r="R18888" s="69"/>
    </row>
    <row r="18889" spans="18:18" x14ac:dyDescent="0.3">
      <c r="R18889" s="69"/>
    </row>
    <row r="18890" spans="18:18" x14ac:dyDescent="0.3">
      <c r="R18890" s="69"/>
    </row>
    <row r="18891" spans="18:18" x14ac:dyDescent="0.3">
      <c r="R18891" s="69"/>
    </row>
    <row r="18892" spans="18:18" x14ac:dyDescent="0.3">
      <c r="R18892" s="69"/>
    </row>
    <row r="18893" spans="18:18" x14ac:dyDescent="0.3">
      <c r="R18893" s="69"/>
    </row>
    <row r="18894" spans="18:18" x14ac:dyDescent="0.3">
      <c r="R18894" s="69"/>
    </row>
    <row r="18895" spans="18:18" x14ac:dyDescent="0.3">
      <c r="R18895" s="69"/>
    </row>
    <row r="18896" spans="18:18" x14ac:dyDescent="0.3">
      <c r="R18896" s="69"/>
    </row>
    <row r="18897" spans="18:18" x14ac:dyDescent="0.3">
      <c r="R18897" s="69"/>
    </row>
    <row r="18898" spans="18:18" x14ac:dyDescent="0.3">
      <c r="R18898" s="69"/>
    </row>
    <row r="18899" spans="18:18" x14ac:dyDescent="0.3">
      <c r="R18899" s="69"/>
    </row>
    <row r="18900" spans="18:18" x14ac:dyDescent="0.3">
      <c r="R18900" s="69"/>
    </row>
    <row r="18901" spans="18:18" x14ac:dyDescent="0.3">
      <c r="R18901" s="69"/>
    </row>
    <row r="18902" spans="18:18" x14ac:dyDescent="0.3">
      <c r="R18902" s="69"/>
    </row>
    <row r="18903" spans="18:18" x14ac:dyDescent="0.3">
      <c r="R18903" s="69"/>
    </row>
    <row r="18904" spans="18:18" x14ac:dyDescent="0.3">
      <c r="R18904" s="69"/>
    </row>
    <row r="18905" spans="18:18" x14ac:dyDescent="0.3">
      <c r="R18905" s="69"/>
    </row>
    <row r="18906" spans="18:18" x14ac:dyDescent="0.3">
      <c r="R18906" s="69"/>
    </row>
    <row r="18907" spans="18:18" x14ac:dyDescent="0.3">
      <c r="R18907" s="69"/>
    </row>
    <row r="18908" spans="18:18" x14ac:dyDescent="0.3">
      <c r="R18908" s="69"/>
    </row>
    <row r="18909" spans="18:18" x14ac:dyDescent="0.3">
      <c r="R18909" s="69"/>
    </row>
    <row r="18910" spans="18:18" x14ac:dyDescent="0.3">
      <c r="R18910" s="69"/>
    </row>
    <row r="18911" spans="18:18" x14ac:dyDescent="0.3">
      <c r="R18911" s="69"/>
    </row>
    <row r="18912" spans="18:18" x14ac:dyDescent="0.3">
      <c r="R18912" s="69"/>
    </row>
    <row r="18913" spans="18:18" x14ac:dyDescent="0.3">
      <c r="R18913" s="69"/>
    </row>
    <row r="18914" spans="18:18" x14ac:dyDescent="0.3">
      <c r="R18914" s="69"/>
    </row>
    <row r="18915" spans="18:18" x14ac:dyDescent="0.3">
      <c r="R18915" s="69"/>
    </row>
    <row r="18916" spans="18:18" x14ac:dyDescent="0.3">
      <c r="R18916" s="69"/>
    </row>
    <row r="18917" spans="18:18" x14ac:dyDescent="0.3">
      <c r="R18917" s="69"/>
    </row>
    <row r="18918" spans="18:18" x14ac:dyDescent="0.3">
      <c r="R18918" s="69"/>
    </row>
    <row r="18919" spans="18:18" x14ac:dyDescent="0.3">
      <c r="R18919" s="69"/>
    </row>
    <row r="18920" spans="18:18" x14ac:dyDescent="0.3">
      <c r="R18920" s="69"/>
    </row>
    <row r="18921" spans="18:18" x14ac:dyDescent="0.3">
      <c r="R18921" s="69"/>
    </row>
    <row r="18922" spans="18:18" x14ac:dyDescent="0.3">
      <c r="R18922" s="69"/>
    </row>
    <row r="18923" spans="18:18" x14ac:dyDescent="0.3">
      <c r="R18923" s="69"/>
    </row>
    <row r="18924" spans="18:18" x14ac:dyDescent="0.3">
      <c r="R18924" s="69"/>
    </row>
    <row r="18925" spans="18:18" x14ac:dyDescent="0.3">
      <c r="R18925" s="69"/>
    </row>
    <row r="18926" spans="18:18" x14ac:dyDescent="0.3">
      <c r="R18926" s="69"/>
    </row>
    <row r="18927" spans="18:18" x14ac:dyDescent="0.3">
      <c r="R18927" s="69"/>
    </row>
    <row r="18928" spans="18:18" x14ac:dyDescent="0.3">
      <c r="R18928" s="69"/>
    </row>
    <row r="18929" spans="18:18" x14ac:dyDescent="0.3">
      <c r="R18929" s="69"/>
    </row>
    <row r="18930" spans="18:18" x14ac:dyDescent="0.3">
      <c r="R18930" s="69"/>
    </row>
    <row r="18931" spans="18:18" x14ac:dyDescent="0.3">
      <c r="R18931" s="69"/>
    </row>
    <row r="18932" spans="18:18" x14ac:dyDescent="0.3">
      <c r="R18932" s="69"/>
    </row>
    <row r="18933" spans="18:18" x14ac:dyDescent="0.3">
      <c r="R18933" s="69"/>
    </row>
    <row r="18934" spans="18:18" x14ac:dyDescent="0.3">
      <c r="R18934" s="69"/>
    </row>
    <row r="18935" spans="18:18" x14ac:dyDescent="0.3">
      <c r="R18935" s="69"/>
    </row>
    <row r="18936" spans="18:18" x14ac:dyDescent="0.3">
      <c r="R18936" s="69"/>
    </row>
    <row r="18937" spans="18:18" x14ac:dyDescent="0.3">
      <c r="R18937" s="69"/>
    </row>
    <row r="18938" spans="18:18" x14ac:dyDescent="0.3">
      <c r="R18938" s="69"/>
    </row>
    <row r="18939" spans="18:18" x14ac:dyDescent="0.3">
      <c r="R18939" s="69"/>
    </row>
    <row r="18940" spans="18:18" x14ac:dyDescent="0.3">
      <c r="R18940" s="69"/>
    </row>
    <row r="18941" spans="18:18" x14ac:dyDescent="0.3">
      <c r="R18941" s="69"/>
    </row>
    <row r="18942" spans="18:18" x14ac:dyDescent="0.3">
      <c r="R18942" s="69"/>
    </row>
    <row r="18943" spans="18:18" x14ac:dyDescent="0.3">
      <c r="R18943" s="69"/>
    </row>
    <row r="18944" spans="18:18" x14ac:dyDescent="0.3">
      <c r="R18944" s="69"/>
    </row>
    <row r="18945" spans="18:18" x14ac:dyDescent="0.3">
      <c r="R18945" s="69"/>
    </row>
    <row r="18946" spans="18:18" x14ac:dyDescent="0.3">
      <c r="R18946" s="69"/>
    </row>
    <row r="18947" spans="18:18" x14ac:dyDescent="0.3">
      <c r="R18947" s="69"/>
    </row>
    <row r="18948" spans="18:18" x14ac:dyDescent="0.3">
      <c r="R18948" s="69"/>
    </row>
    <row r="18949" spans="18:18" x14ac:dyDescent="0.3">
      <c r="R18949" s="69"/>
    </row>
    <row r="18950" spans="18:18" x14ac:dyDescent="0.3">
      <c r="R18950" s="69"/>
    </row>
    <row r="18951" spans="18:18" x14ac:dyDescent="0.3">
      <c r="R18951" s="69"/>
    </row>
    <row r="18952" spans="18:18" x14ac:dyDescent="0.3">
      <c r="R18952" s="69"/>
    </row>
    <row r="18953" spans="18:18" x14ac:dyDescent="0.3">
      <c r="R18953" s="69"/>
    </row>
    <row r="18954" spans="18:18" x14ac:dyDescent="0.3">
      <c r="R18954" s="69"/>
    </row>
    <row r="18955" spans="18:18" x14ac:dyDescent="0.3">
      <c r="R18955" s="69"/>
    </row>
    <row r="18956" spans="18:18" x14ac:dyDescent="0.3">
      <c r="R18956" s="69"/>
    </row>
    <row r="18957" spans="18:18" x14ac:dyDescent="0.3">
      <c r="R18957" s="69"/>
    </row>
    <row r="18958" spans="18:18" x14ac:dyDescent="0.3">
      <c r="R18958" s="69"/>
    </row>
    <row r="18959" spans="18:18" x14ac:dyDescent="0.3">
      <c r="R18959" s="69"/>
    </row>
    <row r="18960" spans="18:18" x14ac:dyDescent="0.3">
      <c r="R18960" s="69"/>
    </row>
    <row r="18961" spans="18:18" x14ac:dyDescent="0.3">
      <c r="R18961" s="69"/>
    </row>
    <row r="18962" spans="18:18" x14ac:dyDescent="0.3">
      <c r="R18962" s="69"/>
    </row>
    <row r="18963" spans="18:18" x14ac:dyDescent="0.3">
      <c r="R18963" s="69"/>
    </row>
    <row r="18964" spans="18:18" x14ac:dyDescent="0.3">
      <c r="R18964" s="69"/>
    </row>
    <row r="18965" spans="18:18" x14ac:dyDescent="0.3">
      <c r="R18965" s="69"/>
    </row>
    <row r="18966" spans="18:18" x14ac:dyDescent="0.3">
      <c r="R18966" s="69"/>
    </row>
    <row r="18967" spans="18:18" x14ac:dyDescent="0.3">
      <c r="R18967" s="69"/>
    </row>
    <row r="18968" spans="18:18" x14ac:dyDescent="0.3">
      <c r="R18968" s="69"/>
    </row>
    <row r="18969" spans="18:18" x14ac:dyDescent="0.3">
      <c r="R18969" s="69"/>
    </row>
    <row r="18970" spans="18:18" x14ac:dyDescent="0.3">
      <c r="R18970" s="69"/>
    </row>
    <row r="18971" spans="18:18" x14ac:dyDescent="0.3">
      <c r="R18971" s="69"/>
    </row>
    <row r="18972" spans="18:18" x14ac:dyDescent="0.3">
      <c r="R18972" s="69"/>
    </row>
    <row r="18973" spans="18:18" x14ac:dyDescent="0.3">
      <c r="R18973" s="69"/>
    </row>
    <row r="18974" spans="18:18" x14ac:dyDescent="0.3">
      <c r="R18974" s="69"/>
    </row>
    <row r="18975" spans="18:18" x14ac:dyDescent="0.3">
      <c r="R18975" s="69"/>
    </row>
    <row r="18976" spans="18:18" x14ac:dyDescent="0.3">
      <c r="R18976" s="69"/>
    </row>
    <row r="18977" spans="18:18" x14ac:dyDescent="0.3">
      <c r="R18977" s="69"/>
    </row>
    <row r="18978" spans="18:18" x14ac:dyDescent="0.3">
      <c r="R18978" s="69"/>
    </row>
    <row r="18979" spans="18:18" x14ac:dyDescent="0.3">
      <c r="R18979" s="69"/>
    </row>
    <row r="18980" spans="18:18" x14ac:dyDescent="0.3">
      <c r="R18980" s="69"/>
    </row>
    <row r="18981" spans="18:18" x14ac:dyDescent="0.3">
      <c r="R18981" s="69"/>
    </row>
    <row r="18982" spans="18:18" x14ac:dyDescent="0.3">
      <c r="R18982" s="69"/>
    </row>
    <row r="18983" spans="18:18" x14ac:dyDescent="0.3">
      <c r="R18983" s="69"/>
    </row>
    <row r="18984" spans="18:18" x14ac:dyDescent="0.3">
      <c r="R18984" s="69"/>
    </row>
    <row r="18985" spans="18:18" x14ac:dyDescent="0.3">
      <c r="R18985" s="69"/>
    </row>
    <row r="18986" spans="18:18" x14ac:dyDescent="0.3">
      <c r="R18986" s="69"/>
    </row>
    <row r="18987" spans="18:18" x14ac:dyDescent="0.3">
      <c r="R18987" s="69"/>
    </row>
    <row r="18988" spans="18:18" x14ac:dyDescent="0.3">
      <c r="R18988" s="69"/>
    </row>
    <row r="18989" spans="18:18" x14ac:dyDescent="0.3">
      <c r="R18989" s="69"/>
    </row>
    <row r="18990" spans="18:18" x14ac:dyDescent="0.3">
      <c r="R18990" s="69"/>
    </row>
    <row r="18991" spans="18:18" x14ac:dyDescent="0.3">
      <c r="R18991" s="69"/>
    </row>
    <row r="18992" spans="18:18" x14ac:dyDescent="0.3">
      <c r="R18992" s="69"/>
    </row>
    <row r="18993" spans="18:18" x14ac:dyDescent="0.3">
      <c r="R18993" s="69"/>
    </row>
    <row r="18994" spans="18:18" x14ac:dyDescent="0.3">
      <c r="R18994" s="69"/>
    </row>
    <row r="18995" spans="18:18" x14ac:dyDescent="0.3">
      <c r="R18995" s="69"/>
    </row>
    <row r="18996" spans="18:18" x14ac:dyDescent="0.3">
      <c r="R18996" s="69"/>
    </row>
    <row r="18997" spans="18:18" x14ac:dyDescent="0.3">
      <c r="R18997" s="69"/>
    </row>
    <row r="18998" spans="18:18" x14ac:dyDescent="0.3">
      <c r="R18998" s="69"/>
    </row>
    <row r="18999" spans="18:18" x14ac:dyDescent="0.3">
      <c r="R18999" s="69"/>
    </row>
    <row r="19000" spans="18:18" x14ac:dyDescent="0.3">
      <c r="R19000" s="69"/>
    </row>
    <row r="19001" spans="18:18" x14ac:dyDescent="0.3">
      <c r="R19001" s="69"/>
    </row>
    <row r="19002" spans="18:18" x14ac:dyDescent="0.3">
      <c r="R19002" s="69"/>
    </row>
    <row r="19003" spans="18:18" x14ac:dyDescent="0.3">
      <c r="R19003" s="69"/>
    </row>
    <row r="19004" spans="18:18" x14ac:dyDescent="0.3">
      <c r="R19004" s="69"/>
    </row>
    <row r="19005" spans="18:18" x14ac:dyDescent="0.3">
      <c r="R19005" s="69"/>
    </row>
    <row r="19006" spans="18:18" x14ac:dyDescent="0.3">
      <c r="R19006" s="69"/>
    </row>
    <row r="19007" spans="18:18" x14ac:dyDescent="0.3">
      <c r="R19007" s="69"/>
    </row>
    <row r="19008" spans="18:18" x14ac:dyDescent="0.3">
      <c r="R19008" s="69"/>
    </row>
    <row r="19009" spans="18:18" x14ac:dyDescent="0.3">
      <c r="R19009" s="69"/>
    </row>
    <row r="19010" spans="18:18" x14ac:dyDescent="0.3">
      <c r="R19010" s="69"/>
    </row>
    <row r="19011" spans="18:18" x14ac:dyDescent="0.3">
      <c r="R19011" s="69"/>
    </row>
    <row r="19012" spans="18:18" x14ac:dyDescent="0.3">
      <c r="R19012" s="69"/>
    </row>
    <row r="19013" spans="18:18" x14ac:dyDescent="0.3">
      <c r="R19013" s="69"/>
    </row>
    <row r="19014" spans="18:18" x14ac:dyDescent="0.3">
      <c r="R19014" s="69"/>
    </row>
    <row r="19015" spans="18:18" x14ac:dyDescent="0.3">
      <c r="R19015" s="69"/>
    </row>
    <row r="19016" spans="18:18" x14ac:dyDescent="0.3">
      <c r="R19016" s="69"/>
    </row>
    <row r="19017" spans="18:18" x14ac:dyDescent="0.3">
      <c r="R19017" s="69"/>
    </row>
    <row r="19018" spans="18:18" x14ac:dyDescent="0.3">
      <c r="R19018" s="69"/>
    </row>
    <row r="19019" spans="18:18" x14ac:dyDescent="0.3">
      <c r="R19019" s="69"/>
    </row>
    <row r="19020" spans="18:18" x14ac:dyDescent="0.3">
      <c r="R19020" s="69"/>
    </row>
    <row r="19021" spans="18:18" x14ac:dyDescent="0.3">
      <c r="R19021" s="69"/>
    </row>
    <row r="19022" spans="18:18" x14ac:dyDescent="0.3">
      <c r="R19022" s="69"/>
    </row>
    <row r="19023" spans="18:18" x14ac:dyDescent="0.3">
      <c r="R19023" s="69"/>
    </row>
    <row r="19024" spans="18:18" x14ac:dyDescent="0.3">
      <c r="R19024" s="69"/>
    </row>
    <row r="19025" spans="18:18" x14ac:dyDescent="0.3">
      <c r="R19025" s="69"/>
    </row>
    <row r="19026" spans="18:18" x14ac:dyDescent="0.3">
      <c r="R19026" s="69"/>
    </row>
    <row r="19027" spans="18:18" x14ac:dyDescent="0.3">
      <c r="R19027" s="69"/>
    </row>
    <row r="19028" spans="18:18" x14ac:dyDescent="0.3">
      <c r="R19028" s="69"/>
    </row>
    <row r="19029" spans="18:18" x14ac:dyDescent="0.3">
      <c r="R19029" s="69"/>
    </row>
    <row r="19030" spans="18:18" x14ac:dyDescent="0.3">
      <c r="R19030" s="69"/>
    </row>
    <row r="19031" spans="18:18" x14ac:dyDescent="0.3">
      <c r="R19031" s="69"/>
    </row>
    <row r="19032" spans="18:18" x14ac:dyDescent="0.3">
      <c r="R19032" s="69"/>
    </row>
    <row r="19033" spans="18:18" x14ac:dyDescent="0.3">
      <c r="R19033" s="69"/>
    </row>
    <row r="19034" spans="18:18" x14ac:dyDescent="0.3">
      <c r="R19034" s="69"/>
    </row>
    <row r="19035" spans="18:18" x14ac:dyDescent="0.3">
      <c r="R19035" s="69"/>
    </row>
    <row r="19036" spans="18:18" x14ac:dyDescent="0.3">
      <c r="R19036" s="69"/>
    </row>
    <row r="19037" spans="18:18" x14ac:dyDescent="0.3">
      <c r="R19037" s="69"/>
    </row>
    <row r="19038" spans="18:18" x14ac:dyDescent="0.3">
      <c r="R19038" s="69"/>
    </row>
    <row r="19039" spans="18:18" x14ac:dyDescent="0.3">
      <c r="R19039" s="69"/>
    </row>
    <row r="19040" spans="18:18" x14ac:dyDescent="0.3">
      <c r="R19040" s="69"/>
    </row>
    <row r="19041" spans="18:18" x14ac:dyDescent="0.3">
      <c r="R19041" s="69"/>
    </row>
    <row r="19042" spans="18:18" x14ac:dyDescent="0.3">
      <c r="R19042" s="69"/>
    </row>
    <row r="19043" spans="18:18" x14ac:dyDescent="0.3">
      <c r="R19043" s="69"/>
    </row>
    <row r="19044" spans="18:18" x14ac:dyDescent="0.3">
      <c r="R19044" s="69"/>
    </row>
    <row r="19045" spans="18:18" x14ac:dyDescent="0.3">
      <c r="R19045" s="69"/>
    </row>
    <row r="19046" spans="18:18" x14ac:dyDescent="0.3">
      <c r="R19046" s="69"/>
    </row>
    <row r="19047" spans="18:18" x14ac:dyDescent="0.3">
      <c r="R19047" s="69"/>
    </row>
    <row r="19048" spans="18:18" x14ac:dyDescent="0.3">
      <c r="R19048" s="69"/>
    </row>
    <row r="19049" spans="18:18" x14ac:dyDescent="0.3">
      <c r="R19049" s="69"/>
    </row>
    <row r="19050" spans="18:18" x14ac:dyDescent="0.3">
      <c r="R19050" s="69"/>
    </row>
    <row r="19051" spans="18:18" x14ac:dyDescent="0.3">
      <c r="R19051" s="69"/>
    </row>
    <row r="19052" spans="18:18" x14ac:dyDescent="0.3">
      <c r="R19052" s="69"/>
    </row>
    <row r="19053" spans="18:18" x14ac:dyDescent="0.3">
      <c r="R19053" s="69"/>
    </row>
    <row r="19054" spans="18:18" x14ac:dyDescent="0.3">
      <c r="R19054" s="69"/>
    </row>
    <row r="19055" spans="18:18" x14ac:dyDescent="0.3">
      <c r="R19055" s="69"/>
    </row>
    <row r="19056" spans="18:18" x14ac:dyDescent="0.3">
      <c r="R19056" s="69"/>
    </row>
    <row r="19057" spans="18:18" x14ac:dyDescent="0.3">
      <c r="R19057" s="69"/>
    </row>
    <row r="19058" spans="18:18" x14ac:dyDescent="0.3">
      <c r="R19058" s="69"/>
    </row>
    <row r="19059" spans="18:18" x14ac:dyDescent="0.3">
      <c r="R19059" s="69"/>
    </row>
    <row r="19060" spans="18:18" x14ac:dyDescent="0.3">
      <c r="R19060" s="69"/>
    </row>
    <row r="19061" spans="18:18" x14ac:dyDescent="0.3">
      <c r="R19061" s="69"/>
    </row>
    <row r="19062" spans="18:18" x14ac:dyDescent="0.3">
      <c r="R19062" s="69"/>
    </row>
    <row r="19063" spans="18:18" x14ac:dyDescent="0.3">
      <c r="R19063" s="69"/>
    </row>
    <row r="19064" spans="18:18" x14ac:dyDescent="0.3">
      <c r="R19064" s="69"/>
    </row>
    <row r="19065" spans="18:18" x14ac:dyDescent="0.3">
      <c r="R19065" s="69"/>
    </row>
    <row r="19066" spans="18:18" x14ac:dyDescent="0.3">
      <c r="R19066" s="69"/>
    </row>
    <row r="19067" spans="18:18" x14ac:dyDescent="0.3">
      <c r="R19067" s="69"/>
    </row>
    <row r="19068" spans="18:18" x14ac:dyDescent="0.3">
      <c r="R19068" s="69"/>
    </row>
    <row r="19069" spans="18:18" x14ac:dyDescent="0.3">
      <c r="R19069" s="69"/>
    </row>
    <row r="19070" spans="18:18" x14ac:dyDescent="0.3">
      <c r="R19070" s="69"/>
    </row>
    <row r="19071" spans="18:18" x14ac:dyDescent="0.3">
      <c r="R19071" s="69"/>
    </row>
    <row r="19072" spans="18:18" x14ac:dyDescent="0.3">
      <c r="R19072" s="69"/>
    </row>
    <row r="19073" spans="18:18" x14ac:dyDescent="0.3">
      <c r="R19073" s="69"/>
    </row>
    <row r="19074" spans="18:18" x14ac:dyDescent="0.3">
      <c r="R19074" s="69"/>
    </row>
    <row r="19075" spans="18:18" x14ac:dyDescent="0.3">
      <c r="R19075" s="69"/>
    </row>
    <row r="19076" spans="18:18" x14ac:dyDescent="0.3">
      <c r="R19076" s="69"/>
    </row>
    <row r="19077" spans="18:18" x14ac:dyDescent="0.3">
      <c r="R19077" s="69"/>
    </row>
    <row r="19078" spans="18:18" x14ac:dyDescent="0.3">
      <c r="R19078" s="69"/>
    </row>
    <row r="19079" spans="18:18" x14ac:dyDescent="0.3">
      <c r="R19079" s="69"/>
    </row>
    <row r="19080" spans="18:18" x14ac:dyDescent="0.3">
      <c r="R19080" s="69"/>
    </row>
    <row r="19081" spans="18:18" x14ac:dyDescent="0.3">
      <c r="R19081" s="69"/>
    </row>
    <row r="19082" spans="18:18" x14ac:dyDescent="0.3">
      <c r="R19082" s="69"/>
    </row>
    <row r="19083" spans="18:18" x14ac:dyDescent="0.3">
      <c r="R19083" s="69"/>
    </row>
    <row r="19084" spans="18:18" x14ac:dyDescent="0.3">
      <c r="R19084" s="69"/>
    </row>
    <row r="19085" spans="18:18" x14ac:dyDescent="0.3">
      <c r="R19085" s="69"/>
    </row>
    <row r="19086" spans="18:18" x14ac:dyDescent="0.3">
      <c r="R19086" s="69"/>
    </row>
    <row r="19087" spans="18:18" x14ac:dyDescent="0.3">
      <c r="R19087" s="69"/>
    </row>
    <row r="19088" spans="18:18" x14ac:dyDescent="0.3">
      <c r="R19088" s="69"/>
    </row>
    <row r="19089" spans="18:18" x14ac:dyDescent="0.3">
      <c r="R19089" s="69"/>
    </row>
    <row r="19090" spans="18:18" x14ac:dyDescent="0.3">
      <c r="R19090" s="69"/>
    </row>
    <row r="19091" spans="18:18" x14ac:dyDescent="0.3">
      <c r="R19091" s="69"/>
    </row>
    <row r="19092" spans="18:18" x14ac:dyDescent="0.3">
      <c r="R19092" s="69"/>
    </row>
    <row r="19093" spans="18:18" x14ac:dyDescent="0.3">
      <c r="R19093" s="69"/>
    </row>
    <row r="19094" spans="18:18" x14ac:dyDescent="0.3">
      <c r="R19094" s="69"/>
    </row>
    <row r="19095" spans="18:18" x14ac:dyDescent="0.3">
      <c r="R19095" s="69"/>
    </row>
    <row r="19096" spans="18:18" x14ac:dyDescent="0.3">
      <c r="R19096" s="69"/>
    </row>
    <row r="19097" spans="18:18" x14ac:dyDescent="0.3">
      <c r="R19097" s="69"/>
    </row>
    <row r="19098" spans="18:18" x14ac:dyDescent="0.3">
      <c r="R19098" s="69"/>
    </row>
    <row r="19099" spans="18:18" x14ac:dyDescent="0.3">
      <c r="R19099" s="69"/>
    </row>
    <row r="19100" spans="18:18" x14ac:dyDescent="0.3">
      <c r="R19100" s="69"/>
    </row>
    <row r="19101" spans="18:18" x14ac:dyDescent="0.3">
      <c r="R19101" s="69"/>
    </row>
    <row r="19102" spans="18:18" x14ac:dyDescent="0.3">
      <c r="R19102" s="69"/>
    </row>
    <row r="19103" spans="18:18" x14ac:dyDescent="0.3">
      <c r="R19103" s="69"/>
    </row>
    <row r="19104" spans="18:18" x14ac:dyDescent="0.3">
      <c r="R19104" s="69"/>
    </row>
    <row r="19105" spans="18:18" x14ac:dyDescent="0.3">
      <c r="R19105" s="69"/>
    </row>
    <row r="19106" spans="18:18" x14ac:dyDescent="0.3">
      <c r="R19106" s="69"/>
    </row>
    <row r="19107" spans="18:18" x14ac:dyDescent="0.3">
      <c r="R19107" s="69"/>
    </row>
    <row r="19108" spans="18:18" x14ac:dyDescent="0.3">
      <c r="R19108" s="69"/>
    </row>
    <row r="19109" spans="18:18" x14ac:dyDescent="0.3">
      <c r="R19109" s="69"/>
    </row>
    <row r="19110" spans="18:18" x14ac:dyDescent="0.3">
      <c r="R19110" s="69"/>
    </row>
    <row r="19111" spans="18:18" x14ac:dyDescent="0.3">
      <c r="R19111" s="69"/>
    </row>
    <row r="19112" spans="18:18" x14ac:dyDescent="0.3">
      <c r="R19112" s="69"/>
    </row>
    <row r="19113" spans="18:18" x14ac:dyDescent="0.3">
      <c r="R19113" s="69"/>
    </row>
    <row r="19114" spans="18:18" x14ac:dyDescent="0.3">
      <c r="R19114" s="69"/>
    </row>
    <row r="19115" spans="18:18" x14ac:dyDescent="0.3">
      <c r="R19115" s="69"/>
    </row>
    <row r="19116" spans="18:18" x14ac:dyDescent="0.3">
      <c r="R19116" s="69"/>
    </row>
    <row r="19117" spans="18:18" x14ac:dyDescent="0.3">
      <c r="R19117" s="69"/>
    </row>
    <row r="19118" spans="18:18" x14ac:dyDescent="0.3">
      <c r="R19118" s="69"/>
    </row>
    <row r="19119" spans="18:18" x14ac:dyDescent="0.3">
      <c r="R19119" s="69"/>
    </row>
    <row r="19120" spans="18:18" x14ac:dyDescent="0.3">
      <c r="R19120" s="69"/>
    </row>
    <row r="19121" spans="18:18" x14ac:dyDescent="0.3">
      <c r="R19121" s="69"/>
    </row>
    <row r="19122" spans="18:18" x14ac:dyDescent="0.3">
      <c r="R19122" s="69"/>
    </row>
    <row r="19123" spans="18:18" x14ac:dyDescent="0.3">
      <c r="R19123" s="69"/>
    </row>
    <row r="19124" spans="18:18" x14ac:dyDescent="0.3">
      <c r="R19124" s="69"/>
    </row>
    <row r="19125" spans="18:18" x14ac:dyDescent="0.3">
      <c r="R19125" s="69"/>
    </row>
    <row r="19126" spans="18:18" x14ac:dyDescent="0.3">
      <c r="R19126" s="69"/>
    </row>
    <row r="19127" spans="18:18" x14ac:dyDescent="0.3">
      <c r="R19127" s="69"/>
    </row>
    <row r="19128" spans="18:18" x14ac:dyDescent="0.3">
      <c r="R19128" s="69"/>
    </row>
    <row r="19129" spans="18:18" x14ac:dyDescent="0.3">
      <c r="R19129" s="69"/>
    </row>
    <row r="19130" spans="18:18" x14ac:dyDescent="0.3">
      <c r="R19130" s="69"/>
    </row>
    <row r="19131" spans="18:18" x14ac:dyDescent="0.3">
      <c r="R19131" s="69"/>
    </row>
    <row r="19132" spans="18:18" x14ac:dyDescent="0.3">
      <c r="R19132" s="69"/>
    </row>
    <row r="19133" spans="18:18" x14ac:dyDescent="0.3">
      <c r="R19133" s="69"/>
    </row>
    <row r="19134" spans="18:18" x14ac:dyDescent="0.3">
      <c r="R19134" s="69"/>
    </row>
    <row r="19135" spans="18:18" x14ac:dyDescent="0.3">
      <c r="R19135" s="69"/>
    </row>
    <row r="19136" spans="18:18" x14ac:dyDescent="0.3">
      <c r="R19136" s="69"/>
    </row>
    <row r="19137" spans="18:18" x14ac:dyDescent="0.3">
      <c r="R19137" s="69"/>
    </row>
    <row r="19138" spans="18:18" x14ac:dyDescent="0.3">
      <c r="R19138" s="69"/>
    </row>
    <row r="19139" spans="18:18" x14ac:dyDescent="0.3">
      <c r="R19139" s="69"/>
    </row>
    <row r="19140" spans="18:18" x14ac:dyDescent="0.3">
      <c r="R19140" s="69"/>
    </row>
    <row r="19141" spans="18:18" x14ac:dyDescent="0.3">
      <c r="R19141" s="69"/>
    </row>
    <row r="19142" spans="18:18" x14ac:dyDescent="0.3">
      <c r="R19142" s="69"/>
    </row>
    <row r="19143" spans="18:18" x14ac:dyDescent="0.3">
      <c r="R19143" s="69"/>
    </row>
    <row r="19144" spans="18:18" x14ac:dyDescent="0.3">
      <c r="R19144" s="69"/>
    </row>
    <row r="19145" spans="18:18" x14ac:dyDescent="0.3">
      <c r="R19145" s="69"/>
    </row>
    <row r="19146" spans="18:18" x14ac:dyDescent="0.3">
      <c r="R19146" s="69"/>
    </row>
    <row r="19147" spans="18:18" x14ac:dyDescent="0.3">
      <c r="R19147" s="69"/>
    </row>
    <row r="19148" spans="18:18" x14ac:dyDescent="0.3">
      <c r="R19148" s="69"/>
    </row>
    <row r="19149" spans="18:18" x14ac:dyDescent="0.3">
      <c r="R19149" s="69"/>
    </row>
    <row r="19150" spans="18:18" x14ac:dyDescent="0.3">
      <c r="R19150" s="69"/>
    </row>
    <row r="19151" spans="18:18" x14ac:dyDescent="0.3">
      <c r="R19151" s="69"/>
    </row>
    <row r="19152" spans="18:18" x14ac:dyDescent="0.3">
      <c r="R19152" s="69"/>
    </row>
    <row r="19153" spans="18:18" x14ac:dyDescent="0.3">
      <c r="R19153" s="69"/>
    </row>
    <row r="19154" spans="18:18" x14ac:dyDescent="0.3">
      <c r="R19154" s="69"/>
    </row>
    <row r="19155" spans="18:18" x14ac:dyDescent="0.3">
      <c r="R19155" s="69"/>
    </row>
    <row r="19156" spans="18:18" x14ac:dyDescent="0.3">
      <c r="R19156" s="69"/>
    </row>
    <row r="19157" spans="18:18" x14ac:dyDescent="0.3">
      <c r="R19157" s="69"/>
    </row>
    <row r="19158" spans="18:18" x14ac:dyDescent="0.3">
      <c r="R19158" s="69"/>
    </row>
    <row r="19159" spans="18:18" x14ac:dyDescent="0.3">
      <c r="R19159" s="69"/>
    </row>
    <row r="19160" spans="18:18" x14ac:dyDescent="0.3">
      <c r="R19160" s="69"/>
    </row>
    <row r="19161" spans="18:18" x14ac:dyDescent="0.3">
      <c r="R19161" s="69"/>
    </row>
    <row r="19162" spans="18:18" x14ac:dyDescent="0.3">
      <c r="R19162" s="69"/>
    </row>
    <row r="19163" spans="18:18" x14ac:dyDescent="0.3">
      <c r="R19163" s="69"/>
    </row>
    <row r="19164" spans="18:18" x14ac:dyDescent="0.3">
      <c r="R19164" s="69"/>
    </row>
    <row r="19165" spans="18:18" x14ac:dyDescent="0.3">
      <c r="R19165" s="69"/>
    </row>
    <row r="19166" spans="18:18" x14ac:dyDescent="0.3">
      <c r="R19166" s="69"/>
    </row>
    <row r="19167" spans="18:18" x14ac:dyDescent="0.3">
      <c r="R19167" s="69"/>
    </row>
    <row r="19168" spans="18:18" x14ac:dyDescent="0.3">
      <c r="R19168" s="69"/>
    </row>
    <row r="19169" spans="18:18" x14ac:dyDescent="0.3">
      <c r="R19169" s="69"/>
    </row>
    <row r="19170" spans="18:18" x14ac:dyDescent="0.3">
      <c r="R19170" s="69"/>
    </row>
    <row r="19171" spans="18:18" x14ac:dyDescent="0.3">
      <c r="R19171" s="69"/>
    </row>
    <row r="19172" spans="18:18" x14ac:dyDescent="0.3">
      <c r="R19172" s="69"/>
    </row>
    <row r="19173" spans="18:18" x14ac:dyDescent="0.3">
      <c r="R19173" s="69"/>
    </row>
    <row r="19174" spans="18:18" x14ac:dyDescent="0.3">
      <c r="R19174" s="69"/>
    </row>
    <row r="19175" spans="18:18" x14ac:dyDescent="0.3">
      <c r="R19175" s="69"/>
    </row>
    <row r="19176" spans="18:18" x14ac:dyDescent="0.3">
      <c r="R19176" s="69"/>
    </row>
    <row r="19177" spans="18:18" x14ac:dyDescent="0.3">
      <c r="R19177" s="69"/>
    </row>
    <row r="19178" spans="18:18" x14ac:dyDescent="0.3">
      <c r="R19178" s="69"/>
    </row>
    <row r="19179" spans="18:18" x14ac:dyDescent="0.3">
      <c r="R19179" s="69"/>
    </row>
    <row r="19180" spans="18:18" x14ac:dyDescent="0.3">
      <c r="R19180" s="69"/>
    </row>
    <row r="19181" spans="18:18" x14ac:dyDescent="0.3">
      <c r="R19181" s="69"/>
    </row>
    <row r="19182" spans="18:18" x14ac:dyDescent="0.3">
      <c r="R19182" s="69"/>
    </row>
    <row r="19183" spans="18:18" x14ac:dyDescent="0.3">
      <c r="R19183" s="69"/>
    </row>
    <row r="19184" spans="18:18" x14ac:dyDescent="0.3">
      <c r="R19184" s="69"/>
    </row>
    <row r="19185" spans="18:18" x14ac:dyDescent="0.3">
      <c r="R19185" s="69"/>
    </row>
    <row r="19186" spans="18:18" x14ac:dyDescent="0.3">
      <c r="R19186" s="69"/>
    </row>
    <row r="19187" spans="18:18" x14ac:dyDescent="0.3">
      <c r="R19187" s="69"/>
    </row>
    <row r="19188" spans="18:18" x14ac:dyDescent="0.3">
      <c r="R19188" s="69"/>
    </row>
    <row r="19189" spans="18:18" x14ac:dyDescent="0.3">
      <c r="R19189" s="69"/>
    </row>
    <row r="19190" spans="18:18" x14ac:dyDescent="0.3">
      <c r="R19190" s="69"/>
    </row>
    <row r="19191" spans="18:18" x14ac:dyDescent="0.3">
      <c r="R19191" s="69"/>
    </row>
    <row r="19192" spans="18:18" x14ac:dyDescent="0.3">
      <c r="R19192" s="69"/>
    </row>
    <row r="19193" spans="18:18" x14ac:dyDescent="0.3">
      <c r="R19193" s="69"/>
    </row>
    <row r="19194" spans="18:18" x14ac:dyDescent="0.3">
      <c r="R19194" s="69"/>
    </row>
    <row r="19195" spans="18:18" x14ac:dyDescent="0.3">
      <c r="R19195" s="69"/>
    </row>
    <row r="19196" spans="18:18" x14ac:dyDescent="0.3">
      <c r="R19196" s="69"/>
    </row>
    <row r="19197" spans="18:18" x14ac:dyDescent="0.3">
      <c r="R19197" s="69"/>
    </row>
    <row r="19198" spans="18:18" x14ac:dyDescent="0.3">
      <c r="R19198" s="69"/>
    </row>
    <row r="19199" spans="18:18" x14ac:dyDescent="0.3">
      <c r="R19199" s="69"/>
    </row>
    <row r="19200" spans="18:18" x14ac:dyDescent="0.3">
      <c r="R19200" s="69"/>
    </row>
    <row r="19201" spans="18:18" x14ac:dyDescent="0.3">
      <c r="R19201" s="69"/>
    </row>
    <row r="19202" spans="18:18" x14ac:dyDescent="0.3">
      <c r="R19202" s="69"/>
    </row>
    <row r="19203" spans="18:18" x14ac:dyDescent="0.3">
      <c r="R19203" s="69"/>
    </row>
    <row r="19204" spans="18:18" x14ac:dyDescent="0.3">
      <c r="R19204" s="69"/>
    </row>
    <row r="19205" spans="18:18" x14ac:dyDescent="0.3">
      <c r="R19205" s="69"/>
    </row>
    <row r="19206" spans="18:18" x14ac:dyDescent="0.3">
      <c r="R19206" s="69"/>
    </row>
    <row r="19207" spans="18:18" x14ac:dyDescent="0.3">
      <c r="R19207" s="69"/>
    </row>
    <row r="19208" spans="18:18" x14ac:dyDescent="0.3">
      <c r="R19208" s="69"/>
    </row>
    <row r="19209" spans="18:18" x14ac:dyDescent="0.3">
      <c r="R19209" s="69"/>
    </row>
    <row r="19210" spans="18:18" x14ac:dyDescent="0.3">
      <c r="R19210" s="69"/>
    </row>
    <row r="19211" spans="18:18" x14ac:dyDescent="0.3">
      <c r="R19211" s="69"/>
    </row>
    <row r="19212" spans="18:18" x14ac:dyDescent="0.3">
      <c r="R19212" s="69"/>
    </row>
    <row r="19213" spans="18:18" x14ac:dyDescent="0.3">
      <c r="R19213" s="69"/>
    </row>
    <row r="19214" spans="18:18" x14ac:dyDescent="0.3">
      <c r="R19214" s="69"/>
    </row>
    <row r="19215" spans="18:18" x14ac:dyDescent="0.3">
      <c r="R19215" s="69"/>
    </row>
    <row r="19216" spans="18:18" x14ac:dyDescent="0.3">
      <c r="R19216" s="69"/>
    </row>
    <row r="19217" spans="18:18" x14ac:dyDescent="0.3">
      <c r="R19217" s="69"/>
    </row>
    <row r="19218" spans="18:18" x14ac:dyDescent="0.3">
      <c r="R19218" s="69"/>
    </row>
    <row r="19219" spans="18:18" x14ac:dyDescent="0.3">
      <c r="R19219" s="69"/>
    </row>
    <row r="19220" spans="18:18" x14ac:dyDescent="0.3">
      <c r="R19220" s="69"/>
    </row>
    <row r="19221" spans="18:18" x14ac:dyDescent="0.3">
      <c r="R19221" s="69"/>
    </row>
    <row r="19222" spans="18:18" x14ac:dyDescent="0.3">
      <c r="R19222" s="69"/>
    </row>
    <row r="19223" spans="18:18" x14ac:dyDescent="0.3">
      <c r="R19223" s="69"/>
    </row>
    <row r="19224" spans="18:18" x14ac:dyDescent="0.3">
      <c r="R19224" s="69"/>
    </row>
    <row r="19225" spans="18:18" x14ac:dyDescent="0.3">
      <c r="R19225" s="69"/>
    </row>
    <row r="19226" spans="18:18" x14ac:dyDescent="0.3">
      <c r="R19226" s="69"/>
    </row>
    <row r="19227" spans="18:18" x14ac:dyDescent="0.3">
      <c r="R19227" s="69"/>
    </row>
    <row r="19228" spans="18:18" x14ac:dyDescent="0.3">
      <c r="R19228" s="69"/>
    </row>
    <row r="19229" spans="18:18" x14ac:dyDescent="0.3">
      <c r="R19229" s="69"/>
    </row>
    <row r="19230" spans="18:18" x14ac:dyDescent="0.3">
      <c r="R19230" s="69"/>
    </row>
    <row r="19231" spans="18:18" x14ac:dyDescent="0.3">
      <c r="R19231" s="69"/>
    </row>
    <row r="19232" spans="18:18" x14ac:dyDescent="0.3">
      <c r="R19232" s="69"/>
    </row>
    <row r="19233" spans="18:18" x14ac:dyDescent="0.3">
      <c r="R19233" s="69"/>
    </row>
    <row r="19234" spans="18:18" x14ac:dyDescent="0.3">
      <c r="R19234" s="69"/>
    </row>
    <row r="19235" spans="18:18" x14ac:dyDescent="0.3">
      <c r="R19235" s="69"/>
    </row>
    <row r="19236" spans="18:18" x14ac:dyDescent="0.3">
      <c r="R19236" s="69"/>
    </row>
    <row r="19237" spans="18:18" x14ac:dyDescent="0.3">
      <c r="R19237" s="69"/>
    </row>
    <row r="19238" spans="18:18" x14ac:dyDescent="0.3">
      <c r="R19238" s="69"/>
    </row>
    <row r="19239" spans="18:18" x14ac:dyDescent="0.3">
      <c r="R19239" s="69"/>
    </row>
    <row r="19240" spans="18:18" x14ac:dyDescent="0.3">
      <c r="R19240" s="69"/>
    </row>
    <row r="19241" spans="18:18" x14ac:dyDescent="0.3">
      <c r="R19241" s="69"/>
    </row>
    <row r="19242" spans="18:18" x14ac:dyDescent="0.3">
      <c r="R19242" s="69"/>
    </row>
    <row r="19243" spans="18:18" x14ac:dyDescent="0.3">
      <c r="R19243" s="69"/>
    </row>
    <row r="19244" spans="18:18" x14ac:dyDescent="0.3">
      <c r="R19244" s="69"/>
    </row>
    <row r="19245" spans="18:18" x14ac:dyDescent="0.3">
      <c r="R19245" s="69"/>
    </row>
    <row r="19246" spans="18:18" x14ac:dyDescent="0.3">
      <c r="R19246" s="69"/>
    </row>
    <row r="19247" spans="18:18" x14ac:dyDescent="0.3">
      <c r="R19247" s="69"/>
    </row>
    <row r="19248" spans="18:18" x14ac:dyDescent="0.3">
      <c r="R19248" s="69"/>
    </row>
    <row r="19249" spans="18:18" x14ac:dyDescent="0.3">
      <c r="R19249" s="69"/>
    </row>
    <row r="19250" spans="18:18" x14ac:dyDescent="0.3">
      <c r="R19250" s="69"/>
    </row>
    <row r="19251" spans="18:18" x14ac:dyDescent="0.3">
      <c r="R19251" s="69"/>
    </row>
    <row r="19252" spans="18:18" x14ac:dyDescent="0.3">
      <c r="R19252" s="69"/>
    </row>
    <row r="19253" spans="18:18" x14ac:dyDescent="0.3">
      <c r="R19253" s="69"/>
    </row>
    <row r="19254" spans="18:18" x14ac:dyDescent="0.3">
      <c r="R19254" s="69"/>
    </row>
    <row r="19255" spans="18:18" x14ac:dyDescent="0.3">
      <c r="R19255" s="69"/>
    </row>
    <row r="19256" spans="18:18" x14ac:dyDescent="0.3">
      <c r="R19256" s="69"/>
    </row>
    <row r="19257" spans="18:18" x14ac:dyDescent="0.3">
      <c r="R19257" s="69"/>
    </row>
    <row r="19258" spans="18:18" x14ac:dyDescent="0.3">
      <c r="R19258" s="69"/>
    </row>
    <row r="19259" spans="18:18" x14ac:dyDescent="0.3">
      <c r="R19259" s="69"/>
    </row>
    <row r="19260" spans="18:18" x14ac:dyDescent="0.3">
      <c r="R19260" s="69"/>
    </row>
    <row r="19261" spans="18:18" x14ac:dyDescent="0.3">
      <c r="R19261" s="69"/>
    </row>
    <row r="19262" spans="18:18" x14ac:dyDescent="0.3">
      <c r="R19262" s="69"/>
    </row>
    <row r="19263" spans="18:18" x14ac:dyDescent="0.3">
      <c r="R19263" s="69"/>
    </row>
    <row r="19264" spans="18:18" x14ac:dyDescent="0.3">
      <c r="R19264" s="69"/>
    </row>
    <row r="19265" spans="18:18" x14ac:dyDescent="0.3">
      <c r="R19265" s="69"/>
    </row>
    <row r="19266" spans="18:18" x14ac:dyDescent="0.3">
      <c r="R19266" s="69"/>
    </row>
    <row r="19267" spans="18:18" x14ac:dyDescent="0.3">
      <c r="R19267" s="69"/>
    </row>
    <row r="19268" spans="18:18" x14ac:dyDescent="0.3">
      <c r="R19268" s="69"/>
    </row>
    <row r="19269" spans="18:18" x14ac:dyDescent="0.3">
      <c r="R19269" s="69"/>
    </row>
    <row r="19270" spans="18:18" x14ac:dyDescent="0.3">
      <c r="R19270" s="69"/>
    </row>
    <row r="19271" spans="18:18" x14ac:dyDescent="0.3">
      <c r="R19271" s="69"/>
    </row>
    <row r="19272" spans="18:18" x14ac:dyDescent="0.3">
      <c r="R19272" s="69"/>
    </row>
    <row r="19273" spans="18:18" x14ac:dyDescent="0.3">
      <c r="R19273" s="69"/>
    </row>
    <row r="19274" spans="18:18" x14ac:dyDescent="0.3">
      <c r="R19274" s="69"/>
    </row>
    <row r="19275" spans="18:18" x14ac:dyDescent="0.3">
      <c r="R19275" s="69"/>
    </row>
    <row r="19276" spans="18:18" x14ac:dyDescent="0.3">
      <c r="R19276" s="69"/>
    </row>
    <row r="19277" spans="18:18" x14ac:dyDescent="0.3">
      <c r="R19277" s="69"/>
    </row>
    <row r="19278" spans="18:18" x14ac:dyDescent="0.3">
      <c r="R19278" s="69"/>
    </row>
    <row r="19279" spans="18:18" x14ac:dyDescent="0.3">
      <c r="R19279" s="69"/>
    </row>
    <row r="19280" spans="18:18" x14ac:dyDescent="0.3">
      <c r="R19280" s="69"/>
    </row>
    <row r="19281" spans="18:18" x14ac:dyDescent="0.3">
      <c r="R19281" s="69"/>
    </row>
    <row r="19282" spans="18:18" x14ac:dyDescent="0.3">
      <c r="R19282" s="69"/>
    </row>
    <row r="19283" spans="18:18" x14ac:dyDescent="0.3">
      <c r="R19283" s="69"/>
    </row>
    <row r="19284" spans="18:18" x14ac:dyDescent="0.3">
      <c r="R19284" s="69"/>
    </row>
    <row r="19285" spans="18:18" x14ac:dyDescent="0.3">
      <c r="R19285" s="69"/>
    </row>
    <row r="19286" spans="18:18" x14ac:dyDescent="0.3">
      <c r="R19286" s="69"/>
    </row>
    <row r="19287" spans="18:18" x14ac:dyDescent="0.3">
      <c r="R19287" s="69"/>
    </row>
    <row r="19288" spans="18:18" x14ac:dyDescent="0.3">
      <c r="R19288" s="69"/>
    </row>
    <row r="19289" spans="18:18" x14ac:dyDescent="0.3">
      <c r="R19289" s="69"/>
    </row>
    <row r="19290" spans="18:18" x14ac:dyDescent="0.3">
      <c r="R19290" s="69"/>
    </row>
    <row r="19291" spans="18:18" x14ac:dyDescent="0.3">
      <c r="R19291" s="69"/>
    </row>
    <row r="19292" spans="18:18" x14ac:dyDescent="0.3">
      <c r="R19292" s="69"/>
    </row>
    <row r="19293" spans="18:18" x14ac:dyDescent="0.3">
      <c r="R19293" s="69"/>
    </row>
    <row r="19294" spans="18:18" x14ac:dyDescent="0.3">
      <c r="R19294" s="69"/>
    </row>
    <row r="19295" spans="18:18" x14ac:dyDescent="0.3">
      <c r="R19295" s="69"/>
    </row>
    <row r="19296" spans="18:18" x14ac:dyDescent="0.3">
      <c r="R19296" s="69"/>
    </row>
    <row r="19297" spans="18:18" x14ac:dyDescent="0.3">
      <c r="R19297" s="69"/>
    </row>
    <row r="19298" spans="18:18" x14ac:dyDescent="0.3">
      <c r="R19298" s="69"/>
    </row>
    <row r="19299" spans="18:18" x14ac:dyDescent="0.3">
      <c r="R19299" s="69"/>
    </row>
    <row r="19300" spans="18:18" x14ac:dyDescent="0.3">
      <c r="R19300" s="69"/>
    </row>
    <row r="19301" spans="18:18" x14ac:dyDescent="0.3">
      <c r="R19301" s="69"/>
    </row>
    <row r="19302" spans="18:18" x14ac:dyDescent="0.3">
      <c r="R19302" s="69"/>
    </row>
    <row r="19303" spans="18:18" x14ac:dyDescent="0.3">
      <c r="R19303" s="69"/>
    </row>
    <row r="19304" spans="18:18" x14ac:dyDescent="0.3">
      <c r="R19304" s="69"/>
    </row>
    <row r="19305" spans="18:18" x14ac:dyDescent="0.3">
      <c r="R19305" s="69"/>
    </row>
    <row r="19306" spans="18:18" x14ac:dyDescent="0.3">
      <c r="R19306" s="69"/>
    </row>
    <row r="19307" spans="18:18" x14ac:dyDescent="0.3">
      <c r="R19307" s="69"/>
    </row>
    <row r="19308" spans="18:18" x14ac:dyDescent="0.3">
      <c r="R19308" s="69"/>
    </row>
    <row r="19309" spans="18:18" x14ac:dyDescent="0.3">
      <c r="R19309" s="69"/>
    </row>
    <row r="19310" spans="18:18" x14ac:dyDescent="0.3">
      <c r="R19310" s="69"/>
    </row>
    <row r="19311" spans="18:18" x14ac:dyDescent="0.3">
      <c r="R19311" s="69"/>
    </row>
    <row r="19312" spans="18:18" x14ac:dyDescent="0.3">
      <c r="R19312" s="69"/>
    </row>
    <row r="19313" spans="18:18" x14ac:dyDescent="0.3">
      <c r="R19313" s="69"/>
    </row>
    <row r="19314" spans="18:18" x14ac:dyDescent="0.3">
      <c r="R19314" s="69"/>
    </row>
    <row r="19315" spans="18:18" x14ac:dyDescent="0.3">
      <c r="R19315" s="69"/>
    </row>
    <row r="19316" spans="18:18" x14ac:dyDescent="0.3">
      <c r="R19316" s="69"/>
    </row>
    <row r="19317" spans="18:18" x14ac:dyDescent="0.3">
      <c r="R19317" s="69"/>
    </row>
    <row r="19318" spans="18:18" x14ac:dyDescent="0.3">
      <c r="R19318" s="69"/>
    </row>
    <row r="19319" spans="18:18" x14ac:dyDescent="0.3">
      <c r="R19319" s="69"/>
    </row>
    <row r="19320" spans="18:18" x14ac:dyDescent="0.3">
      <c r="R19320" s="69"/>
    </row>
    <row r="19321" spans="18:18" x14ac:dyDescent="0.3">
      <c r="R19321" s="69"/>
    </row>
    <row r="19322" spans="18:18" x14ac:dyDescent="0.3">
      <c r="R19322" s="69"/>
    </row>
    <row r="19323" spans="18:18" x14ac:dyDescent="0.3">
      <c r="R19323" s="69"/>
    </row>
    <row r="19324" spans="18:18" x14ac:dyDescent="0.3">
      <c r="R19324" s="69"/>
    </row>
    <row r="19325" spans="18:18" x14ac:dyDescent="0.3">
      <c r="R19325" s="69"/>
    </row>
    <row r="19326" spans="18:18" x14ac:dyDescent="0.3">
      <c r="R19326" s="69"/>
    </row>
    <row r="19327" spans="18:18" x14ac:dyDescent="0.3">
      <c r="R19327" s="69"/>
    </row>
    <row r="19328" spans="18:18" x14ac:dyDescent="0.3">
      <c r="R19328" s="69"/>
    </row>
    <row r="19329" spans="18:18" x14ac:dyDescent="0.3">
      <c r="R19329" s="69"/>
    </row>
    <row r="19330" spans="18:18" x14ac:dyDescent="0.3">
      <c r="R19330" s="69"/>
    </row>
    <row r="19331" spans="18:18" x14ac:dyDescent="0.3">
      <c r="R19331" s="69"/>
    </row>
    <row r="19332" spans="18:18" x14ac:dyDescent="0.3">
      <c r="R19332" s="69"/>
    </row>
    <row r="19333" spans="18:18" x14ac:dyDescent="0.3">
      <c r="R19333" s="69"/>
    </row>
    <row r="19334" spans="18:18" x14ac:dyDescent="0.3">
      <c r="R19334" s="69"/>
    </row>
    <row r="19335" spans="18:18" x14ac:dyDescent="0.3">
      <c r="R19335" s="69"/>
    </row>
    <row r="19336" spans="18:18" x14ac:dyDescent="0.3">
      <c r="R19336" s="69"/>
    </row>
    <row r="19337" spans="18:18" x14ac:dyDescent="0.3">
      <c r="R19337" s="69"/>
    </row>
    <row r="19338" spans="18:18" x14ac:dyDescent="0.3">
      <c r="R19338" s="69"/>
    </row>
    <row r="19339" spans="18:18" x14ac:dyDescent="0.3">
      <c r="R19339" s="69"/>
    </row>
    <row r="19340" spans="18:18" x14ac:dyDescent="0.3">
      <c r="R19340" s="69"/>
    </row>
    <row r="19341" spans="18:18" x14ac:dyDescent="0.3">
      <c r="R19341" s="69"/>
    </row>
    <row r="19342" spans="18:18" x14ac:dyDescent="0.3">
      <c r="R19342" s="69"/>
    </row>
    <row r="19343" spans="18:18" x14ac:dyDescent="0.3">
      <c r="R19343" s="69"/>
    </row>
    <row r="19344" spans="18:18" x14ac:dyDescent="0.3">
      <c r="R19344" s="69"/>
    </row>
    <row r="19345" spans="18:18" x14ac:dyDescent="0.3">
      <c r="R19345" s="69"/>
    </row>
    <row r="19346" spans="18:18" x14ac:dyDescent="0.3">
      <c r="R19346" s="69"/>
    </row>
    <row r="19347" spans="18:18" x14ac:dyDescent="0.3">
      <c r="R19347" s="69"/>
    </row>
    <row r="19348" spans="18:18" x14ac:dyDescent="0.3">
      <c r="R19348" s="69"/>
    </row>
    <row r="19349" spans="18:18" x14ac:dyDescent="0.3">
      <c r="R19349" s="69"/>
    </row>
    <row r="19350" spans="18:18" x14ac:dyDescent="0.3">
      <c r="R19350" s="69"/>
    </row>
    <row r="19351" spans="18:18" x14ac:dyDescent="0.3">
      <c r="R19351" s="69"/>
    </row>
    <row r="19352" spans="18:18" x14ac:dyDescent="0.3">
      <c r="R19352" s="69"/>
    </row>
    <row r="19353" spans="18:18" x14ac:dyDescent="0.3">
      <c r="R19353" s="69"/>
    </row>
    <row r="19354" spans="18:18" x14ac:dyDescent="0.3">
      <c r="R19354" s="69"/>
    </row>
    <row r="19355" spans="18:18" x14ac:dyDescent="0.3">
      <c r="R19355" s="69"/>
    </row>
    <row r="19356" spans="18:18" x14ac:dyDescent="0.3">
      <c r="R19356" s="69"/>
    </row>
    <row r="19357" spans="18:18" x14ac:dyDescent="0.3">
      <c r="R19357" s="69"/>
    </row>
    <row r="19358" spans="18:18" x14ac:dyDescent="0.3">
      <c r="R19358" s="69"/>
    </row>
    <row r="19359" spans="18:18" x14ac:dyDescent="0.3">
      <c r="R19359" s="69"/>
    </row>
    <row r="19360" spans="18:18" x14ac:dyDescent="0.3">
      <c r="R19360" s="69"/>
    </row>
    <row r="19361" spans="18:18" x14ac:dyDescent="0.3">
      <c r="R19361" s="69"/>
    </row>
    <row r="19362" spans="18:18" x14ac:dyDescent="0.3">
      <c r="R19362" s="69"/>
    </row>
    <row r="19363" spans="18:18" x14ac:dyDescent="0.3">
      <c r="R19363" s="69"/>
    </row>
    <row r="19364" spans="18:18" x14ac:dyDescent="0.3">
      <c r="R19364" s="69"/>
    </row>
    <row r="19365" spans="18:18" x14ac:dyDescent="0.3">
      <c r="R19365" s="69"/>
    </row>
    <row r="19366" spans="18:18" x14ac:dyDescent="0.3">
      <c r="R19366" s="69"/>
    </row>
    <row r="19367" spans="18:18" x14ac:dyDescent="0.3">
      <c r="R19367" s="69"/>
    </row>
    <row r="19368" spans="18:18" x14ac:dyDescent="0.3">
      <c r="R19368" s="69"/>
    </row>
    <row r="19369" spans="18:18" x14ac:dyDescent="0.3">
      <c r="R19369" s="69"/>
    </row>
    <row r="19370" spans="18:18" x14ac:dyDescent="0.3">
      <c r="R19370" s="69"/>
    </row>
    <row r="19371" spans="18:18" x14ac:dyDescent="0.3">
      <c r="R19371" s="69"/>
    </row>
    <row r="19372" spans="18:18" x14ac:dyDescent="0.3">
      <c r="R19372" s="69"/>
    </row>
    <row r="19373" spans="18:18" x14ac:dyDescent="0.3">
      <c r="R19373" s="69"/>
    </row>
    <row r="19374" spans="18:18" x14ac:dyDescent="0.3">
      <c r="R19374" s="69"/>
    </row>
    <row r="19375" spans="18:18" x14ac:dyDescent="0.3">
      <c r="R19375" s="69"/>
    </row>
    <row r="19376" spans="18:18" x14ac:dyDescent="0.3">
      <c r="R19376" s="69"/>
    </row>
    <row r="19377" spans="18:18" x14ac:dyDescent="0.3">
      <c r="R19377" s="69"/>
    </row>
    <row r="19378" spans="18:18" x14ac:dyDescent="0.3">
      <c r="R19378" s="69"/>
    </row>
    <row r="19379" spans="18:18" x14ac:dyDescent="0.3">
      <c r="R19379" s="69"/>
    </row>
    <row r="19380" spans="18:18" x14ac:dyDescent="0.3">
      <c r="R19380" s="69"/>
    </row>
    <row r="19381" spans="18:18" x14ac:dyDescent="0.3">
      <c r="R19381" s="69"/>
    </row>
    <row r="19382" spans="18:18" x14ac:dyDescent="0.3">
      <c r="R19382" s="69"/>
    </row>
    <row r="19383" spans="18:18" x14ac:dyDescent="0.3">
      <c r="R19383" s="69"/>
    </row>
    <row r="19384" spans="18:18" x14ac:dyDescent="0.3">
      <c r="R19384" s="69"/>
    </row>
    <row r="19385" spans="18:18" x14ac:dyDescent="0.3">
      <c r="R19385" s="69"/>
    </row>
    <row r="19386" spans="18:18" x14ac:dyDescent="0.3">
      <c r="R19386" s="69"/>
    </row>
    <row r="19387" spans="18:18" x14ac:dyDescent="0.3">
      <c r="R19387" s="69"/>
    </row>
    <row r="19388" spans="18:18" x14ac:dyDescent="0.3">
      <c r="R19388" s="69"/>
    </row>
    <row r="19389" spans="18:18" x14ac:dyDescent="0.3">
      <c r="R19389" s="69"/>
    </row>
    <row r="19390" spans="18:18" x14ac:dyDescent="0.3">
      <c r="R19390" s="69"/>
    </row>
    <row r="19391" spans="18:18" x14ac:dyDescent="0.3">
      <c r="R19391" s="69"/>
    </row>
    <row r="19392" spans="18:18" x14ac:dyDescent="0.3">
      <c r="R19392" s="69"/>
    </row>
    <row r="19393" spans="18:18" x14ac:dyDescent="0.3">
      <c r="R19393" s="69"/>
    </row>
    <row r="19394" spans="18:18" x14ac:dyDescent="0.3">
      <c r="R19394" s="69"/>
    </row>
    <row r="19395" spans="18:18" x14ac:dyDescent="0.3">
      <c r="R19395" s="69"/>
    </row>
    <row r="19396" spans="18:18" x14ac:dyDescent="0.3">
      <c r="R19396" s="69"/>
    </row>
    <row r="19397" spans="18:18" x14ac:dyDescent="0.3">
      <c r="R19397" s="69"/>
    </row>
    <row r="19398" spans="18:18" x14ac:dyDescent="0.3">
      <c r="R19398" s="69"/>
    </row>
    <row r="19399" spans="18:18" x14ac:dyDescent="0.3">
      <c r="R19399" s="69"/>
    </row>
    <row r="19400" spans="18:18" x14ac:dyDescent="0.3">
      <c r="R19400" s="69"/>
    </row>
    <row r="19401" spans="18:18" x14ac:dyDescent="0.3">
      <c r="R19401" s="69"/>
    </row>
    <row r="19402" spans="18:18" x14ac:dyDescent="0.3">
      <c r="R19402" s="69"/>
    </row>
    <row r="19403" spans="18:18" x14ac:dyDescent="0.3">
      <c r="R19403" s="69"/>
    </row>
    <row r="19404" spans="18:18" x14ac:dyDescent="0.3">
      <c r="R19404" s="69"/>
    </row>
    <row r="19405" spans="18:18" x14ac:dyDescent="0.3">
      <c r="R19405" s="69"/>
    </row>
    <row r="19406" spans="18:18" x14ac:dyDescent="0.3">
      <c r="R19406" s="69"/>
    </row>
    <row r="19407" spans="18:18" x14ac:dyDescent="0.3">
      <c r="R19407" s="69"/>
    </row>
    <row r="19408" spans="18:18" x14ac:dyDescent="0.3">
      <c r="R19408" s="69"/>
    </row>
    <row r="19409" spans="18:18" x14ac:dyDescent="0.3">
      <c r="R19409" s="69"/>
    </row>
    <row r="19410" spans="18:18" x14ac:dyDescent="0.3">
      <c r="R19410" s="69"/>
    </row>
    <row r="19411" spans="18:18" x14ac:dyDescent="0.3">
      <c r="R19411" s="69"/>
    </row>
    <row r="19412" spans="18:18" x14ac:dyDescent="0.3">
      <c r="R19412" s="69"/>
    </row>
    <row r="19413" spans="18:18" x14ac:dyDescent="0.3">
      <c r="R19413" s="69"/>
    </row>
    <row r="19414" spans="18:18" x14ac:dyDescent="0.3">
      <c r="R19414" s="69"/>
    </row>
    <row r="19415" spans="18:18" x14ac:dyDescent="0.3">
      <c r="R19415" s="69"/>
    </row>
    <row r="19416" spans="18:18" x14ac:dyDescent="0.3">
      <c r="R19416" s="69"/>
    </row>
    <row r="19417" spans="18:18" x14ac:dyDescent="0.3">
      <c r="R19417" s="69"/>
    </row>
    <row r="19418" spans="18:18" x14ac:dyDescent="0.3">
      <c r="R19418" s="69"/>
    </row>
    <row r="19419" spans="18:18" x14ac:dyDescent="0.3">
      <c r="R19419" s="69"/>
    </row>
    <row r="19420" spans="18:18" x14ac:dyDescent="0.3">
      <c r="R19420" s="69"/>
    </row>
    <row r="19421" spans="18:18" x14ac:dyDescent="0.3">
      <c r="R19421" s="69"/>
    </row>
    <row r="19422" spans="18:18" x14ac:dyDescent="0.3">
      <c r="R19422" s="69"/>
    </row>
    <row r="19423" spans="18:18" x14ac:dyDescent="0.3">
      <c r="R19423" s="69"/>
    </row>
    <row r="19424" spans="18:18" x14ac:dyDescent="0.3">
      <c r="R19424" s="69"/>
    </row>
    <row r="19425" spans="18:18" x14ac:dyDescent="0.3">
      <c r="R19425" s="69"/>
    </row>
    <row r="19426" spans="18:18" x14ac:dyDescent="0.3">
      <c r="R19426" s="69"/>
    </row>
    <row r="19427" spans="18:18" x14ac:dyDescent="0.3">
      <c r="R19427" s="69"/>
    </row>
    <row r="19428" spans="18:18" x14ac:dyDescent="0.3">
      <c r="R19428" s="69"/>
    </row>
    <row r="19429" spans="18:18" x14ac:dyDescent="0.3">
      <c r="R19429" s="69"/>
    </row>
    <row r="19430" spans="18:18" x14ac:dyDescent="0.3">
      <c r="R19430" s="69"/>
    </row>
    <row r="19431" spans="18:18" x14ac:dyDescent="0.3">
      <c r="R19431" s="69"/>
    </row>
    <row r="19432" spans="18:18" x14ac:dyDescent="0.3">
      <c r="R19432" s="69"/>
    </row>
    <row r="19433" spans="18:18" x14ac:dyDescent="0.3">
      <c r="R19433" s="69"/>
    </row>
    <row r="19434" spans="18:18" x14ac:dyDescent="0.3">
      <c r="R19434" s="69"/>
    </row>
    <row r="19435" spans="18:18" x14ac:dyDescent="0.3">
      <c r="R19435" s="69"/>
    </row>
    <row r="19436" spans="18:18" x14ac:dyDescent="0.3">
      <c r="R19436" s="69"/>
    </row>
    <row r="19437" spans="18:18" x14ac:dyDescent="0.3">
      <c r="R19437" s="69"/>
    </row>
    <row r="19438" spans="18:18" x14ac:dyDescent="0.3">
      <c r="R19438" s="69"/>
    </row>
    <row r="19439" spans="18:18" x14ac:dyDescent="0.3">
      <c r="R19439" s="69"/>
    </row>
    <row r="19440" spans="18:18" x14ac:dyDescent="0.3">
      <c r="R19440" s="69"/>
    </row>
    <row r="19441" spans="18:18" x14ac:dyDescent="0.3">
      <c r="R19441" s="69"/>
    </row>
    <row r="19442" spans="18:18" x14ac:dyDescent="0.3">
      <c r="R19442" s="69"/>
    </row>
    <row r="19443" spans="18:18" x14ac:dyDescent="0.3">
      <c r="R19443" s="69"/>
    </row>
    <row r="19444" spans="18:18" x14ac:dyDescent="0.3">
      <c r="R19444" s="69"/>
    </row>
    <row r="19445" spans="18:18" x14ac:dyDescent="0.3">
      <c r="R19445" s="69"/>
    </row>
    <row r="19446" spans="18:18" x14ac:dyDescent="0.3">
      <c r="R19446" s="69"/>
    </row>
    <row r="19447" spans="18:18" x14ac:dyDescent="0.3">
      <c r="R19447" s="69"/>
    </row>
    <row r="19448" spans="18:18" x14ac:dyDescent="0.3">
      <c r="R19448" s="69"/>
    </row>
    <row r="19449" spans="18:18" x14ac:dyDescent="0.3">
      <c r="R19449" s="69"/>
    </row>
    <row r="19450" spans="18:18" x14ac:dyDescent="0.3">
      <c r="R19450" s="69"/>
    </row>
    <row r="19451" spans="18:18" x14ac:dyDescent="0.3">
      <c r="R19451" s="69"/>
    </row>
    <row r="19452" spans="18:18" x14ac:dyDescent="0.3">
      <c r="R19452" s="69"/>
    </row>
    <row r="19453" spans="18:18" x14ac:dyDescent="0.3">
      <c r="R19453" s="69"/>
    </row>
    <row r="19454" spans="18:18" x14ac:dyDescent="0.3">
      <c r="R19454" s="69"/>
    </row>
    <row r="19455" spans="18:18" x14ac:dyDescent="0.3">
      <c r="R19455" s="69"/>
    </row>
    <row r="19456" spans="18:18" x14ac:dyDescent="0.3">
      <c r="R19456" s="69"/>
    </row>
    <row r="19457" spans="18:18" x14ac:dyDescent="0.3">
      <c r="R19457" s="69"/>
    </row>
    <row r="19458" spans="18:18" x14ac:dyDescent="0.3">
      <c r="R19458" s="69"/>
    </row>
    <row r="19459" spans="18:18" x14ac:dyDescent="0.3">
      <c r="R19459" s="69"/>
    </row>
    <row r="19460" spans="18:18" x14ac:dyDescent="0.3">
      <c r="R19460" s="69"/>
    </row>
    <row r="19461" spans="18:18" x14ac:dyDescent="0.3">
      <c r="R19461" s="69"/>
    </row>
    <row r="19462" spans="18:18" x14ac:dyDescent="0.3">
      <c r="R19462" s="69"/>
    </row>
    <row r="19463" spans="18:18" x14ac:dyDescent="0.3">
      <c r="R19463" s="69"/>
    </row>
    <row r="19464" spans="18:18" x14ac:dyDescent="0.3">
      <c r="R19464" s="69"/>
    </row>
    <row r="19465" spans="18:18" x14ac:dyDescent="0.3">
      <c r="R19465" s="69"/>
    </row>
    <row r="19466" spans="18:18" x14ac:dyDescent="0.3">
      <c r="R19466" s="69"/>
    </row>
    <row r="19467" spans="18:18" x14ac:dyDescent="0.3">
      <c r="R19467" s="69"/>
    </row>
    <row r="19468" spans="18:18" x14ac:dyDescent="0.3">
      <c r="R19468" s="69"/>
    </row>
    <row r="19469" spans="18:18" x14ac:dyDescent="0.3">
      <c r="R19469" s="69"/>
    </row>
    <row r="19470" spans="18:18" x14ac:dyDescent="0.3">
      <c r="R19470" s="69"/>
    </row>
    <row r="19471" spans="18:18" x14ac:dyDescent="0.3">
      <c r="R19471" s="69"/>
    </row>
    <row r="19472" spans="18:18" x14ac:dyDescent="0.3">
      <c r="R19472" s="69"/>
    </row>
    <row r="19473" spans="18:18" x14ac:dyDescent="0.3">
      <c r="R19473" s="69"/>
    </row>
    <row r="19474" spans="18:18" x14ac:dyDescent="0.3">
      <c r="R19474" s="69"/>
    </row>
    <row r="19475" spans="18:18" x14ac:dyDescent="0.3">
      <c r="R19475" s="69"/>
    </row>
    <row r="19476" spans="18:18" x14ac:dyDescent="0.3">
      <c r="R19476" s="69"/>
    </row>
    <row r="19477" spans="18:18" x14ac:dyDescent="0.3">
      <c r="R19477" s="69"/>
    </row>
    <row r="19478" spans="18:18" x14ac:dyDescent="0.3">
      <c r="R19478" s="69"/>
    </row>
    <row r="19479" spans="18:18" x14ac:dyDescent="0.3">
      <c r="R19479" s="69"/>
    </row>
    <row r="19480" spans="18:18" x14ac:dyDescent="0.3">
      <c r="R19480" s="69"/>
    </row>
    <row r="19481" spans="18:18" x14ac:dyDescent="0.3">
      <c r="R19481" s="69"/>
    </row>
    <row r="19482" spans="18:18" x14ac:dyDescent="0.3">
      <c r="R19482" s="69"/>
    </row>
    <row r="19483" spans="18:18" x14ac:dyDescent="0.3">
      <c r="R19483" s="69"/>
    </row>
    <row r="19484" spans="18:18" x14ac:dyDescent="0.3">
      <c r="R19484" s="69"/>
    </row>
    <row r="19485" spans="18:18" x14ac:dyDescent="0.3">
      <c r="R19485" s="69"/>
    </row>
    <row r="19486" spans="18:18" x14ac:dyDescent="0.3">
      <c r="R19486" s="69"/>
    </row>
    <row r="19487" spans="18:18" x14ac:dyDescent="0.3">
      <c r="R19487" s="69"/>
    </row>
    <row r="19488" spans="18:18" x14ac:dyDescent="0.3">
      <c r="R19488" s="69"/>
    </row>
    <row r="19489" spans="18:18" x14ac:dyDescent="0.3">
      <c r="R19489" s="69"/>
    </row>
    <row r="19490" spans="18:18" x14ac:dyDescent="0.3">
      <c r="R19490" s="69"/>
    </row>
    <row r="19491" spans="18:18" x14ac:dyDescent="0.3">
      <c r="R19491" s="69"/>
    </row>
    <row r="19492" spans="18:18" x14ac:dyDescent="0.3">
      <c r="R19492" s="69"/>
    </row>
    <row r="19493" spans="18:18" x14ac:dyDescent="0.3">
      <c r="R19493" s="69"/>
    </row>
    <row r="19494" spans="18:18" x14ac:dyDescent="0.3">
      <c r="R19494" s="69"/>
    </row>
    <row r="19495" spans="18:18" x14ac:dyDescent="0.3">
      <c r="R19495" s="69"/>
    </row>
    <row r="19496" spans="18:18" x14ac:dyDescent="0.3">
      <c r="R19496" s="69"/>
    </row>
    <row r="19497" spans="18:18" x14ac:dyDescent="0.3">
      <c r="R19497" s="69"/>
    </row>
    <row r="19498" spans="18:18" x14ac:dyDescent="0.3">
      <c r="R19498" s="69"/>
    </row>
    <row r="19499" spans="18:18" x14ac:dyDescent="0.3">
      <c r="R19499" s="69"/>
    </row>
    <row r="19500" spans="18:18" x14ac:dyDescent="0.3">
      <c r="R19500" s="69"/>
    </row>
    <row r="19501" spans="18:18" x14ac:dyDescent="0.3">
      <c r="R19501" s="69"/>
    </row>
    <row r="19502" spans="18:18" x14ac:dyDescent="0.3">
      <c r="R19502" s="69"/>
    </row>
    <row r="19503" spans="18:18" x14ac:dyDescent="0.3">
      <c r="R19503" s="69"/>
    </row>
    <row r="19504" spans="18:18" x14ac:dyDescent="0.3">
      <c r="R19504" s="69"/>
    </row>
    <row r="19505" spans="18:18" x14ac:dyDescent="0.3">
      <c r="R19505" s="69"/>
    </row>
    <row r="19506" spans="18:18" x14ac:dyDescent="0.3">
      <c r="R19506" s="69"/>
    </row>
    <row r="19507" spans="18:18" x14ac:dyDescent="0.3">
      <c r="R19507" s="69"/>
    </row>
    <row r="19508" spans="18:18" x14ac:dyDescent="0.3">
      <c r="R19508" s="69"/>
    </row>
    <row r="19509" spans="18:18" x14ac:dyDescent="0.3">
      <c r="R19509" s="69"/>
    </row>
    <row r="19510" spans="18:18" x14ac:dyDescent="0.3">
      <c r="R19510" s="69"/>
    </row>
    <row r="19511" spans="18:18" x14ac:dyDescent="0.3">
      <c r="R19511" s="69"/>
    </row>
    <row r="19512" spans="18:18" x14ac:dyDescent="0.3">
      <c r="R19512" s="69"/>
    </row>
    <row r="19513" spans="18:18" x14ac:dyDescent="0.3">
      <c r="R19513" s="69"/>
    </row>
    <row r="19514" spans="18:18" x14ac:dyDescent="0.3">
      <c r="R19514" s="69"/>
    </row>
    <row r="19515" spans="18:18" x14ac:dyDescent="0.3">
      <c r="R19515" s="69"/>
    </row>
    <row r="19516" spans="18:18" x14ac:dyDescent="0.3">
      <c r="R19516" s="69"/>
    </row>
    <row r="19517" spans="18:18" x14ac:dyDescent="0.3">
      <c r="R19517" s="69"/>
    </row>
    <row r="19518" spans="18:18" x14ac:dyDescent="0.3">
      <c r="R19518" s="69"/>
    </row>
    <row r="19519" spans="18:18" x14ac:dyDescent="0.3">
      <c r="R19519" s="69"/>
    </row>
    <row r="19520" spans="18:18" x14ac:dyDescent="0.3">
      <c r="R19520" s="69"/>
    </row>
    <row r="19521" spans="18:18" x14ac:dyDescent="0.3">
      <c r="R19521" s="69"/>
    </row>
    <row r="19522" spans="18:18" x14ac:dyDescent="0.3">
      <c r="R19522" s="69"/>
    </row>
    <row r="19523" spans="18:18" x14ac:dyDescent="0.3">
      <c r="R19523" s="69"/>
    </row>
    <row r="19524" spans="18:18" x14ac:dyDescent="0.3">
      <c r="R19524" s="69"/>
    </row>
    <row r="19525" spans="18:18" x14ac:dyDescent="0.3">
      <c r="R19525" s="69"/>
    </row>
    <row r="19526" spans="18:18" x14ac:dyDescent="0.3">
      <c r="R19526" s="69"/>
    </row>
    <row r="19527" spans="18:18" x14ac:dyDescent="0.3">
      <c r="R19527" s="69"/>
    </row>
    <row r="19528" spans="18:18" x14ac:dyDescent="0.3">
      <c r="R19528" s="69"/>
    </row>
    <row r="19529" spans="18:18" x14ac:dyDescent="0.3">
      <c r="R19529" s="69"/>
    </row>
    <row r="19530" spans="18:18" x14ac:dyDescent="0.3">
      <c r="R19530" s="69"/>
    </row>
    <row r="19531" spans="18:18" x14ac:dyDescent="0.3">
      <c r="R19531" s="69"/>
    </row>
    <row r="19532" spans="18:18" x14ac:dyDescent="0.3">
      <c r="R19532" s="69"/>
    </row>
    <row r="19533" spans="18:18" x14ac:dyDescent="0.3">
      <c r="R19533" s="69"/>
    </row>
    <row r="19534" spans="18:18" x14ac:dyDescent="0.3">
      <c r="R19534" s="69"/>
    </row>
    <row r="19535" spans="18:18" x14ac:dyDescent="0.3">
      <c r="R19535" s="69"/>
    </row>
    <row r="19536" spans="18:18" x14ac:dyDescent="0.3">
      <c r="R19536" s="69"/>
    </row>
    <row r="19537" spans="18:18" x14ac:dyDescent="0.3">
      <c r="R19537" s="69"/>
    </row>
    <row r="19538" spans="18:18" x14ac:dyDescent="0.3">
      <c r="R19538" s="69"/>
    </row>
    <row r="19539" spans="18:18" x14ac:dyDescent="0.3">
      <c r="R19539" s="69"/>
    </row>
    <row r="19540" spans="18:18" x14ac:dyDescent="0.3">
      <c r="R19540" s="69"/>
    </row>
    <row r="19541" spans="18:18" x14ac:dyDescent="0.3">
      <c r="R19541" s="69"/>
    </row>
    <row r="19542" spans="18:18" x14ac:dyDescent="0.3">
      <c r="R19542" s="69"/>
    </row>
    <row r="19543" spans="18:18" x14ac:dyDescent="0.3">
      <c r="R19543" s="69"/>
    </row>
    <row r="19544" spans="18:18" x14ac:dyDescent="0.3">
      <c r="R19544" s="69"/>
    </row>
    <row r="19545" spans="18:18" x14ac:dyDescent="0.3">
      <c r="R19545" s="69"/>
    </row>
    <row r="19546" spans="18:18" x14ac:dyDescent="0.3">
      <c r="R19546" s="69"/>
    </row>
    <row r="19547" spans="18:18" x14ac:dyDescent="0.3">
      <c r="R19547" s="69"/>
    </row>
    <row r="19548" spans="18:18" x14ac:dyDescent="0.3">
      <c r="R19548" s="69"/>
    </row>
    <row r="19549" spans="18:18" x14ac:dyDescent="0.3">
      <c r="R19549" s="69"/>
    </row>
    <row r="19550" spans="18:18" x14ac:dyDescent="0.3">
      <c r="R19550" s="69"/>
    </row>
    <row r="19551" spans="18:18" x14ac:dyDescent="0.3">
      <c r="R19551" s="69"/>
    </row>
    <row r="19552" spans="18:18" x14ac:dyDescent="0.3">
      <c r="R19552" s="69"/>
    </row>
    <row r="19553" spans="18:18" x14ac:dyDescent="0.3">
      <c r="R19553" s="69"/>
    </row>
    <row r="19554" spans="18:18" x14ac:dyDescent="0.3">
      <c r="R19554" s="69"/>
    </row>
    <row r="19555" spans="18:18" x14ac:dyDescent="0.3">
      <c r="R19555" s="69"/>
    </row>
    <row r="19556" spans="18:18" x14ac:dyDescent="0.3">
      <c r="R19556" s="69"/>
    </row>
    <row r="19557" spans="18:18" x14ac:dyDescent="0.3">
      <c r="R19557" s="69"/>
    </row>
    <row r="19558" spans="18:18" x14ac:dyDescent="0.3">
      <c r="R19558" s="69"/>
    </row>
    <row r="19559" spans="18:18" x14ac:dyDescent="0.3">
      <c r="R19559" s="69"/>
    </row>
    <row r="19560" spans="18:18" x14ac:dyDescent="0.3">
      <c r="R19560" s="69"/>
    </row>
    <row r="19561" spans="18:18" x14ac:dyDescent="0.3">
      <c r="R19561" s="69"/>
    </row>
    <row r="19562" spans="18:18" x14ac:dyDescent="0.3">
      <c r="R19562" s="69"/>
    </row>
    <row r="19563" spans="18:18" x14ac:dyDescent="0.3">
      <c r="R19563" s="69"/>
    </row>
    <row r="19564" spans="18:18" x14ac:dyDescent="0.3">
      <c r="R19564" s="69"/>
    </row>
    <row r="19565" spans="18:18" x14ac:dyDescent="0.3">
      <c r="R19565" s="69"/>
    </row>
    <row r="19566" spans="18:18" x14ac:dyDescent="0.3">
      <c r="R19566" s="69"/>
    </row>
    <row r="19567" spans="18:18" x14ac:dyDescent="0.3">
      <c r="R19567" s="69"/>
    </row>
    <row r="19568" spans="18:18" x14ac:dyDescent="0.3">
      <c r="R19568" s="69"/>
    </row>
    <row r="19569" spans="18:18" x14ac:dyDescent="0.3">
      <c r="R19569" s="69"/>
    </row>
    <row r="19570" spans="18:18" x14ac:dyDescent="0.3">
      <c r="R19570" s="69"/>
    </row>
    <row r="19571" spans="18:18" x14ac:dyDescent="0.3">
      <c r="R19571" s="69"/>
    </row>
    <row r="19572" spans="18:18" x14ac:dyDescent="0.3">
      <c r="R19572" s="69"/>
    </row>
    <row r="19573" spans="18:18" x14ac:dyDescent="0.3">
      <c r="R19573" s="69"/>
    </row>
    <row r="19574" spans="18:18" x14ac:dyDescent="0.3">
      <c r="R19574" s="69"/>
    </row>
    <row r="19575" spans="18:18" x14ac:dyDescent="0.3">
      <c r="R19575" s="69"/>
    </row>
    <row r="19576" spans="18:18" x14ac:dyDescent="0.3">
      <c r="R19576" s="69"/>
    </row>
    <row r="19577" spans="18:18" x14ac:dyDescent="0.3">
      <c r="R19577" s="69"/>
    </row>
    <row r="19578" spans="18:18" x14ac:dyDescent="0.3">
      <c r="R19578" s="69"/>
    </row>
    <row r="19579" spans="18:18" x14ac:dyDescent="0.3">
      <c r="R19579" s="69"/>
    </row>
    <row r="19580" spans="18:18" x14ac:dyDescent="0.3">
      <c r="R19580" s="69"/>
    </row>
    <row r="19581" spans="18:18" x14ac:dyDescent="0.3">
      <c r="R19581" s="69"/>
    </row>
    <row r="19582" spans="18:18" x14ac:dyDescent="0.3">
      <c r="R19582" s="69"/>
    </row>
    <row r="19583" spans="18:18" x14ac:dyDescent="0.3">
      <c r="R19583" s="69"/>
    </row>
    <row r="19584" spans="18:18" x14ac:dyDescent="0.3">
      <c r="R19584" s="69"/>
    </row>
    <row r="19585" spans="18:18" x14ac:dyDescent="0.3">
      <c r="R19585" s="69"/>
    </row>
    <row r="19586" spans="18:18" x14ac:dyDescent="0.3">
      <c r="R19586" s="69"/>
    </row>
    <row r="19587" spans="18:18" x14ac:dyDescent="0.3">
      <c r="R19587" s="69"/>
    </row>
    <row r="19588" spans="18:18" x14ac:dyDescent="0.3">
      <c r="R19588" s="69"/>
    </row>
    <row r="19589" spans="18:18" x14ac:dyDescent="0.3">
      <c r="R19589" s="69"/>
    </row>
    <row r="19590" spans="18:18" x14ac:dyDescent="0.3">
      <c r="R19590" s="69"/>
    </row>
    <row r="19591" spans="18:18" x14ac:dyDescent="0.3">
      <c r="R19591" s="69"/>
    </row>
    <row r="19592" spans="18:18" x14ac:dyDescent="0.3">
      <c r="R19592" s="69"/>
    </row>
    <row r="19593" spans="18:18" x14ac:dyDescent="0.3">
      <c r="R19593" s="69"/>
    </row>
    <row r="19594" spans="18:18" x14ac:dyDescent="0.3">
      <c r="R19594" s="69"/>
    </row>
    <row r="19595" spans="18:18" x14ac:dyDescent="0.3">
      <c r="R19595" s="69"/>
    </row>
    <row r="19596" spans="18:18" x14ac:dyDescent="0.3">
      <c r="R19596" s="69"/>
    </row>
    <row r="19597" spans="18:18" x14ac:dyDescent="0.3">
      <c r="R19597" s="69"/>
    </row>
    <row r="19598" spans="18:18" x14ac:dyDescent="0.3">
      <c r="R19598" s="69"/>
    </row>
    <row r="19599" spans="18:18" x14ac:dyDescent="0.3">
      <c r="R19599" s="69"/>
    </row>
    <row r="19600" spans="18:18" x14ac:dyDescent="0.3">
      <c r="R19600" s="69"/>
    </row>
    <row r="19601" spans="18:18" x14ac:dyDescent="0.3">
      <c r="R19601" s="69"/>
    </row>
    <row r="19602" spans="18:18" x14ac:dyDescent="0.3">
      <c r="R19602" s="69"/>
    </row>
    <row r="19603" spans="18:18" x14ac:dyDescent="0.3">
      <c r="R19603" s="69"/>
    </row>
    <row r="19604" spans="18:18" x14ac:dyDescent="0.3">
      <c r="R19604" s="69"/>
    </row>
    <row r="19605" spans="18:18" x14ac:dyDescent="0.3">
      <c r="R19605" s="69"/>
    </row>
    <row r="19606" spans="18:18" x14ac:dyDescent="0.3">
      <c r="R19606" s="69"/>
    </row>
    <row r="19607" spans="18:18" x14ac:dyDescent="0.3">
      <c r="R19607" s="69"/>
    </row>
    <row r="19608" spans="18:18" x14ac:dyDescent="0.3">
      <c r="R19608" s="69"/>
    </row>
    <row r="19609" spans="18:18" x14ac:dyDescent="0.3">
      <c r="R19609" s="69"/>
    </row>
    <row r="19610" spans="18:18" x14ac:dyDescent="0.3">
      <c r="R19610" s="69"/>
    </row>
    <row r="19611" spans="18:18" x14ac:dyDescent="0.3">
      <c r="R19611" s="69"/>
    </row>
    <row r="19612" spans="18:18" x14ac:dyDescent="0.3">
      <c r="R19612" s="69"/>
    </row>
    <row r="19613" spans="18:18" x14ac:dyDescent="0.3">
      <c r="R19613" s="69"/>
    </row>
    <row r="19614" spans="18:18" x14ac:dyDescent="0.3">
      <c r="R19614" s="69"/>
    </row>
    <row r="19615" spans="18:18" x14ac:dyDescent="0.3">
      <c r="R19615" s="69"/>
    </row>
    <row r="19616" spans="18:18" x14ac:dyDescent="0.3">
      <c r="R19616" s="69"/>
    </row>
    <row r="19617" spans="18:18" x14ac:dyDescent="0.3">
      <c r="R19617" s="69"/>
    </row>
    <row r="19618" spans="18:18" x14ac:dyDescent="0.3">
      <c r="R19618" s="69"/>
    </row>
    <row r="19619" spans="18:18" x14ac:dyDescent="0.3">
      <c r="R19619" s="69"/>
    </row>
    <row r="19620" spans="18:18" x14ac:dyDescent="0.3">
      <c r="R19620" s="69"/>
    </row>
    <row r="19621" spans="18:18" x14ac:dyDescent="0.3">
      <c r="R19621" s="69"/>
    </row>
    <row r="19622" spans="18:18" x14ac:dyDescent="0.3">
      <c r="R19622" s="69"/>
    </row>
    <row r="19623" spans="18:18" x14ac:dyDescent="0.3">
      <c r="R19623" s="69"/>
    </row>
    <row r="19624" spans="18:18" x14ac:dyDescent="0.3">
      <c r="R19624" s="69"/>
    </row>
    <row r="19625" spans="18:18" x14ac:dyDescent="0.3">
      <c r="R19625" s="69"/>
    </row>
    <row r="19626" spans="18:18" x14ac:dyDescent="0.3">
      <c r="R19626" s="69"/>
    </row>
    <row r="19627" spans="18:18" x14ac:dyDescent="0.3">
      <c r="R19627" s="69"/>
    </row>
    <row r="19628" spans="18:18" x14ac:dyDescent="0.3">
      <c r="R19628" s="69"/>
    </row>
    <row r="19629" spans="18:18" x14ac:dyDescent="0.3">
      <c r="R19629" s="69"/>
    </row>
    <row r="19630" spans="18:18" x14ac:dyDescent="0.3">
      <c r="R19630" s="69"/>
    </row>
    <row r="19631" spans="18:18" x14ac:dyDescent="0.3">
      <c r="R19631" s="69"/>
    </row>
    <row r="19632" spans="18:18" x14ac:dyDescent="0.3">
      <c r="R19632" s="69"/>
    </row>
    <row r="19633" spans="18:18" x14ac:dyDescent="0.3">
      <c r="R19633" s="69"/>
    </row>
    <row r="19634" spans="18:18" x14ac:dyDescent="0.3">
      <c r="R19634" s="69"/>
    </row>
    <row r="19635" spans="18:18" x14ac:dyDescent="0.3">
      <c r="R19635" s="69"/>
    </row>
    <row r="19636" spans="18:18" x14ac:dyDescent="0.3">
      <c r="R19636" s="69"/>
    </row>
    <row r="19637" spans="18:18" x14ac:dyDescent="0.3">
      <c r="R19637" s="69"/>
    </row>
    <row r="19638" spans="18:18" x14ac:dyDescent="0.3">
      <c r="R19638" s="69"/>
    </row>
    <row r="19639" spans="18:18" x14ac:dyDescent="0.3">
      <c r="R19639" s="69"/>
    </row>
    <row r="19640" spans="18:18" x14ac:dyDescent="0.3">
      <c r="R19640" s="69"/>
    </row>
    <row r="19641" spans="18:18" x14ac:dyDescent="0.3">
      <c r="R19641" s="69"/>
    </row>
    <row r="19642" spans="18:18" x14ac:dyDescent="0.3">
      <c r="R19642" s="69"/>
    </row>
    <row r="19643" spans="18:18" x14ac:dyDescent="0.3">
      <c r="R19643" s="69"/>
    </row>
    <row r="19644" spans="18:18" x14ac:dyDescent="0.3">
      <c r="R19644" s="69"/>
    </row>
    <row r="19645" spans="18:18" x14ac:dyDescent="0.3">
      <c r="R19645" s="69"/>
    </row>
    <row r="19646" spans="18:18" x14ac:dyDescent="0.3">
      <c r="R19646" s="69"/>
    </row>
    <row r="19647" spans="18:18" x14ac:dyDescent="0.3">
      <c r="R19647" s="69"/>
    </row>
    <row r="19648" spans="18:18" x14ac:dyDescent="0.3">
      <c r="R19648" s="69"/>
    </row>
    <row r="19649" spans="18:18" x14ac:dyDescent="0.3">
      <c r="R19649" s="69"/>
    </row>
    <row r="19650" spans="18:18" x14ac:dyDescent="0.3">
      <c r="R19650" s="69"/>
    </row>
    <row r="19651" spans="18:18" x14ac:dyDescent="0.3">
      <c r="R19651" s="69"/>
    </row>
    <row r="19652" spans="18:18" x14ac:dyDescent="0.3">
      <c r="R19652" s="69"/>
    </row>
    <row r="19653" spans="18:18" x14ac:dyDescent="0.3">
      <c r="R19653" s="69"/>
    </row>
    <row r="19654" spans="18:18" x14ac:dyDescent="0.3">
      <c r="R19654" s="69"/>
    </row>
    <row r="19655" spans="18:18" x14ac:dyDescent="0.3">
      <c r="R19655" s="69"/>
    </row>
    <row r="19656" spans="18:18" x14ac:dyDescent="0.3">
      <c r="R19656" s="69"/>
    </row>
    <row r="19657" spans="18:18" x14ac:dyDescent="0.3">
      <c r="R19657" s="69"/>
    </row>
    <row r="19658" spans="18:18" x14ac:dyDescent="0.3">
      <c r="R19658" s="69"/>
    </row>
    <row r="19659" spans="18:18" x14ac:dyDescent="0.3">
      <c r="R19659" s="69"/>
    </row>
    <row r="19660" spans="18:18" x14ac:dyDescent="0.3">
      <c r="R19660" s="69"/>
    </row>
    <row r="19661" spans="18:18" x14ac:dyDescent="0.3">
      <c r="R19661" s="69"/>
    </row>
    <row r="19662" spans="18:18" x14ac:dyDescent="0.3">
      <c r="R19662" s="69"/>
    </row>
    <row r="19663" spans="18:18" x14ac:dyDescent="0.3">
      <c r="R19663" s="69"/>
    </row>
    <row r="19664" spans="18:18" x14ac:dyDescent="0.3">
      <c r="R19664" s="69"/>
    </row>
    <row r="19665" spans="18:18" x14ac:dyDescent="0.3">
      <c r="R19665" s="69"/>
    </row>
    <row r="19666" spans="18:18" x14ac:dyDescent="0.3">
      <c r="R19666" s="69"/>
    </row>
    <row r="19667" spans="18:18" x14ac:dyDescent="0.3">
      <c r="R19667" s="69"/>
    </row>
    <row r="19668" spans="18:18" x14ac:dyDescent="0.3">
      <c r="R19668" s="69"/>
    </row>
    <row r="19669" spans="18:18" x14ac:dyDescent="0.3">
      <c r="R19669" s="69"/>
    </row>
    <row r="19670" spans="18:18" x14ac:dyDescent="0.3">
      <c r="R19670" s="69"/>
    </row>
    <row r="19671" spans="18:18" x14ac:dyDescent="0.3">
      <c r="R19671" s="69"/>
    </row>
    <row r="19672" spans="18:18" x14ac:dyDescent="0.3">
      <c r="R19672" s="69"/>
    </row>
    <row r="19673" spans="18:18" x14ac:dyDescent="0.3">
      <c r="R19673" s="69"/>
    </row>
    <row r="19674" spans="18:18" x14ac:dyDescent="0.3">
      <c r="R19674" s="69"/>
    </row>
    <row r="19675" spans="18:18" x14ac:dyDescent="0.3">
      <c r="R19675" s="69"/>
    </row>
    <row r="19676" spans="18:18" x14ac:dyDescent="0.3">
      <c r="R19676" s="69"/>
    </row>
    <row r="19677" spans="18:18" x14ac:dyDescent="0.3">
      <c r="R19677" s="69"/>
    </row>
    <row r="19678" spans="18:18" x14ac:dyDescent="0.3">
      <c r="R19678" s="69"/>
    </row>
    <row r="19679" spans="18:18" x14ac:dyDescent="0.3">
      <c r="R19679" s="69"/>
    </row>
    <row r="19680" spans="18:18" x14ac:dyDescent="0.3">
      <c r="R19680" s="69"/>
    </row>
    <row r="19681" spans="18:18" x14ac:dyDescent="0.3">
      <c r="R19681" s="69"/>
    </row>
    <row r="19682" spans="18:18" x14ac:dyDescent="0.3">
      <c r="R19682" s="69"/>
    </row>
    <row r="19683" spans="18:18" x14ac:dyDescent="0.3">
      <c r="R19683" s="69"/>
    </row>
    <row r="19684" spans="18:18" x14ac:dyDescent="0.3">
      <c r="R19684" s="69"/>
    </row>
    <row r="19685" spans="18:18" x14ac:dyDescent="0.3">
      <c r="R19685" s="69"/>
    </row>
    <row r="19686" spans="18:18" x14ac:dyDescent="0.3">
      <c r="R19686" s="69"/>
    </row>
    <row r="19687" spans="18:18" x14ac:dyDescent="0.3">
      <c r="R19687" s="69"/>
    </row>
    <row r="19688" spans="18:18" x14ac:dyDescent="0.3">
      <c r="R19688" s="69"/>
    </row>
    <row r="19689" spans="18:18" x14ac:dyDescent="0.3">
      <c r="R19689" s="69"/>
    </row>
    <row r="19690" spans="18:18" x14ac:dyDescent="0.3">
      <c r="R19690" s="69"/>
    </row>
    <row r="19691" spans="18:18" x14ac:dyDescent="0.3">
      <c r="R19691" s="69"/>
    </row>
    <row r="19692" spans="18:18" x14ac:dyDescent="0.3">
      <c r="R19692" s="69"/>
    </row>
    <row r="19693" spans="18:18" x14ac:dyDescent="0.3">
      <c r="R19693" s="69"/>
    </row>
    <row r="19694" spans="18:18" x14ac:dyDescent="0.3">
      <c r="R19694" s="69"/>
    </row>
    <row r="19695" spans="18:18" x14ac:dyDescent="0.3">
      <c r="R19695" s="69"/>
    </row>
    <row r="19696" spans="18:18" x14ac:dyDescent="0.3">
      <c r="R19696" s="69"/>
    </row>
    <row r="19697" spans="18:18" x14ac:dyDescent="0.3">
      <c r="R19697" s="69"/>
    </row>
    <row r="19698" spans="18:18" x14ac:dyDescent="0.3">
      <c r="R19698" s="69"/>
    </row>
    <row r="19699" spans="18:18" x14ac:dyDescent="0.3">
      <c r="R19699" s="69"/>
    </row>
    <row r="19700" spans="18:18" x14ac:dyDescent="0.3">
      <c r="R19700" s="69"/>
    </row>
    <row r="19701" spans="18:18" x14ac:dyDescent="0.3">
      <c r="R19701" s="69"/>
    </row>
    <row r="19702" spans="18:18" x14ac:dyDescent="0.3">
      <c r="R19702" s="69"/>
    </row>
    <row r="19703" spans="18:18" x14ac:dyDescent="0.3">
      <c r="R19703" s="69"/>
    </row>
    <row r="19704" spans="18:18" x14ac:dyDescent="0.3">
      <c r="R19704" s="69"/>
    </row>
    <row r="19705" spans="18:18" x14ac:dyDescent="0.3">
      <c r="R19705" s="69"/>
    </row>
    <row r="19706" spans="18:18" x14ac:dyDescent="0.3">
      <c r="R19706" s="69"/>
    </row>
    <row r="19707" spans="18:18" x14ac:dyDescent="0.3">
      <c r="R19707" s="69"/>
    </row>
    <row r="19708" spans="18:18" x14ac:dyDescent="0.3">
      <c r="R19708" s="69"/>
    </row>
    <row r="19709" spans="18:18" x14ac:dyDescent="0.3">
      <c r="R19709" s="69"/>
    </row>
    <row r="19710" spans="18:18" x14ac:dyDescent="0.3">
      <c r="R19710" s="69"/>
    </row>
    <row r="19711" spans="18:18" x14ac:dyDescent="0.3">
      <c r="R19711" s="69"/>
    </row>
    <row r="19712" spans="18:18" x14ac:dyDescent="0.3">
      <c r="R19712" s="69"/>
    </row>
    <row r="19713" spans="18:18" x14ac:dyDescent="0.3">
      <c r="R19713" s="69"/>
    </row>
    <row r="19714" spans="18:18" x14ac:dyDescent="0.3">
      <c r="R19714" s="69"/>
    </row>
    <row r="19715" spans="18:18" x14ac:dyDescent="0.3">
      <c r="R19715" s="69"/>
    </row>
    <row r="19716" spans="18:18" x14ac:dyDescent="0.3">
      <c r="R19716" s="69"/>
    </row>
    <row r="19717" spans="18:18" x14ac:dyDescent="0.3">
      <c r="R19717" s="69"/>
    </row>
    <row r="19718" spans="18:18" x14ac:dyDescent="0.3">
      <c r="R19718" s="69"/>
    </row>
    <row r="19719" spans="18:18" x14ac:dyDescent="0.3">
      <c r="R19719" s="69"/>
    </row>
    <row r="19720" spans="18:18" x14ac:dyDescent="0.3">
      <c r="R19720" s="69"/>
    </row>
    <row r="19721" spans="18:18" x14ac:dyDescent="0.3">
      <c r="R19721" s="69"/>
    </row>
    <row r="19722" spans="18:18" x14ac:dyDescent="0.3">
      <c r="R19722" s="69"/>
    </row>
    <row r="19723" spans="18:18" x14ac:dyDescent="0.3">
      <c r="R19723" s="69"/>
    </row>
    <row r="19724" spans="18:18" x14ac:dyDescent="0.3">
      <c r="R19724" s="69"/>
    </row>
    <row r="19725" spans="18:18" x14ac:dyDescent="0.3">
      <c r="R19725" s="69"/>
    </row>
    <row r="19726" spans="18:18" x14ac:dyDescent="0.3">
      <c r="R19726" s="69"/>
    </row>
    <row r="19727" spans="18:18" x14ac:dyDescent="0.3">
      <c r="R19727" s="69"/>
    </row>
    <row r="19728" spans="18:18" x14ac:dyDescent="0.3">
      <c r="R19728" s="69"/>
    </row>
    <row r="19729" spans="18:18" x14ac:dyDescent="0.3">
      <c r="R19729" s="69"/>
    </row>
    <row r="19730" spans="18:18" x14ac:dyDescent="0.3">
      <c r="R19730" s="69"/>
    </row>
    <row r="19731" spans="18:18" x14ac:dyDescent="0.3">
      <c r="R19731" s="69"/>
    </row>
    <row r="19732" spans="18:18" x14ac:dyDescent="0.3">
      <c r="R19732" s="69"/>
    </row>
    <row r="19733" spans="18:18" x14ac:dyDescent="0.3">
      <c r="R19733" s="69"/>
    </row>
    <row r="19734" spans="18:18" x14ac:dyDescent="0.3">
      <c r="R19734" s="69"/>
    </row>
    <row r="19735" spans="18:18" x14ac:dyDescent="0.3">
      <c r="R19735" s="69"/>
    </row>
    <row r="19736" spans="18:18" x14ac:dyDescent="0.3">
      <c r="R19736" s="69"/>
    </row>
    <row r="19737" spans="18:18" x14ac:dyDescent="0.3">
      <c r="R19737" s="69"/>
    </row>
    <row r="19738" spans="18:18" x14ac:dyDescent="0.3">
      <c r="R19738" s="69"/>
    </row>
    <row r="19739" spans="18:18" x14ac:dyDescent="0.3">
      <c r="R19739" s="69"/>
    </row>
    <row r="19740" spans="18:18" x14ac:dyDescent="0.3">
      <c r="R19740" s="69"/>
    </row>
    <row r="19741" spans="18:18" x14ac:dyDescent="0.3">
      <c r="R19741" s="69"/>
    </row>
    <row r="19742" spans="18:18" x14ac:dyDescent="0.3">
      <c r="R19742" s="69"/>
    </row>
    <row r="19743" spans="18:18" x14ac:dyDescent="0.3">
      <c r="R19743" s="69"/>
    </row>
    <row r="19744" spans="18:18" x14ac:dyDescent="0.3">
      <c r="R19744" s="69"/>
    </row>
    <row r="19745" spans="18:18" x14ac:dyDescent="0.3">
      <c r="R19745" s="69"/>
    </row>
    <row r="19746" spans="18:18" x14ac:dyDescent="0.3">
      <c r="R19746" s="69"/>
    </row>
    <row r="19747" spans="18:18" x14ac:dyDescent="0.3">
      <c r="R19747" s="69"/>
    </row>
    <row r="19748" spans="18:18" x14ac:dyDescent="0.3">
      <c r="R19748" s="69"/>
    </row>
    <row r="19749" spans="18:18" x14ac:dyDescent="0.3">
      <c r="R19749" s="69"/>
    </row>
    <row r="19750" spans="18:18" x14ac:dyDescent="0.3">
      <c r="R19750" s="69"/>
    </row>
    <row r="19751" spans="18:18" x14ac:dyDescent="0.3">
      <c r="R19751" s="69"/>
    </row>
    <row r="19752" spans="18:18" x14ac:dyDescent="0.3">
      <c r="R19752" s="69"/>
    </row>
    <row r="19753" spans="18:18" x14ac:dyDescent="0.3">
      <c r="R19753" s="69"/>
    </row>
    <row r="19754" spans="18:18" x14ac:dyDescent="0.3">
      <c r="R19754" s="69"/>
    </row>
    <row r="19755" spans="18:18" x14ac:dyDescent="0.3">
      <c r="R19755" s="69"/>
    </row>
    <row r="19756" spans="18:18" x14ac:dyDescent="0.3">
      <c r="R19756" s="69"/>
    </row>
    <row r="19757" spans="18:18" x14ac:dyDescent="0.3">
      <c r="R19757" s="69"/>
    </row>
    <row r="19758" spans="18:18" x14ac:dyDescent="0.3">
      <c r="R19758" s="69"/>
    </row>
    <row r="19759" spans="18:18" x14ac:dyDescent="0.3">
      <c r="R19759" s="69"/>
    </row>
    <row r="19760" spans="18:18" x14ac:dyDescent="0.3">
      <c r="R19760" s="69"/>
    </row>
    <row r="19761" spans="18:18" x14ac:dyDescent="0.3">
      <c r="R19761" s="69"/>
    </row>
    <row r="19762" spans="18:18" x14ac:dyDescent="0.3">
      <c r="R19762" s="69"/>
    </row>
    <row r="19763" spans="18:18" x14ac:dyDescent="0.3">
      <c r="R19763" s="69"/>
    </row>
    <row r="19764" spans="18:18" x14ac:dyDescent="0.3">
      <c r="R19764" s="69"/>
    </row>
    <row r="19765" spans="18:18" x14ac:dyDescent="0.3">
      <c r="R19765" s="69"/>
    </row>
    <row r="19766" spans="18:18" x14ac:dyDescent="0.3">
      <c r="R19766" s="69"/>
    </row>
    <row r="19767" spans="18:18" x14ac:dyDescent="0.3">
      <c r="R19767" s="69"/>
    </row>
    <row r="19768" spans="18:18" x14ac:dyDescent="0.3">
      <c r="R19768" s="69"/>
    </row>
    <row r="19769" spans="18:18" x14ac:dyDescent="0.3">
      <c r="R19769" s="69"/>
    </row>
    <row r="19770" spans="18:18" x14ac:dyDescent="0.3">
      <c r="R19770" s="69"/>
    </row>
    <row r="19771" spans="18:18" x14ac:dyDescent="0.3">
      <c r="R19771" s="69"/>
    </row>
    <row r="19772" spans="18:18" x14ac:dyDescent="0.3">
      <c r="R19772" s="69"/>
    </row>
    <row r="19773" spans="18:18" x14ac:dyDescent="0.3">
      <c r="R19773" s="69"/>
    </row>
    <row r="19774" spans="18:18" x14ac:dyDescent="0.3">
      <c r="R19774" s="69"/>
    </row>
    <row r="19775" spans="18:18" x14ac:dyDescent="0.3">
      <c r="R19775" s="69"/>
    </row>
    <row r="19776" spans="18:18" x14ac:dyDescent="0.3">
      <c r="R19776" s="69"/>
    </row>
    <row r="19777" spans="18:18" x14ac:dyDescent="0.3">
      <c r="R19777" s="69"/>
    </row>
    <row r="19778" spans="18:18" x14ac:dyDescent="0.3">
      <c r="R19778" s="69"/>
    </row>
    <row r="19779" spans="18:18" x14ac:dyDescent="0.3">
      <c r="R19779" s="69"/>
    </row>
    <row r="19780" spans="18:18" x14ac:dyDescent="0.3">
      <c r="R19780" s="69"/>
    </row>
    <row r="19781" spans="18:18" x14ac:dyDescent="0.3">
      <c r="R19781" s="69"/>
    </row>
    <row r="19782" spans="18:18" x14ac:dyDescent="0.3">
      <c r="R19782" s="69"/>
    </row>
    <row r="19783" spans="18:18" x14ac:dyDescent="0.3">
      <c r="R19783" s="69"/>
    </row>
    <row r="19784" spans="18:18" x14ac:dyDescent="0.3">
      <c r="R19784" s="69"/>
    </row>
    <row r="19785" spans="18:18" x14ac:dyDescent="0.3">
      <c r="R19785" s="69"/>
    </row>
    <row r="19786" spans="18:18" x14ac:dyDescent="0.3">
      <c r="R19786" s="69"/>
    </row>
    <row r="19787" spans="18:18" x14ac:dyDescent="0.3">
      <c r="R19787" s="69"/>
    </row>
    <row r="19788" spans="18:18" x14ac:dyDescent="0.3">
      <c r="R19788" s="69"/>
    </row>
    <row r="19789" spans="18:18" x14ac:dyDescent="0.3">
      <c r="R19789" s="69"/>
    </row>
    <row r="19790" spans="18:18" x14ac:dyDescent="0.3">
      <c r="R19790" s="69"/>
    </row>
    <row r="19791" spans="18:18" x14ac:dyDescent="0.3">
      <c r="R19791" s="69"/>
    </row>
    <row r="19792" spans="18:18" x14ac:dyDescent="0.3">
      <c r="R19792" s="69"/>
    </row>
    <row r="19793" spans="18:18" x14ac:dyDescent="0.3">
      <c r="R19793" s="69"/>
    </row>
    <row r="19794" spans="18:18" x14ac:dyDescent="0.3">
      <c r="R19794" s="69"/>
    </row>
    <row r="19795" spans="18:18" x14ac:dyDescent="0.3">
      <c r="R19795" s="69"/>
    </row>
    <row r="19796" spans="18:18" x14ac:dyDescent="0.3">
      <c r="R19796" s="69"/>
    </row>
    <row r="19797" spans="18:18" x14ac:dyDescent="0.3">
      <c r="R19797" s="69"/>
    </row>
    <row r="19798" spans="18:18" x14ac:dyDescent="0.3">
      <c r="R19798" s="69"/>
    </row>
    <row r="19799" spans="18:18" x14ac:dyDescent="0.3">
      <c r="R19799" s="69"/>
    </row>
    <row r="19800" spans="18:18" x14ac:dyDescent="0.3">
      <c r="R19800" s="69"/>
    </row>
    <row r="19801" spans="18:18" x14ac:dyDescent="0.3">
      <c r="R19801" s="69"/>
    </row>
    <row r="19802" spans="18:18" x14ac:dyDescent="0.3">
      <c r="R19802" s="69"/>
    </row>
    <row r="19803" spans="18:18" x14ac:dyDescent="0.3">
      <c r="R19803" s="69"/>
    </row>
    <row r="19804" spans="18:18" x14ac:dyDescent="0.3">
      <c r="R19804" s="69"/>
    </row>
    <row r="19805" spans="18:18" x14ac:dyDescent="0.3">
      <c r="R19805" s="69"/>
    </row>
    <row r="19806" spans="18:18" x14ac:dyDescent="0.3">
      <c r="R19806" s="69"/>
    </row>
    <row r="19807" spans="18:18" x14ac:dyDescent="0.3">
      <c r="R19807" s="69"/>
    </row>
    <row r="19808" spans="18:18" x14ac:dyDescent="0.3">
      <c r="R19808" s="69"/>
    </row>
    <row r="19809" spans="18:18" x14ac:dyDescent="0.3">
      <c r="R19809" s="69"/>
    </row>
    <row r="19810" spans="18:18" x14ac:dyDescent="0.3">
      <c r="R19810" s="69"/>
    </row>
    <row r="19811" spans="18:18" x14ac:dyDescent="0.3">
      <c r="R19811" s="69"/>
    </row>
    <row r="19812" spans="18:18" x14ac:dyDescent="0.3">
      <c r="R19812" s="69"/>
    </row>
    <row r="19813" spans="18:18" x14ac:dyDescent="0.3">
      <c r="R19813" s="69"/>
    </row>
    <row r="19814" spans="18:18" x14ac:dyDescent="0.3">
      <c r="R19814" s="69"/>
    </row>
    <row r="19815" spans="18:18" x14ac:dyDescent="0.3">
      <c r="R19815" s="69"/>
    </row>
    <row r="19816" spans="18:18" x14ac:dyDescent="0.3">
      <c r="R19816" s="69"/>
    </row>
    <row r="19817" spans="18:18" x14ac:dyDescent="0.3">
      <c r="R19817" s="69"/>
    </row>
    <row r="19818" spans="18:18" x14ac:dyDescent="0.3">
      <c r="R19818" s="69"/>
    </row>
    <row r="19819" spans="18:18" x14ac:dyDescent="0.3">
      <c r="R19819" s="69"/>
    </row>
    <row r="19820" spans="18:18" x14ac:dyDescent="0.3">
      <c r="R19820" s="69"/>
    </row>
    <row r="19821" spans="18:18" x14ac:dyDescent="0.3">
      <c r="R19821" s="69"/>
    </row>
    <row r="19822" spans="18:18" x14ac:dyDescent="0.3">
      <c r="R19822" s="69"/>
    </row>
    <row r="19823" spans="18:18" x14ac:dyDescent="0.3">
      <c r="R19823" s="69"/>
    </row>
    <row r="19824" spans="18:18" x14ac:dyDescent="0.3">
      <c r="R19824" s="69"/>
    </row>
    <row r="19825" spans="18:18" x14ac:dyDescent="0.3">
      <c r="R19825" s="69"/>
    </row>
    <row r="19826" spans="18:18" x14ac:dyDescent="0.3">
      <c r="R19826" s="69"/>
    </row>
    <row r="19827" spans="18:18" x14ac:dyDescent="0.3">
      <c r="R19827" s="69"/>
    </row>
    <row r="19828" spans="18:18" x14ac:dyDescent="0.3">
      <c r="R19828" s="69"/>
    </row>
    <row r="19829" spans="18:18" x14ac:dyDescent="0.3">
      <c r="R19829" s="69"/>
    </row>
    <row r="19830" spans="18:18" x14ac:dyDescent="0.3">
      <c r="R19830" s="69"/>
    </row>
    <row r="19831" spans="18:18" x14ac:dyDescent="0.3">
      <c r="R19831" s="69"/>
    </row>
    <row r="19832" spans="18:18" x14ac:dyDescent="0.3">
      <c r="R19832" s="69"/>
    </row>
    <row r="19833" spans="18:18" x14ac:dyDescent="0.3">
      <c r="R19833" s="69"/>
    </row>
    <row r="19834" spans="18:18" x14ac:dyDescent="0.3">
      <c r="R19834" s="69"/>
    </row>
    <row r="19835" spans="18:18" x14ac:dyDescent="0.3">
      <c r="R19835" s="69"/>
    </row>
    <row r="19836" spans="18:18" x14ac:dyDescent="0.3">
      <c r="R19836" s="69"/>
    </row>
    <row r="19837" spans="18:18" x14ac:dyDescent="0.3">
      <c r="R19837" s="69"/>
    </row>
    <row r="19838" spans="18:18" x14ac:dyDescent="0.3">
      <c r="R19838" s="69"/>
    </row>
    <row r="19839" spans="18:18" x14ac:dyDescent="0.3">
      <c r="R19839" s="69"/>
    </row>
    <row r="19840" spans="18:18" x14ac:dyDescent="0.3">
      <c r="R19840" s="69"/>
    </row>
    <row r="19841" spans="18:18" x14ac:dyDescent="0.3">
      <c r="R19841" s="69"/>
    </row>
    <row r="19842" spans="18:18" x14ac:dyDescent="0.3">
      <c r="R19842" s="69"/>
    </row>
    <row r="19843" spans="18:18" x14ac:dyDescent="0.3">
      <c r="R19843" s="69"/>
    </row>
    <row r="19844" spans="18:18" x14ac:dyDescent="0.3">
      <c r="R19844" s="69"/>
    </row>
    <row r="19845" spans="18:18" x14ac:dyDescent="0.3">
      <c r="R19845" s="69"/>
    </row>
    <row r="19846" spans="18:18" x14ac:dyDescent="0.3">
      <c r="R19846" s="69"/>
    </row>
    <row r="19847" spans="18:18" x14ac:dyDescent="0.3">
      <c r="R19847" s="69"/>
    </row>
    <row r="19848" spans="18:18" x14ac:dyDescent="0.3">
      <c r="R19848" s="69"/>
    </row>
    <row r="19849" spans="18:18" x14ac:dyDescent="0.3">
      <c r="R19849" s="69"/>
    </row>
    <row r="19850" spans="18:18" x14ac:dyDescent="0.3">
      <c r="R19850" s="69"/>
    </row>
    <row r="19851" spans="18:18" x14ac:dyDescent="0.3">
      <c r="R19851" s="69"/>
    </row>
    <row r="19852" spans="18:18" x14ac:dyDescent="0.3">
      <c r="R19852" s="69"/>
    </row>
    <row r="19853" spans="18:18" x14ac:dyDescent="0.3">
      <c r="R19853" s="69"/>
    </row>
    <row r="19854" spans="18:18" x14ac:dyDescent="0.3">
      <c r="R19854" s="69"/>
    </row>
    <row r="19855" spans="18:18" x14ac:dyDescent="0.3">
      <c r="R19855" s="69"/>
    </row>
    <row r="19856" spans="18:18" x14ac:dyDescent="0.3">
      <c r="R19856" s="69"/>
    </row>
    <row r="19857" spans="18:18" x14ac:dyDescent="0.3">
      <c r="R19857" s="69"/>
    </row>
    <row r="19858" spans="18:18" x14ac:dyDescent="0.3">
      <c r="R19858" s="69"/>
    </row>
    <row r="19859" spans="18:18" x14ac:dyDescent="0.3">
      <c r="R19859" s="69"/>
    </row>
    <row r="19860" spans="18:18" x14ac:dyDescent="0.3">
      <c r="R19860" s="69"/>
    </row>
    <row r="19861" spans="18:18" x14ac:dyDescent="0.3">
      <c r="R19861" s="69"/>
    </row>
    <row r="19862" spans="18:18" x14ac:dyDescent="0.3">
      <c r="R19862" s="69"/>
    </row>
    <row r="19863" spans="18:18" x14ac:dyDescent="0.3">
      <c r="R19863" s="69"/>
    </row>
    <row r="19864" spans="18:18" x14ac:dyDescent="0.3">
      <c r="R19864" s="69"/>
    </row>
    <row r="19865" spans="18:18" x14ac:dyDescent="0.3">
      <c r="R19865" s="69"/>
    </row>
    <row r="19866" spans="18:18" x14ac:dyDescent="0.3">
      <c r="R19866" s="69"/>
    </row>
    <row r="19867" spans="18:18" x14ac:dyDescent="0.3">
      <c r="R19867" s="69"/>
    </row>
    <row r="19868" spans="18:18" x14ac:dyDescent="0.3">
      <c r="R19868" s="69"/>
    </row>
    <row r="19869" spans="18:18" x14ac:dyDescent="0.3">
      <c r="R19869" s="69"/>
    </row>
    <row r="19870" spans="18:18" x14ac:dyDescent="0.3">
      <c r="R19870" s="69"/>
    </row>
    <row r="19871" spans="18:18" x14ac:dyDescent="0.3">
      <c r="R19871" s="69"/>
    </row>
    <row r="19872" spans="18:18" x14ac:dyDescent="0.3">
      <c r="R19872" s="69"/>
    </row>
    <row r="19873" spans="18:18" x14ac:dyDescent="0.3">
      <c r="R19873" s="69"/>
    </row>
    <row r="19874" spans="18:18" x14ac:dyDescent="0.3">
      <c r="R19874" s="69"/>
    </row>
    <row r="19875" spans="18:18" x14ac:dyDescent="0.3">
      <c r="R19875" s="69"/>
    </row>
    <row r="19876" spans="18:18" x14ac:dyDescent="0.3">
      <c r="R19876" s="69"/>
    </row>
    <row r="19877" spans="18:18" x14ac:dyDescent="0.3">
      <c r="R19877" s="69"/>
    </row>
    <row r="19878" spans="18:18" x14ac:dyDescent="0.3">
      <c r="R19878" s="69"/>
    </row>
    <row r="19879" spans="18:18" x14ac:dyDescent="0.3">
      <c r="R19879" s="69"/>
    </row>
    <row r="19880" spans="18:18" x14ac:dyDescent="0.3">
      <c r="R19880" s="69"/>
    </row>
    <row r="19881" spans="18:18" x14ac:dyDescent="0.3">
      <c r="R19881" s="69"/>
    </row>
    <row r="19882" spans="18:18" x14ac:dyDescent="0.3">
      <c r="R19882" s="69"/>
    </row>
    <row r="19883" spans="18:18" x14ac:dyDescent="0.3">
      <c r="R19883" s="69"/>
    </row>
    <row r="19884" spans="18:18" x14ac:dyDescent="0.3">
      <c r="R19884" s="69"/>
    </row>
    <row r="19885" spans="18:18" x14ac:dyDescent="0.3">
      <c r="R19885" s="69"/>
    </row>
    <row r="19886" spans="18:18" x14ac:dyDescent="0.3">
      <c r="R19886" s="69"/>
    </row>
    <row r="19887" spans="18:18" x14ac:dyDescent="0.3">
      <c r="R19887" s="69"/>
    </row>
    <row r="19888" spans="18:18" x14ac:dyDescent="0.3">
      <c r="R19888" s="69"/>
    </row>
    <row r="19889" spans="18:18" x14ac:dyDescent="0.3">
      <c r="R19889" s="69"/>
    </row>
    <row r="19890" spans="18:18" x14ac:dyDescent="0.3">
      <c r="R19890" s="69"/>
    </row>
    <row r="19891" spans="18:18" x14ac:dyDescent="0.3">
      <c r="R19891" s="69"/>
    </row>
    <row r="19892" spans="18:18" x14ac:dyDescent="0.3">
      <c r="R19892" s="69"/>
    </row>
    <row r="19893" spans="18:18" x14ac:dyDescent="0.3">
      <c r="R19893" s="69"/>
    </row>
    <row r="19894" spans="18:18" x14ac:dyDescent="0.3">
      <c r="R19894" s="69"/>
    </row>
    <row r="19895" spans="18:18" x14ac:dyDescent="0.3">
      <c r="R19895" s="69"/>
    </row>
    <row r="19896" spans="18:18" x14ac:dyDescent="0.3">
      <c r="R19896" s="69"/>
    </row>
    <row r="19897" spans="18:18" x14ac:dyDescent="0.3">
      <c r="R19897" s="69"/>
    </row>
    <row r="19898" spans="18:18" x14ac:dyDescent="0.3">
      <c r="R19898" s="69"/>
    </row>
    <row r="19899" spans="18:18" x14ac:dyDescent="0.3">
      <c r="R19899" s="69"/>
    </row>
    <row r="19900" spans="18:18" x14ac:dyDescent="0.3">
      <c r="R19900" s="69"/>
    </row>
    <row r="19901" spans="18:18" x14ac:dyDescent="0.3">
      <c r="R19901" s="69"/>
    </row>
    <row r="19902" spans="18:18" x14ac:dyDescent="0.3">
      <c r="R19902" s="69"/>
    </row>
    <row r="19903" spans="18:18" x14ac:dyDescent="0.3">
      <c r="R19903" s="69"/>
    </row>
    <row r="19904" spans="18:18" x14ac:dyDescent="0.3">
      <c r="R19904" s="69"/>
    </row>
    <row r="19905" spans="18:18" x14ac:dyDescent="0.3">
      <c r="R19905" s="69"/>
    </row>
    <row r="19906" spans="18:18" x14ac:dyDescent="0.3">
      <c r="R19906" s="69"/>
    </row>
    <row r="19907" spans="18:18" x14ac:dyDescent="0.3">
      <c r="R19907" s="69"/>
    </row>
    <row r="19908" spans="18:18" x14ac:dyDescent="0.3">
      <c r="R19908" s="69"/>
    </row>
    <row r="19909" spans="18:18" x14ac:dyDescent="0.3">
      <c r="R19909" s="69"/>
    </row>
    <row r="19910" spans="18:18" x14ac:dyDescent="0.3">
      <c r="R19910" s="69"/>
    </row>
    <row r="19911" spans="18:18" x14ac:dyDescent="0.3">
      <c r="R19911" s="69"/>
    </row>
    <row r="19912" spans="18:18" x14ac:dyDescent="0.3">
      <c r="R19912" s="69"/>
    </row>
    <row r="19913" spans="18:18" x14ac:dyDescent="0.3">
      <c r="R19913" s="69"/>
    </row>
    <row r="19914" spans="18:18" x14ac:dyDescent="0.3">
      <c r="R19914" s="69"/>
    </row>
    <row r="19915" spans="18:18" x14ac:dyDescent="0.3">
      <c r="R19915" s="69"/>
    </row>
    <row r="19916" spans="18:18" x14ac:dyDescent="0.3">
      <c r="R19916" s="69"/>
    </row>
    <row r="19917" spans="18:18" x14ac:dyDescent="0.3">
      <c r="R19917" s="69"/>
    </row>
    <row r="19918" spans="18:18" x14ac:dyDescent="0.3">
      <c r="R19918" s="69"/>
    </row>
    <row r="19919" spans="18:18" x14ac:dyDescent="0.3">
      <c r="R19919" s="69"/>
    </row>
    <row r="19920" spans="18:18" x14ac:dyDescent="0.3">
      <c r="R19920" s="69"/>
    </row>
    <row r="19921" spans="18:18" x14ac:dyDescent="0.3">
      <c r="R19921" s="69"/>
    </row>
    <row r="19922" spans="18:18" x14ac:dyDescent="0.3">
      <c r="R19922" s="69"/>
    </row>
    <row r="19923" spans="18:18" x14ac:dyDescent="0.3">
      <c r="R19923" s="69"/>
    </row>
    <row r="19924" spans="18:18" x14ac:dyDescent="0.3">
      <c r="R19924" s="69"/>
    </row>
    <row r="19925" spans="18:18" x14ac:dyDescent="0.3">
      <c r="R19925" s="69"/>
    </row>
    <row r="19926" spans="18:18" x14ac:dyDescent="0.3">
      <c r="R19926" s="69"/>
    </row>
    <row r="19927" spans="18:18" x14ac:dyDescent="0.3">
      <c r="R19927" s="69"/>
    </row>
    <row r="19928" spans="18:18" x14ac:dyDescent="0.3">
      <c r="R19928" s="69"/>
    </row>
    <row r="19929" spans="18:18" x14ac:dyDescent="0.3">
      <c r="R19929" s="69"/>
    </row>
    <row r="19930" spans="18:18" x14ac:dyDescent="0.3">
      <c r="R19930" s="69"/>
    </row>
    <row r="19931" spans="18:18" x14ac:dyDescent="0.3">
      <c r="R19931" s="69"/>
    </row>
    <row r="19932" spans="18:18" x14ac:dyDescent="0.3">
      <c r="R19932" s="69"/>
    </row>
    <row r="19933" spans="18:18" x14ac:dyDescent="0.3">
      <c r="R19933" s="69"/>
    </row>
    <row r="19934" spans="18:18" x14ac:dyDescent="0.3">
      <c r="R19934" s="69"/>
    </row>
    <row r="19935" spans="18:18" x14ac:dyDescent="0.3">
      <c r="R19935" s="69"/>
    </row>
    <row r="19936" spans="18:18" x14ac:dyDescent="0.3">
      <c r="R19936" s="69"/>
    </row>
    <row r="19937" spans="18:18" x14ac:dyDescent="0.3">
      <c r="R19937" s="69"/>
    </row>
    <row r="19938" spans="18:18" x14ac:dyDescent="0.3">
      <c r="R19938" s="69"/>
    </row>
    <row r="19939" spans="18:18" x14ac:dyDescent="0.3">
      <c r="R19939" s="69"/>
    </row>
    <row r="19940" spans="18:18" x14ac:dyDescent="0.3">
      <c r="R19940" s="69"/>
    </row>
    <row r="19941" spans="18:18" x14ac:dyDescent="0.3">
      <c r="R19941" s="69"/>
    </row>
    <row r="19942" spans="18:18" x14ac:dyDescent="0.3">
      <c r="R19942" s="69"/>
    </row>
    <row r="19943" spans="18:18" x14ac:dyDescent="0.3">
      <c r="R19943" s="69"/>
    </row>
    <row r="19944" spans="18:18" x14ac:dyDescent="0.3">
      <c r="R19944" s="69"/>
    </row>
    <row r="19945" spans="18:18" x14ac:dyDescent="0.3">
      <c r="R19945" s="69"/>
    </row>
    <row r="19946" spans="18:18" x14ac:dyDescent="0.3">
      <c r="R19946" s="69"/>
    </row>
    <row r="19947" spans="18:18" x14ac:dyDescent="0.3">
      <c r="R19947" s="69"/>
    </row>
    <row r="19948" spans="18:18" x14ac:dyDescent="0.3">
      <c r="R19948" s="69"/>
    </row>
    <row r="19949" spans="18:18" x14ac:dyDescent="0.3">
      <c r="R19949" s="69"/>
    </row>
    <row r="19950" spans="18:18" x14ac:dyDescent="0.3">
      <c r="R19950" s="69"/>
    </row>
    <row r="19951" spans="18:18" x14ac:dyDescent="0.3">
      <c r="R19951" s="69"/>
    </row>
    <row r="19952" spans="18:18" x14ac:dyDescent="0.3">
      <c r="R19952" s="69"/>
    </row>
    <row r="19953" spans="18:18" x14ac:dyDescent="0.3">
      <c r="R19953" s="69"/>
    </row>
    <row r="19954" spans="18:18" x14ac:dyDescent="0.3">
      <c r="R19954" s="69"/>
    </row>
    <row r="19955" spans="18:18" x14ac:dyDescent="0.3">
      <c r="R19955" s="69"/>
    </row>
    <row r="19956" spans="18:18" x14ac:dyDescent="0.3">
      <c r="R19956" s="69"/>
    </row>
    <row r="19957" spans="18:18" x14ac:dyDescent="0.3">
      <c r="R19957" s="69"/>
    </row>
    <row r="19958" spans="18:18" x14ac:dyDescent="0.3">
      <c r="R19958" s="69"/>
    </row>
    <row r="19959" spans="18:18" x14ac:dyDescent="0.3">
      <c r="R19959" s="69"/>
    </row>
    <row r="19960" spans="18:18" x14ac:dyDescent="0.3">
      <c r="R19960" s="69"/>
    </row>
    <row r="19961" spans="18:18" x14ac:dyDescent="0.3">
      <c r="R19961" s="69"/>
    </row>
    <row r="19962" spans="18:18" x14ac:dyDescent="0.3">
      <c r="R19962" s="69"/>
    </row>
    <row r="19963" spans="18:18" x14ac:dyDescent="0.3">
      <c r="R19963" s="69"/>
    </row>
    <row r="19964" spans="18:18" x14ac:dyDescent="0.3">
      <c r="R19964" s="69"/>
    </row>
    <row r="19965" spans="18:18" x14ac:dyDescent="0.3">
      <c r="R19965" s="69"/>
    </row>
    <row r="19966" spans="18:18" x14ac:dyDescent="0.3">
      <c r="R19966" s="69"/>
    </row>
    <row r="19967" spans="18:18" x14ac:dyDescent="0.3">
      <c r="R19967" s="69"/>
    </row>
    <row r="19968" spans="18:18" x14ac:dyDescent="0.3">
      <c r="R19968" s="69"/>
    </row>
    <row r="19969" spans="18:18" x14ac:dyDescent="0.3">
      <c r="R19969" s="69"/>
    </row>
    <row r="19970" spans="18:18" x14ac:dyDescent="0.3">
      <c r="R19970" s="69"/>
    </row>
    <row r="19971" spans="18:18" x14ac:dyDescent="0.3">
      <c r="R19971" s="69"/>
    </row>
    <row r="19972" spans="18:18" x14ac:dyDescent="0.3">
      <c r="R19972" s="69"/>
    </row>
    <row r="19973" spans="18:18" x14ac:dyDescent="0.3">
      <c r="R19973" s="69"/>
    </row>
    <row r="19974" spans="18:18" x14ac:dyDescent="0.3">
      <c r="R19974" s="69"/>
    </row>
    <row r="19975" spans="18:18" x14ac:dyDescent="0.3">
      <c r="R19975" s="69"/>
    </row>
    <row r="19976" spans="18:18" x14ac:dyDescent="0.3">
      <c r="R19976" s="69"/>
    </row>
    <row r="19977" spans="18:18" x14ac:dyDescent="0.3">
      <c r="R19977" s="69"/>
    </row>
    <row r="19978" spans="18:18" x14ac:dyDescent="0.3">
      <c r="R19978" s="69"/>
    </row>
    <row r="19979" spans="18:18" x14ac:dyDescent="0.3">
      <c r="R19979" s="69"/>
    </row>
    <row r="19980" spans="18:18" x14ac:dyDescent="0.3">
      <c r="R19980" s="69"/>
    </row>
    <row r="19981" spans="18:18" x14ac:dyDescent="0.3">
      <c r="R19981" s="69"/>
    </row>
    <row r="19982" spans="18:18" x14ac:dyDescent="0.3">
      <c r="R19982" s="69"/>
    </row>
    <row r="19983" spans="18:18" x14ac:dyDescent="0.3">
      <c r="R19983" s="69"/>
    </row>
    <row r="19984" spans="18:18" x14ac:dyDescent="0.3">
      <c r="R19984" s="69"/>
    </row>
    <row r="19985" spans="18:18" x14ac:dyDescent="0.3">
      <c r="R19985" s="69"/>
    </row>
    <row r="19986" spans="18:18" x14ac:dyDescent="0.3">
      <c r="R19986" s="69"/>
    </row>
    <row r="19987" spans="18:18" x14ac:dyDescent="0.3">
      <c r="R19987" s="69"/>
    </row>
    <row r="19988" spans="18:18" x14ac:dyDescent="0.3">
      <c r="R19988" s="69"/>
    </row>
    <row r="19989" spans="18:18" x14ac:dyDescent="0.3">
      <c r="R19989" s="69"/>
    </row>
    <row r="19990" spans="18:18" x14ac:dyDescent="0.3">
      <c r="R19990" s="69"/>
    </row>
    <row r="19991" spans="18:18" x14ac:dyDescent="0.3">
      <c r="R19991" s="69"/>
    </row>
    <row r="19992" spans="18:18" x14ac:dyDescent="0.3">
      <c r="R19992" s="69"/>
    </row>
    <row r="19993" spans="18:18" x14ac:dyDescent="0.3">
      <c r="R19993" s="69"/>
    </row>
    <row r="19994" spans="18:18" x14ac:dyDescent="0.3">
      <c r="R19994" s="69"/>
    </row>
    <row r="19995" spans="18:18" x14ac:dyDescent="0.3">
      <c r="R19995" s="69"/>
    </row>
    <row r="19996" spans="18:18" x14ac:dyDescent="0.3">
      <c r="R19996" s="69"/>
    </row>
    <row r="19997" spans="18:18" x14ac:dyDescent="0.3">
      <c r="R19997" s="69"/>
    </row>
    <row r="19998" spans="18:18" x14ac:dyDescent="0.3">
      <c r="R19998" s="69"/>
    </row>
    <row r="19999" spans="18:18" x14ac:dyDescent="0.3">
      <c r="R19999" s="69"/>
    </row>
    <row r="20000" spans="18:18" x14ac:dyDescent="0.3">
      <c r="R20000" s="69"/>
    </row>
    <row r="20001" spans="18:18" x14ac:dyDescent="0.3">
      <c r="R20001" s="69"/>
    </row>
    <row r="20002" spans="18:18" x14ac:dyDescent="0.3">
      <c r="R20002" s="69"/>
    </row>
    <row r="20003" spans="18:18" x14ac:dyDescent="0.3">
      <c r="R20003" s="69"/>
    </row>
    <row r="20004" spans="18:18" x14ac:dyDescent="0.3">
      <c r="R20004" s="69"/>
    </row>
    <row r="20005" spans="18:18" x14ac:dyDescent="0.3">
      <c r="R20005" s="69"/>
    </row>
    <row r="20006" spans="18:18" x14ac:dyDescent="0.3">
      <c r="R20006" s="69"/>
    </row>
    <row r="20007" spans="18:18" x14ac:dyDescent="0.3">
      <c r="R20007" s="69"/>
    </row>
    <row r="20008" spans="18:18" x14ac:dyDescent="0.3">
      <c r="R20008" s="69"/>
    </row>
    <row r="20009" spans="18:18" x14ac:dyDescent="0.3">
      <c r="R20009" s="69"/>
    </row>
    <row r="20010" spans="18:18" x14ac:dyDescent="0.3">
      <c r="R20010" s="69"/>
    </row>
    <row r="20011" spans="18:18" x14ac:dyDescent="0.3">
      <c r="R20011" s="69"/>
    </row>
    <row r="20012" spans="18:18" x14ac:dyDescent="0.3">
      <c r="R20012" s="69"/>
    </row>
    <row r="20013" spans="18:18" x14ac:dyDescent="0.3">
      <c r="R20013" s="69"/>
    </row>
    <row r="20014" spans="18:18" x14ac:dyDescent="0.3">
      <c r="R20014" s="69"/>
    </row>
    <row r="20015" spans="18:18" x14ac:dyDescent="0.3">
      <c r="R20015" s="69"/>
    </row>
    <row r="20016" spans="18:18" x14ac:dyDescent="0.3">
      <c r="R20016" s="69"/>
    </row>
    <row r="20017" spans="18:18" x14ac:dyDescent="0.3">
      <c r="R20017" s="69"/>
    </row>
    <row r="20018" spans="18:18" x14ac:dyDescent="0.3">
      <c r="R20018" s="69"/>
    </row>
    <row r="20019" spans="18:18" x14ac:dyDescent="0.3">
      <c r="R20019" s="69"/>
    </row>
    <row r="20020" spans="18:18" x14ac:dyDescent="0.3">
      <c r="R20020" s="69"/>
    </row>
    <row r="20021" spans="18:18" x14ac:dyDescent="0.3">
      <c r="R20021" s="69"/>
    </row>
    <row r="20022" spans="18:18" x14ac:dyDescent="0.3">
      <c r="R20022" s="69"/>
    </row>
    <row r="20023" spans="18:18" x14ac:dyDescent="0.3">
      <c r="R20023" s="69"/>
    </row>
    <row r="20024" spans="18:18" x14ac:dyDescent="0.3">
      <c r="R20024" s="69"/>
    </row>
    <row r="20025" spans="18:18" x14ac:dyDescent="0.3">
      <c r="R20025" s="69"/>
    </row>
    <row r="20026" spans="18:18" x14ac:dyDescent="0.3">
      <c r="R20026" s="69"/>
    </row>
    <row r="20027" spans="18:18" x14ac:dyDescent="0.3">
      <c r="R20027" s="69"/>
    </row>
    <row r="20028" spans="18:18" x14ac:dyDescent="0.3">
      <c r="R20028" s="69"/>
    </row>
    <row r="20029" spans="18:18" x14ac:dyDescent="0.3">
      <c r="R20029" s="69"/>
    </row>
    <row r="20030" spans="18:18" x14ac:dyDescent="0.3">
      <c r="R20030" s="69"/>
    </row>
    <row r="20031" spans="18:18" x14ac:dyDescent="0.3">
      <c r="R20031" s="69"/>
    </row>
    <row r="20032" spans="18:18" x14ac:dyDescent="0.3">
      <c r="R20032" s="69"/>
    </row>
    <row r="20033" spans="18:18" x14ac:dyDescent="0.3">
      <c r="R20033" s="69"/>
    </row>
    <row r="20034" spans="18:18" x14ac:dyDescent="0.3">
      <c r="R20034" s="69"/>
    </row>
    <row r="20035" spans="18:18" x14ac:dyDescent="0.3">
      <c r="R20035" s="69"/>
    </row>
    <row r="20036" spans="18:18" x14ac:dyDescent="0.3">
      <c r="R20036" s="69"/>
    </row>
    <row r="20037" spans="18:18" x14ac:dyDescent="0.3">
      <c r="R20037" s="69"/>
    </row>
    <row r="20038" spans="18:18" x14ac:dyDescent="0.3">
      <c r="R20038" s="69"/>
    </row>
    <row r="20039" spans="18:18" x14ac:dyDescent="0.3">
      <c r="R20039" s="69"/>
    </row>
    <row r="20040" spans="18:18" x14ac:dyDescent="0.3">
      <c r="R20040" s="69"/>
    </row>
    <row r="20041" spans="18:18" x14ac:dyDescent="0.3">
      <c r="R20041" s="69"/>
    </row>
    <row r="20042" spans="18:18" x14ac:dyDescent="0.3">
      <c r="R20042" s="69"/>
    </row>
    <row r="20043" spans="18:18" x14ac:dyDescent="0.3">
      <c r="R20043" s="69"/>
    </row>
    <row r="20044" spans="18:18" x14ac:dyDescent="0.3">
      <c r="R20044" s="69"/>
    </row>
    <row r="20045" spans="18:18" x14ac:dyDescent="0.3">
      <c r="R20045" s="69"/>
    </row>
    <row r="20046" spans="18:18" x14ac:dyDescent="0.3">
      <c r="R20046" s="69"/>
    </row>
    <row r="20047" spans="18:18" x14ac:dyDescent="0.3">
      <c r="R20047" s="69"/>
    </row>
    <row r="20048" spans="18:18" x14ac:dyDescent="0.3">
      <c r="R20048" s="69"/>
    </row>
    <row r="20049" spans="18:18" x14ac:dyDescent="0.3">
      <c r="R20049" s="69"/>
    </row>
    <row r="20050" spans="18:18" x14ac:dyDescent="0.3">
      <c r="R20050" s="69"/>
    </row>
    <row r="20051" spans="18:18" x14ac:dyDescent="0.3">
      <c r="R20051" s="69"/>
    </row>
    <row r="20052" spans="18:18" x14ac:dyDescent="0.3">
      <c r="R20052" s="69"/>
    </row>
    <row r="20053" spans="18:18" x14ac:dyDescent="0.3">
      <c r="R20053" s="69"/>
    </row>
    <row r="20054" spans="18:18" x14ac:dyDescent="0.3">
      <c r="R20054" s="69"/>
    </row>
    <row r="20055" spans="18:18" x14ac:dyDescent="0.3">
      <c r="R20055" s="69"/>
    </row>
    <row r="20056" spans="18:18" x14ac:dyDescent="0.3">
      <c r="R20056" s="69"/>
    </row>
    <row r="20057" spans="18:18" x14ac:dyDescent="0.3">
      <c r="R20057" s="69"/>
    </row>
    <row r="20058" spans="18:18" x14ac:dyDescent="0.3">
      <c r="R20058" s="69"/>
    </row>
    <row r="20059" spans="18:18" x14ac:dyDescent="0.3">
      <c r="R20059" s="69"/>
    </row>
    <row r="20060" spans="18:18" x14ac:dyDescent="0.3">
      <c r="R20060" s="69"/>
    </row>
    <row r="20061" spans="18:18" x14ac:dyDescent="0.3">
      <c r="R20061" s="69"/>
    </row>
    <row r="20062" spans="18:18" x14ac:dyDescent="0.3">
      <c r="R20062" s="69"/>
    </row>
    <row r="20063" spans="18:18" x14ac:dyDescent="0.3">
      <c r="R20063" s="69"/>
    </row>
    <row r="20064" spans="18:18" x14ac:dyDescent="0.3">
      <c r="R20064" s="69"/>
    </row>
    <row r="20065" spans="18:18" x14ac:dyDescent="0.3">
      <c r="R20065" s="69"/>
    </row>
    <row r="20066" spans="18:18" x14ac:dyDescent="0.3">
      <c r="R20066" s="69"/>
    </row>
    <row r="20067" spans="18:18" x14ac:dyDescent="0.3">
      <c r="R20067" s="69"/>
    </row>
    <row r="20068" spans="18:18" x14ac:dyDescent="0.3">
      <c r="R20068" s="69"/>
    </row>
    <row r="20069" spans="18:18" x14ac:dyDescent="0.3">
      <c r="R20069" s="69"/>
    </row>
    <row r="20070" spans="18:18" x14ac:dyDescent="0.3">
      <c r="R20070" s="69"/>
    </row>
    <row r="20071" spans="18:18" x14ac:dyDescent="0.3">
      <c r="R20071" s="69"/>
    </row>
    <row r="20072" spans="18:18" x14ac:dyDescent="0.3">
      <c r="R20072" s="69"/>
    </row>
  </sheetData>
  <autoFilter ref="A2:Y574" xr:uid="{222E3A18-A027-449B-9B02-EC6926F0B59E}"/>
  <phoneticPr fontId="10" type="noConversion"/>
  <conditionalFormatting sqref="I2:I456 I575:I1048576">
    <cfRule type="containsText" dxfId="1822" priority="140" operator="containsText" text="RAL 7004">
      <formula>NOT(ISERROR(SEARCH("RAL 7004",I2)))</formula>
    </cfRule>
    <cfRule type="containsText" dxfId="1821" priority="141" operator="containsText" text="RAL 1021">
      <formula>NOT(ISERROR(SEARCH("RAL 1021",I2)))</formula>
    </cfRule>
    <cfRule type="containsText" dxfId="1820" priority="142" operator="containsText" text="RAL 5015">
      <formula>NOT(ISERROR(SEARCH("RAL 5015",I2)))</formula>
    </cfRule>
  </conditionalFormatting>
  <conditionalFormatting sqref="I574:J574 M574:O574">
    <cfRule type="containsText" dxfId="1819" priority="137" operator="containsText" text="RAL 7004">
      <formula>NOT(ISERROR(SEARCH("RAL 7004",I574)))</formula>
    </cfRule>
    <cfRule type="containsText" dxfId="1818" priority="138" operator="containsText" text="RAL 1021">
      <formula>NOT(ISERROR(SEARCH("RAL 1021",I574)))</formula>
    </cfRule>
    <cfRule type="containsText" dxfId="1817" priority="139" operator="containsText" text="RAL 5015">
      <formula>NOT(ISERROR(SEARCH("RAL 5015",I574)))</formula>
    </cfRule>
  </conditionalFormatting>
  <conditionalFormatting sqref="I510:I548">
    <cfRule type="containsText" dxfId="1816" priority="134" operator="containsText" text="RAL 7004">
      <formula>NOT(ISERROR(SEARCH("RAL 7004",I510)))</formula>
    </cfRule>
    <cfRule type="containsText" dxfId="1815" priority="135" operator="containsText" text="RAL 1021">
      <formula>NOT(ISERROR(SEARCH("RAL 1021",I510)))</formula>
    </cfRule>
    <cfRule type="containsText" dxfId="1814" priority="136" operator="containsText" text="RAL 5015">
      <formula>NOT(ISERROR(SEARCH("RAL 5015",I510)))</formula>
    </cfRule>
  </conditionalFormatting>
  <conditionalFormatting sqref="I457:I509">
    <cfRule type="containsText" dxfId="1813" priority="131" operator="containsText" text="RAL 7004">
      <formula>NOT(ISERROR(SEARCH("RAL 7004",I457)))</formula>
    </cfRule>
    <cfRule type="containsText" dxfId="1812" priority="132" operator="containsText" text="RAL 1021">
      <formula>NOT(ISERROR(SEARCH("RAL 1021",I457)))</formula>
    </cfRule>
    <cfRule type="containsText" dxfId="1811" priority="133" operator="containsText" text="RAL 5015">
      <formula>NOT(ISERROR(SEARCH("RAL 5015",I457)))</formula>
    </cfRule>
  </conditionalFormatting>
  <conditionalFormatting sqref="I549:I573">
    <cfRule type="containsText" dxfId="1810" priority="128" operator="containsText" text="RAL 7004">
      <formula>NOT(ISERROR(SEARCH("RAL 7004",I549)))</formula>
    </cfRule>
    <cfRule type="containsText" dxfId="1809" priority="129" operator="containsText" text="RAL 1021">
      <formula>NOT(ISERROR(SEARCH("RAL 1021",I549)))</formula>
    </cfRule>
    <cfRule type="containsText" dxfId="1808" priority="130" operator="containsText" text="RAL 5015">
      <formula>NOT(ISERROR(SEARCH("RAL 5015",I549)))</formula>
    </cfRule>
  </conditionalFormatting>
  <conditionalFormatting sqref="R3:R573">
    <cfRule type="cellIs" dxfId="1807" priority="127" operator="greaterThan">
      <formula>0</formula>
    </cfRule>
  </conditionalFormatting>
  <conditionalFormatting sqref="R20073:R1048576 R2:R573">
    <cfRule type="cellIs" dxfId="1806" priority="125" operator="equal">
      <formula>0</formula>
    </cfRule>
    <cfRule type="cellIs" dxfId="1805" priority="126" operator="lessThan">
      <formula>0</formula>
    </cfRule>
  </conditionalFormatting>
  <conditionalFormatting sqref="N2:N573 N575:N1048576">
    <cfRule type="cellIs" dxfId="1804" priority="124" operator="greaterThan">
      <formula>0</formula>
    </cfRule>
  </conditionalFormatting>
  <conditionalFormatting sqref="M2:M573 M575:M1048576">
    <cfRule type="cellIs" dxfId="1803" priority="123" operator="greaterThan">
      <formula>0</formula>
    </cfRule>
  </conditionalFormatting>
  <conditionalFormatting sqref="J2:J573 J575:J1048576">
    <cfRule type="cellIs" dxfId="1802" priority="122" operator="greaterThan">
      <formula>0</formula>
    </cfRule>
  </conditionalFormatting>
  <conditionalFormatting sqref="O2:O1048576">
    <cfRule type="cellIs" dxfId="1801" priority="114" operator="greaterThan">
      <formula>0</formula>
    </cfRule>
  </conditionalFormatting>
  <conditionalFormatting sqref="AA3:AA73 AA76:AA127 AA186:AA191 AA244:AA254 AA256:AA257 AA259:AA277 AA193:AA242 AA513:AA573 AA136 AA138 AA140 AA142:AA184 AA129 AA131:AA134 AA298:AA303 AA305:AA510 AA279:AA296">
    <cfRule type="expression" dxfId="1800" priority="52">
      <formula>AA3&gt;D3</formula>
    </cfRule>
    <cfRule type="expression" dxfId="1799" priority="53">
      <formula>AA&gt;D3</formula>
    </cfRule>
    <cfRule type="expression" dxfId="1798" priority="54">
      <formula>AA3=D3</formula>
    </cfRule>
  </conditionalFormatting>
  <conditionalFormatting sqref="AA74:AA75">
    <cfRule type="expression" dxfId="1797" priority="49">
      <formula>AA74&gt;D74</formula>
    </cfRule>
    <cfRule type="expression" dxfId="1796" priority="50">
      <formula>AA&gt;D74</formula>
    </cfRule>
    <cfRule type="expression" dxfId="1795" priority="51">
      <formula>AA74=D74</formula>
    </cfRule>
  </conditionalFormatting>
  <conditionalFormatting sqref="AA185">
    <cfRule type="expression" dxfId="1794" priority="46">
      <formula>AA185&gt;D185</formula>
    </cfRule>
    <cfRule type="expression" dxfId="1793" priority="47">
      <formula>AA&gt;D185</formula>
    </cfRule>
    <cfRule type="expression" dxfId="1792" priority="48">
      <formula>AA185=D185</formula>
    </cfRule>
  </conditionalFormatting>
  <conditionalFormatting sqref="AA243">
    <cfRule type="expression" dxfId="1791" priority="43">
      <formula>AA243&gt;D243</formula>
    </cfRule>
    <cfRule type="expression" dxfId="1790" priority="44">
      <formula>AA&gt;D243</formula>
    </cfRule>
    <cfRule type="expression" dxfId="1789" priority="45">
      <formula>AA243=D243</formula>
    </cfRule>
  </conditionalFormatting>
  <conditionalFormatting sqref="AA255">
    <cfRule type="expression" dxfId="1788" priority="40">
      <formula>AA255&gt;D255</formula>
    </cfRule>
    <cfRule type="expression" dxfId="1787" priority="41">
      <formula>AA&gt;D255</formula>
    </cfRule>
    <cfRule type="expression" dxfId="1786" priority="42">
      <formula>AA255=D255</formula>
    </cfRule>
  </conditionalFormatting>
  <conditionalFormatting sqref="AA258">
    <cfRule type="expression" dxfId="1785" priority="37">
      <formula>AA258&gt;D258</formula>
    </cfRule>
    <cfRule type="expression" dxfId="1784" priority="38">
      <formula>AA&gt;D258</formula>
    </cfRule>
    <cfRule type="expression" dxfId="1783" priority="39">
      <formula>AA258=D258</formula>
    </cfRule>
  </conditionalFormatting>
  <conditionalFormatting sqref="AA192">
    <cfRule type="expression" dxfId="1782" priority="34">
      <formula>AA192&gt;D192</formula>
    </cfRule>
    <cfRule type="expression" dxfId="1781" priority="35">
      <formula>AA&gt;D192</formula>
    </cfRule>
    <cfRule type="expression" dxfId="1780" priority="36">
      <formula>AA192=D192</formula>
    </cfRule>
  </conditionalFormatting>
  <conditionalFormatting sqref="AA511">
    <cfRule type="expression" dxfId="1779" priority="31">
      <formula>AA511&gt;D511</formula>
    </cfRule>
    <cfRule type="expression" dxfId="1778" priority="32">
      <formula>AA&gt;D511</formula>
    </cfRule>
    <cfRule type="expression" dxfId="1777" priority="33">
      <formula>AA511=D511</formula>
    </cfRule>
  </conditionalFormatting>
  <conditionalFormatting sqref="AA512">
    <cfRule type="expression" dxfId="1776" priority="28">
      <formula>AA512&gt;D512</formula>
    </cfRule>
    <cfRule type="expression" dxfId="1775" priority="29">
      <formula>AA&gt;D512</formula>
    </cfRule>
    <cfRule type="expression" dxfId="1774" priority="30">
      <formula>AA512=D512</formula>
    </cfRule>
  </conditionalFormatting>
  <conditionalFormatting sqref="AA135">
    <cfRule type="expression" dxfId="1773" priority="25">
      <formula>AA135&gt;D135</formula>
    </cfRule>
    <cfRule type="expression" dxfId="1772" priority="26">
      <formula>AA&gt;D135</formula>
    </cfRule>
    <cfRule type="expression" dxfId="1771" priority="27">
      <formula>AA135=D135</formula>
    </cfRule>
  </conditionalFormatting>
  <conditionalFormatting sqref="AA137">
    <cfRule type="expression" dxfId="1770" priority="22">
      <formula>AA137&gt;D137</formula>
    </cfRule>
    <cfRule type="expression" dxfId="1769" priority="23">
      <formula>AA&gt;D137</formula>
    </cfRule>
    <cfRule type="expression" dxfId="1768" priority="24">
      <formula>AA137=D137</formula>
    </cfRule>
  </conditionalFormatting>
  <conditionalFormatting sqref="AA139">
    <cfRule type="expression" dxfId="1767" priority="19">
      <formula>AA139&gt;D139</formula>
    </cfRule>
    <cfRule type="expression" dxfId="1766" priority="20">
      <formula>AA&gt;D139</formula>
    </cfRule>
    <cfRule type="expression" dxfId="1765" priority="21">
      <formula>AA139=D139</formula>
    </cfRule>
  </conditionalFormatting>
  <conditionalFormatting sqref="AA141">
    <cfRule type="expression" dxfId="1764" priority="16">
      <formula>AA141&gt;D141</formula>
    </cfRule>
    <cfRule type="expression" dxfId="1763" priority="17">
      <formula>AA&gt;D141</formula>
    </cfRule>
    <cfRule type="expression" dxfId="1762" priority="18">
      <formula>AA141=D141</formula>
    </cfRule>
  </conditionalFormatting>
  <conditionalFormatting sqref="AA128">
    <cfRule type="expression" dxfId="1761" priority="13">
      <formula>AA128&gt;D128</formula>
    </cfRule>
    <cfRule type="expression" dxfId="1760" priority="14">
      <formula>AA&gt;D128</formula>
    </cfRule>
    <cfRule type="expression" dxfId="1759" priority="15">
      <formula>AA128=D128</formula>
    </cfRule>
  </conditionalFormatting>
  <conditionalFormatting sqref="AA130">
    <cfRule type="expression" dxfId="1758" priority="10">
      <formula>AA130&gt;D130</formula>
    </cfRule>
    <cfRule type="expression" dxfId="1757" priority="11">
      <formula>AA&gt;D130</formula>
    </cfRule>
    <cfRule type="expression" dxfId="1756" priority="12">
      <formula>AA130=D130</formula>
    </cfRule>
  </conditionalFormatting>
  <conditionalFormatting sqref="AA297">
    <cfRule type="expression" dxfId="1755" priority="7">
      <formula>AA297&gt;D297</formula>
    </cfRule>
    <cfRule type="expression" dxfId="1754" priority="8">
      <formula>AA&gt;D297</formula>
    </cfRule>
    <cfRule type="expression" dxfId="1753" priority="9">
      <formula>AA297=D297</formula>
    </cfRule>
  </conditionalFormatting>
  <conditionalFormatting sqref="AA304">
    <cfRule type="expression" dxfId="1752" priority="4">
      <formula>AA304&gt;D304</formula>
    </cfRule>
    <cfRule type="expression" dxfId="1751" priority="5">
      <formula>AA&gt;D304</formula>
    </cfRule>
    <cfRule type="expression" dxfId="1750" priority="6">
      <formula>AA304=D304</formula>
    </cfRule>
  </conditionalFormatting>
  <conditionalFormatting sqref="AA278">
    <cfRule type="expression" dxfId="1749" priority="1">
      <formula>AA278&gt;D278</formula>
    </cfRule>
    <cfRule type="expression" dxfId="1748" priority="2">
      <formula>AA&gt;D278</formula>
    </cfRule>
    <cfRule type="expression" dxfId="1747" priority="3">
      <formula>AA278=D278</formula>
    </cfRule>
  </conditionalFormatting>
  <pageMargins left="0.62992125984251968" right="0.23622047244094491" top="0.55118110236220474" bottom="0.74803149606299213" header="0.31496062992125984" footer="0.31496062992125984"/>
  <pageSetup paperSize="9" scale="26" fitToHeight="0" orientation="portrait" r:id="rId1"/>
  <headerFooter differentFirst="1">
    <oddHeader>&amp;C&amp;"-,курсив"1 очередь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2846-D873-418B-A978-CE95BBBEE5C5}">
  <sheetPr>
    <pageSetUpPr fitToPage="1"/>
  </sheetPr>
  <dimension ref="A1:AP762"/>
  <sheetViews>
    <sheetView view="pageBreakPreview" zoomScale="85" zoomScaleNormal="85" zoomScaleSheetLayoutView="85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ColWidth="9.109375" defaultRowHeight="15.6" outlineLevelCol="2" x14ac:dyDescent="0.3"/>
  <cols>
    <col min="1" max="1" width="10.33203125" style="102" customWidth="1"/>
    <col min="2" max="2" width="9.109375" style="103" bestFit="1" customWidth="1"/>
    <col min="3" max="3" width="26.109375" style="107" customWidth="1"/>
    <col min="4" max="4" width="15.33203125" style="107" customWidth="1"/>
    <col min="5" max="5" width="14" style="104" customWidth="1" outlineLevel="2"/>
    <col min="6" max="6" width="12.109375" style="105" customWidth="1" outlineLevel="2"/>
    <col min="7" max="7" width="9" style="106" customWidth="1" outlineLevel="2"/>
    <col min="8" max="8" width="11.5546875" style="106" customWidth="1" outlineLevel="2"/>
    <col min="9" max="9" width="14.109375" style="107" customWidth="1" outlineLevel="2"/>
    <col min="10" max="14" width="12.44140625" style="66" customWidth="1" outlineLevel="1"/>
    <col min="15" max="15" width="14.109375" style="66" customWidth="1" outlineLevel="1"/>
    <col min="16" max="20" width="14.109375" style="108" customWidth="1" outlineLevel="1"/>
    <col min="21" max="22" width="12.44140625" style="66" customWidth="1" outlineLevel="1"/>
    <col min="23" max="23" width="13.109375" style="66" customWidth="1" outlineLevel="1"/>
    <col min="24" max="25" width="13.33203125" style="66" customWidth="1" outlineLevel="1"/>
    <col min="26" max="26" width="12.109375" style="109" customWidth="1" outlineLevel="1"/>
    <col min="27" max="27" width="21" style="109" customWidth="1" outlineLevel="1"/>
    <col min="28" max="28" width="17" style="298" customWidth="1"/>
    <col min="29" max="31" width="17" style="204" customWidth="1"/>
    <col min="32" max="32" width="17" style="100" customWidth="1"/>
    <col min="33" max="33" width="17" style="216" customWidth="1"/>
    <col min="34" max="34" width="25.109375" style="321" hidden="1" customWidth="1" outlineLevel="1"/>
    <col min="35" max="35" width="17.21875" style="100" hidden="1" customWidth="1" outlineLevel="1"/>
    <col min="36" max="36" width="15.77734375" style="107" customWidth="1" collapsed="1"/>
    <col min="37" max="37" width="15.77734375" style="107" customWidth="1"/>
    <col min="38" max="16384" width="9.109375" style="107"/>
  </cols>
  <sheetData>
    <row r="1" spans="1:37" s="68" customFormat="1" ht="33" customHeight="1" x14ac:dyDescent="0.3">
      <c r="A1" s="118"/>
      <c r="B1" s="119"/>
      <c r="C1" s="119"/>
      <c r="D1" s="120" t="s">
        <v>4817</v>
      </c>
      <c r="E1" s="121"/>
      <c r="F1" s="122"/>
      <c r="G1" s="123"/>
      <c r="H1" s="123"/>
      <c r="I1" s="124"/>
      <c r="J1" s="124"/>
      <c r="K1" s="125"/>
      <c r="L1" s="125"/>
      <c r="M1" s="124"/>
      <c r="N1" s="124"/>
      <c r="O1" s="124"/>
      <c r="P1" s="125"/>
      <c r="Q1" s="119"/>
      <c r="R1" s="124"/>
      <c r="S1" s="126"/>
      <c r="T1" s="126"/>
      <c r="U1" s="127"/>
      <c r="V1" s="127"/>
      <c r="W1" s="128"/>
      <c r="X1" s="119"/>
      <c r="Y1" s="119"/>
      <c r="Z1" s="119"/>
      <c r="AA1" s="129"/>
      <c r="AB1" s="289"/>
      <c r="AC1" s="212"/>
      <c r="AD1" s="212"/>
      <c r="AE1" s="212"/>
      <c r="AF1" s="289"/>
      <c r="AH1" s="318"/>
      <c r="AI1" s="317"/>
      <c r="AJ1" s="99">
        <f ca="1">TODAY()</f>
        <v>45894</v>
      </c>
    </row>
    <row r="2" spans="1:37" ht="46.8" x14ac:dyDescent="0.3">
      <c r="A2" s="152" t="s">
        <v>153</v>
      </c>
      <c r="B2" s="153" t="s">
        <v>1</v>
      </c>
      <c r="C2" s="153" t="s">
        <v>154</v>
      </c>
      <c r="D2" s="154" t="s">
        <v>155</v>
      </c>
      <c r="E2" s="155" t="s">
        <v>156</v>
      </c>
      <c r="F2" s="156" t="s">
        <v>157</v>
      </c>
      <c r="G2" s="157" t="s">
        <v>158</v>
      </c>
      <c r="H2" s="157" t="s">
        <v>159</v>
      </c>
      <c r="I2" s="114" t="s">
        <v>160</v>
      </c>
      <c r="J2" s="83" t="s">
        <v>3224</v>
      </c>
      <c r="K2" s="83" t="s">
        <v>3225</v>
      </c>
      <c r="L2" s="83" t="s">
        <v>3226</v>
      </c>
      <c r="M2" s="83" t="s">
        <v>3227</v>
      </c>
      <c r="N2" s="83" t="s">
        <v>3228</v>
      </c>
      <c r="O2" s="83" t="s">
        <v>3229</v>
      </c>
      <c r="P2" s="158" t="s">
        <v>3230</v>
      </c>
      <c r="Q2" s="158" t="s">
        <v>3231</v>
      </c>
      <c r="R2" s="158" t="s">
        <v>3232</v>
      </c>
      <c r="S2" s="158" t="s">
        <v>3233</v>
      </c>
      <c r="T2" s="158" t="s">
        <v>3234</v>
      </c>
      <c r="U2" s="83" t="s">
        <v>3235</v>
      </c>
      <c r="V2" s="83" t="s">
        <v>3236</v>
      </c>
      <c r="W2" s="83" t="s">
        <v>3237</v>
      </c>
      <c r="X2" s="83" t="s">
        <v>3238</v>
      </c>
      <c r="Y2" s="83" t="s">
        <v>3239</v>
      </c>
      <c r="Z2" s="83" t="s">
        <v>1771</v>
      </c>
      <c r="AA2" s="83" t="s">
        <v>160</v>
      </c>
      <c r="AB2" s="299" t="s">
        <v>4804</v>
      </c>
      <c r="AC2" s="203" t="s">
        <v>4805</v>
      </c>
      <c r="AD2" s="296" t="s">
        <v>5018</v>
      </c>
      <c r="AE2" s="294" t="s">
        <v>5019</v>
      </c>
      <c r="AF2" s="290" t="s">
        <v>4859</v>
      </c>
      <c r="AG2" s="290" t="s">
        <v>4860</v>
      </c>
      <c r="AH2" s="290" t="s">
        <v>4909</v>
      </c>
      <c r="AI2" s="290" t="s">
        <v>4910</v>
      </c>
      <c r="AK2" s="107" t="s">
        <v>4821</v>
      </c>
    </row>
    <row r="3" spans="1:37" x14ac:dyDescent="0.3">
      <c r="A3" s="159" t="s">
        <v>162</v>
      </c>
      <c r="B3" s="160" t="s">
        <v>1777</v>
      </c>
      <c r="C3" s="160" t="s">
        <v>3240</v>
      </c>
      <c r="D3" s="113">
        <v>30</v>
      </c>
      <c r="E3" s="161">
        <v>45.5</v>
      </c>
      <c r="F3" s="162">
        <v>1365</v>
      </c>
      <c r="G3" s="163">
        <v>1.28</v>
      </c>
      <c r="H3" s="163">
        <v>38.4</v>
      </c>
      <c r="I3" s="113" t="s">
        <v>165</v>
      </c>
      <c r="J3" s="96">
        <v>1</v>
      </c>
      <c r="K3" s="96">
        <v>2</v>
      </c>
      <c r="L3" s="96">
        <v>2</v>
      </c>
      <c r="M3" s="96">
        <v>2</v>
      </c>
      <c r="N3" s="96">
        <v>2</v>
      </c>
      <c r="O3" s="96">
        <v>2</v>
      </c>
      <c r="P3" s="164">
        <v>2</v>
      </c>
      <c r="Q3" s="164">
        <v>2</v>
      </c>
      <c r="R3" s="164">
        <v>1</v>
      </c>
      <c r="S3" s="164">
        <v>2</v>
      </c>
      <c r="T3" s="164">
        <v>2</v>
      </c>
      <c r="U3" s="96">
        <v>2</v>
      </c>
      <c r="V3" s="96">
        <v>2</v>
      </c>
      <c r="W3" s="96">
        <v>2</v>
      </c>
      <c r="X3" s="96">
        <v>2</v>
      </c>
      <c r="Y3" s="96">
        <v>2</v>
      </c>
      <c r="Z3" s="97">
        <f>D3-J3-K3-L3-M3-N3-O3-P3-Q3-R3-S3-T3-U3-V3-W3-X3-Y3</f>
        <v>0</v>
      </c>
      <c r="AA3" s="97"/>
      <c r="AB3" s="291" t="str">
        <f>IFERROR(VLOOKUP(B3,'Найдено на объекте'!$A$2:$I$83,9,0),"-")</f>
        <v>-</v>
      </c>
      <c r="AC3" s="196" t="str">
        <f t="shared" ref="AC3:AC66" si="0">IFERROR(AB3*E3/1000,"-")</f>
        <v>-</v>
      </c>
      <c r="AD3" s="196" t="str">
        <f>IFERROR(VLOOKUP(B3,[1]Отгрузки!$B$208:$C$281,2,0),"-")</f>
        <v>-</v>
      </c>
      <c r="AE3" s="196" t="str">
        <f t="shared" ref="AE3:AE66" si="1">IFERROR(AD3*E3/1000, "-")</f>
        <v>-</v>
      </c>
      <c r="AF3" s="291">
        <f t="shared" ref="AF3:AF66" si="2">IFERROR((D3-AD3),D3)</f>
        <v>30</v>
      </c>
      <c r="AG3" s="196">
        <f t="shared" ref="AG3:AG66" si="3">IFERROR(AF3*E3/1000, 0)</f>
        <v>1.365</v>
      </c>
      <c r="AH3" s="319"/>
      <c r="AI3" s="291"/>
      <c r="AJ3" s="107">
        <f>VLOOKUP(B3,'[2]ВОМ КГ-3 СОЭКС'!$C$3:$G$2063,5,0)</f>
        <v>1365</v>
      </c>
      <c r="AK3" s="218">
        <f t="shared" ref="AK3:AK66" si="4">F3-AJ3</f>
        <v>0</v>
      </c>
    </row>
    <row r="4" spans="1:37" x14ac:dyDescent="0.3">
      <c r="A4" s="159" t="s">
        <v>167</v>
      </c>
      <c r="B4" s="160" t="s">
        <v>1778</v>
      </c>
      <c r="C4" s="160" t="s">
        <v>3241</v>
      </c>
      <c r="D4" s="113">
        <v>1</v>
      </c>
      <c r="E4" s="161">
        <v>49.7</v>
      </c>
      <c r="F4" s="162">
        <v>49.7</v>
      </c>
      <c r="G4" s="163">
        <v>1.38</v>
      </c>
      <c r="H4" s="163">
        <v>1.38</v>
      </c>
      <c r="I4" s="113" t="s">
        <v>170</v>
      </c>
      <c r="J4" s="96"/>
      <c r="K4" s="96"/>
      <c r="L4" s="96"/>
      <c r="M4" s="96"/>
      <c r="N4" s="96"/>
      <c r="O4" s="96"/>
      <c r="P4" s="164"/>
      <c r="Q4" s="164"/>
      <c r="R4" s="164"/>
      <c r="S4" s="164"/>
      <c r="T4" s="164"/>
      <c r="U4" s="96"/>
      <c r="V4" s="96"/>
      <c r="W4" s="96"/>
      <c r="X4" s="96"/>
      <c r="Y4" s="96"/>
      <c r="Z4" s="97">
        <f t="shared" ref="Z4:Z67" si="5">D4-J4-K4-L4-M4-N4-O4-P4-Q4-R4-S4-T4-U4-V4-W4-X4-Y4</f>
        <v>1</v>
      </c>
      <c r="AA4" s="97" t="s">
        <v>1772</v>
      </c>
      <c r="AB4" s="291" t="str">
        <f>IFERROR(VLOOKUP(B4,'Найдено на объекте'!$A$2:$I$83,9,0),"-")</f>
        <v>-</v>
      </c>
      <c r="AC4" s="196" t="str">
        <f t="shared" si="0"/>
        <v>-</v>
      </c>
      <c r="AD4" s="196" t="str">
        <f>IFERROR(VLOOKUP(B4,[1]Отгрузки!$B$208:$C$281,2,0),"-")</f>
        <v>-</v>
      </c>
      <c r="AE4" s="196" t="str">
        <f t="shared" si="1"/>
        <v>-</v>
      </c>
      <c r="AF4" s="291">
        <f t="shared" si="2"/>
        <v>1</v>
      </c>
      <c r="AG4" s="196">
        <f t="shared" si="3"/>
        <v>4.9700000000000001E-2</v>
      </c>
      <c r="AH4" s="319"/>
      <c r="AI4" s="291"/>
      <c r="AJ4" s="107">
        <f>VLOOKUP(B4,'[2]ВОМ КГ-3 СОЭКС'!$C$3:$G$2063,5,0)</f>
        <v>49.7</v>
      </c>
      <c r="AK4" s="218">
        <f t="shared" si="4"/>
        <v>0</v>
      </c>
    </row>
    <row r="5" spans="1:37" x14ac:dyDescent="0.3">
      <c r="A5" s="159" t="s">
        <v>171</v>
      </c>
      <c r="B5" s="160" t="s">
        <v>1779</v>
      </c>
      <c r="C5" s="160" t="s">
        <v>3242</v>
      </c>
      <c r="D5" s="113">
        <v>2</v>
      </c>
      <c r="E5" s="161">
        <v>70.599999999999994</v>
      </c>
      <c r="F5" s="162">
        <v>141.19999999999999</v>
      </c>
      <c r="G5" s="163">
        <v>1.94</v>
      </c>
      <c r="H5" s="163">
        <v>3.88</v>
      </c>
      <c r="I5" s="113" t="s">
        <v>165</v>
      </c>
      <c r="J5" s="96"/>
      <c r="K5" s="96"/>
      <c r="L5" s="96"/>
      <c r="M5" s="96"/>
      <c r="N5" s="96"/>
      <c r="O5" s="96"/>
      <c r="P5" s="164"/>
      <c r="Q5" s="164"/>
      <c r="R5" s="164"/>
      <c r="S5" s="164"/>
      <c r="T5" s="164"/>
      <c r="U5" s="96"/>
      <c r="V5" s="96"/>
      <c r="W5" s="96"/>
      <c r="X5" s="96"/>
      <c r="Y5" s="96"/>
      <c r="Z5" s="97">
        <f t="shared" si="5"/>
        <v>2</v>
      </c>
      <c r="AA5" s="97" t="s">
        <v>1772</v>
      </c>
      <c r="AB5" s="291" t="str">
        <f>IFERROR(VLOOKUP(B5,'Найдено на объекте'!$A$2:$I$83,9,0),"-")</f>
        <v>-</v>
      </c>
      <c r="AC5" s="196" t="str">
        <f t="shared" si="0"/>
        <v>-</v>
      </c>
      <c r="AD5" s="196" t="str">
        <f>IFERROR(VLOOKUP(B5,[1]Отгрузки!$B$208:$C$281,2,0),"-")</f>
        <v>-</v>
      </c>
      <c r="AE5" s="196" t="str">
        <f t="shared" si="1"/>
        <v>-</v>
      </c>
      <c r="AF5" s="291">
        <f t="shared" si="2"/>
        <v>2</v>
      </c>
      <c r="AG5" s="196">
        <f t="shared" si="3"/>
        <v>0.14119999999999999</v>
      </c>
      <c r="AH5" s="319"/>
      <c r="AI5" s="291"/>
      <c r="AJ5" s="107">
        <f>VLOOKUP(B5,'[2]ВОМ КГ-3 СОЭКС'!$C$3:$G$2063,5,0)</f>
        <v>141.19999999999999</v>
      </c>
      <c r="AK5" s="218">
        <f t="shared" si="4"/>
        <v>0</v>
      </c>
    </row>
    <row r="6" spans="1:37" x14ac:dyDescent="0.3">
      <c r="A6" s="159" t="s">
        <v>173</v>
      </c>
      <c r="B6" s="160" t="s">
        <v>1780</v>
      </c>
      <c r="C6" s="160" t="s">
        <v>3243</v>
      </c>
      <c r="D6" s="113">
        <v>2</v>
      </c>
      <c r="E6" s="161">
        <v>4701.6000000000004</v>
      </c>
      <c r="F6" s="162">
        <v>9403.2000000000007</v>
      </c>
      <c r="G6" s="163">
        <v>60.65</v>
      </c>
      <c r="H6" s="163">
        <v>121.3</v>
      </c>
      <c r="I6" s="113" t="s">
        <v>165</v>
      </c>
      <c r="J6" s="96">
        <v>1</v>
      </c>
      <c r="K6" s="96"/>
      <c r="L6" s="96"/>
      <c r="M6" s="96"/>
      <c r="N6" s="96"/>
      <c r="O6" s="96"/>
      <c r="P6" s="164"/>
      <c r="Q6" s="164"/>
      <c r="R6" s="164">
        <v>1</v>
      </c>
      <c r="S6" s="164"/>
      <c r="T6" s="164"/>
      <c r="U6" s="96"/>
      <c r="V6" s="96"/>
      <c r="W6" s="96"/>
      <c r="X6" s="96"/>
      <c r="Y6" s="96"/>
      <c r="Z6" s="97">
        <f t="shared" si="5"/>
        <v>0</v>
      </c>
      <c r="AA6" s="97"/>
      <c r="AB6" s="291" t="str">
        <f>IFERROR(VLOOKUP(B6,'Найдено на объекте'!$A$2:$I$83,9,0),"-")</f>
        <v>-</v>
      </c>
      <c r="AC6" s="196" t="str">
        <f t="shared" si="0"/>
        <v>-</v>
      </c>
      <c r="AD6" s="196" t="str">
        <f>IFERROR(VLOOKUP(B6,[1]Отгрузки!$B$208:$C$281,2,0),"-")</f>
        <v>-</v>
      </c>
      <c r="AE6" s="196" t="str">
        <f t="shared" si="1"/>
        <v>-</v>
      </c>
      <c r="AF6" s="291">
        <f t="shared" si="2"/>
        <v>2</v>
      </c>
      <c r="AG6" s="196">
        <f t="shared" si="3"/>
        <v>9.4032</v>
      </c>
      <c r="AH6" s="319"/>
      <c r="AI6" s="291"/>
      <c r="AJ6" s="107">
        <f>VLOOKUP(B6,'[2]ВОМ КГ-3 СОЭКС'!$C$3:$G$2063,5,0)</f>
        <v>9403.2000000000007</v>
      </c>
      <c r="AK6" s="218">
        <f t="shared" si="4"/>
        <v>0</v>
      </c>
    </row>
    <row r="7" spans="1:37" ht="109.2" x14ac:dyDescent="0.3">
      <c r="A7" s="159" t="s">
        <v>176</v>
      </c>
      <c r="B7" s="160" t="s">
        <v>26</v>
      </c>
      <c r="C7" s="160" t="s">
        <v>3244</v>
      </c>
      <c r="D7" s="113">
        <v>11</v>
      </c>
      <c r="E7" s="161">
        <v>4551.2</v>
      </c>
      <c r="F7" s="162">
        <v>50063.199999999997</v>
      </c>
      <c r="G7" s="163">
        <v>57.72</v>
      </c>
      <c r="H7" s="163">
        <v>634.91999999999996</v>
      </c>
      <c r="I7" s="113" t="s">
        <v>165</v>
      </c>
      <c r="J7" s="96"/>
      <c r="K7" s="96">
        <v>1</v>
      </c>
      <c r="L7" s="96">
        <v>1</v>
      </c>
      <c r="M7" s="96"/>
      <c r="N7" s="96"/>
      <c r="O7" s="96">
        <v>1</v>
      </c>
      <c r="P7" s="164">
        <v>1</v>
      </c>
      <c r="Q7" s="164">
        <v>1</v>
      </c>
      <c r="R7" s="164"/>
      <c r="S7" s="164">
        <v>1</v>
      </c>
      <c r="T7" s="164">
        <v>1</v>
      </c>
      <c r="U7" s="96">
        <v>1</v>
      </c>
      <c r="V7" s="96"/>
      <c r="W7" s="96">
        <v>1</v>
      </c>
      <c r="X7" s="96">
        <v>1</v>
      </c>
      <c r="Y7" s="96">
        <v>1</v>
      </c>
      <c r="Z7" s="97">
        <f t="shared" si="5"/>
        <v>0</v>
      </c>
      <c r="AA7" s="97"/>
      <c r="AB7" s="291">
        <f>IFERROR(VLOOKUP(B7,'Найдено на объекте'!$A$2:$I$83,9,0),"-")</f>
        <v>6</v>
      </c>
      <c r="AC7" s="196">
        <f t="shared" si="0"/>
        <v>27.307199999999998</v>
      </c>
      <c r="AD7" s="196">
        <f>IFERROR(VLOOKUP(B7,[1]Отгрузки!$B$208:$C$281,2,0),"-")</f>
        <v>7</v>
      </c>
      <c r="AE7" s="196">
        <f t="shared" si="1"/>
        <v>31.858399999999996</v>
      </c>
      <c r="AF7" s="291">
        <f t="shared" si="2"/>
        <v>4</v>
      </c>
      <c r="AG7" s="196">
        <f t="shared" si="3"/>
        <v>18.204799999999999</v>
      </c>
      <c r="AH7" s="319" t="s">
        <v>4972</v>
      </c>
      <c r="AI7" s="291">
        <f>3+1+1+1+1+1+3</f>
        <v>11</v>
      </c>
      <c r="AJ7" s="107">
        <f>VLOOKUP(B7,'[2]ВОМ КГ-3 СОЭКС'!$C$3:$G$2063,5,0)</f>
        <v>50063.199999999997</v>
      </c>
      <c r="AK7" s="218">
        <f t="shared" si="4"/>
        <v>0</v>
      </c>
    </row>
    <row r="8" spans="1:37" x14ac:dyDescent="0.3">
      <c r="A8" s="159" t="s">
        <v>178</v>
      </c>
      <c r="B8" s="160" t="s">
        <v>1781</v>
      </c>
      <c r="C8" s="160" t="s">
        <v>3245</v>
      </c>
      <c r="D8" s="113">
        <v>8</v>
      </c>
      <c r="E8" s="161">
        <v>4535.6000000000004</v>
      </c>
      <c r="F8" s="162">
        <v>36284.800000000003</v>
      </c>
      <c r="G8" s="163">
        <v>57.32</v>
      </c>
      <c r="H8" s="163">
        <v>458.56</v>
      </c>
      <c r="I8" s="113" t="s">
        <v>165</v>
      </c>
      <c r="J8" s="96"/>
      <c r="K8" s="96">
        <v>1</v>
      </c>
      <c r="L8" s="96">
        <v>1</v>
      </c>
      <c r="M8" s="96"/>
      <c r="N8" s="96"/>
      <c r="O8" s="96">
        <v>1</v>
      </c>
      <c r="P8" s="164">
        <v>1</v>
      </c>
      <c r="Q8" s="164"/>
      <c r="R8" s="164"/>
      <c r="S8" s="164">
        <v>1</v>
      </c>
      <c r="T8" s="164">
        <v>1</v>
      </c>
      <c r="U8" s="96"/>
      <c r="V8" s="96"/>
      <c r="W8" s="96">
        <v>1</v>
      </c>
      <c r="X8" s="96">
        <v>1</v>
      </c>
      <c r="Y8" s="96"/>
      <c r="Z8" s="97">
        <f t="shared" si="5"/>
        <v>0</v>
      </c>
      <c r="AA8" s="97"/>
      <c r="AB8" s="291" t="str">
        <f>IFERROR(VLOOKUP(B8,'Найдено на объекте'!$A$2:$I$83,9,0),"-")</f>
        <v>-</v>
      </c>
      <c r="AC8" s="196" t="str">
        <f t="shared" si="0"/>
        <v>-</v>
      </c>
      <c r="AD8" s="196" t="str">
        <f>IFERROR(VLOOKUP(B8,[1]Отгрузки!$B$208:$C$281,2,0),"-")</f>
        <v>-</v>
      </c>
      <c r="AE8" s="196" t="str">
        <f t="shared" si="1"/>
        <v>-</v>
      </c>
      <c r="AF8" s="291">
        <f t="shared" si="2"/>
        <v>8</v>
      </c>
      <c r="AG8" s="196">
        <f t="shared" si="3"/>
        <v>36.284800000000004</v>
      </c>
      <c r="AH8" s="319"/>
      <c r="AI8" s="291"/>
      <c r="AJ8" s="107">
        <f>VLOOKUP(B8,'[2]ВОМ КГ-3 СОЭКС'!$C$3:$G$2063,5,0)</f>
        <v>36284.800000000003</v>
      </c>
      <c r="AK8" s="218">
        <f t="shared" si="4"/>
        <v>0</v>
      </c>
    </row>
    <row r="9" spans="1:37" x14ac:dyDescent="0.3">
      <c r="A9" s="159" t="s">
        <v>180</v>
      </c>
      <c r="B9" s="160" t="s">
        <v>1782</v>
      </c>
      <c r="C9" s="160" t="s">
        <v>3246</v>
      </c>
      <c r="D9" s="113">
        <v>1</v>
      </c>
      <c r="E9" s="161">
        <v>4551.2</v>
      </c>
      <c r="F9" s="162">
        <v>4551.2</v>
      </c>
      <c r="G9" s="163">
        <v>57.72</v>
      </c>
      <c r="H9" s="163">
        <v>57.72</v>
      </c>
      <c r="I9" s="113" t="s">
        <v>165</v>
      </c>
      <c r="J9" s="96"/>
      <c r="K9" s="96"/>
      <c r="L9" s="96"/>
      <c r="M9" s="96">
        <v>1</v>
      </c>
      <c r="N9" s="96"/>
      <c r="O9" s="96"/>
      <c r="P9" s="164"/>
      <c r="Q9" s="164"/>
      <c r="R9" s="164"/>
      <c r="S9" s="164"/>
      <c r="T9" s="164"/>
      <c r="U9" s="96"/>
      <c r="V9" s="96"/>
      <c r="W9" s="96"/>
      <c r="X9" s="96"/>
      <c r="Y9" s="96"/>
      <c r="Z9" s="97">
        <f t="shared" si="5"/>
        <v>0</v>
      </c>
      <c r="AA9" s="97"/>
      <c r="AB9" s="291" t="str">
        <f>IFERROR(VLOOKUP(B9,'Найдено на объекте'!$A$2:$I$83,9,0),"-")</f>
        <v>-</v>
      </c>
      <c r="AC9" s="196" t="str">
        <f t="shared" si="0"/>
        <v>-</v>
      </c>
      <c r="AD9" s="196" t="str">
        <f>IFERROR(VLOOKUP(B9,[1]Отгрузки!$B$208:$C$281,2,0),"-")</f>
        <v>-</v>
      </c>
      <c r="AE9" s="196" t="str">
        <f t="shared" si="1"/>
        <v>-</v>
      </c>
      <c r="AF9" s="291">
        <f t="shared" si="2"/>
        <v>1</v>
      </c>
      <c r="AG9" s="196">
        <f t="shared" si="3"/>
        <v>4.5511999999999997</v>
      </c>
      <c r="AH9" s="319"/>
      <c r="AI9" s="291"/>
      <c r="AJ9" s="107">
        <f>VLOOKUP(B9,'[2]ВОМ КГ-3 СОЭКС'!$C$3:$G$2063,5,0)</f>
        <v>4551.2</v>
      </c>
      <c r="AK9" s="218">
        <f t="shared" si="4"/>
        <v>0</v>
      </c>
    </row>
    <row r="10" spans="1:37" x14ac:dyDescent="0.3">
      <c r="A10" s="159" t="s">
        <v>183</v>
      </c>
      <c r="B10" s="160" t="s">
        <v>1783</v>
      </c>
      <c r="C10" s="160" t="s">
        <v>3247</v>
      </c>
      <c r="D10" s="113">
        <v>2</v>
      </c>
      <c r="E10" s="161">
        <v>4535.6000000000004</v>
      </c>
      <c r="F10" s="162">
        <v>9071.2000000000007</v>
      </c>
      <c r="G10" s="163">
        <v>57.32</v>
      </c>
      <c r="H10" s="163">
        <v>114.64</v>
      </c>
      <c r="I10" s="113" t="s">
        <v>165</v>
      </c>
      <c r="J10" s="96"/>
      <c r="K10" s="96"/>
      <c r="L10" s="96"/>
      <c r="M10" s="96"/>
      <c r="N10" s="96">
        <v>1</v>
      </c>
      <c r="O10" s="96"/>
      <c r="P10" s="164"/>
      <c r="Q10" s="164"/>
      <c r="R10" s="164"/>
      <c r="S10" s="164"/>
      <c r="T10" s="164"/>
      <c r="U10" s="96"/>
      <c r="V10" s="96">
        <v>1</v>
      </c>
      <c r="W10" s="96"/>
      <c r="X10" s="96"/>
      <c r="Y10" s="96"/>
      <c r="Z10" s="97">
        <f t="shared" si="5"/>
        <v>0</v>
      </c>
      <c r="AA10" s="97"/>
      <c r="AB10" s="291">
        <f>IFERROR(VLOOKUP(B10,'Найдено на объекте'!$A$2:$I$83,9,0),"-")</f>
        <v>1</v>
      </c>
      <c r="AC10" s="196">
        <f t="shared" si="0"/>
        <v>4.5356000000000005</v>
      </c>
      <c r="AD10" s="196" t="str">
        <f>IFERROR(VLOOKUP(B10,[1]Отгрузки!$B$208:$C$281,2,0),"-")</f>
        <v>-</v>
      </c>
      <c r="AE10" s="196" t="str">
        <f t="shared" si="1"/>
        <v>-</v>
      </c>
      <c r="AF10" s="291">
        <f t="shared" si="2"/>
        <v>2</v>
      </c>
      <c r="AG10" s="196">
        <f t="shared" si="3"/>
        <v>9.071200000000001</v>
      </c>
      <c r="AH10" s="319" t="s">
        <v>4911</v>
      </c>
      <c r="AI10" s="291">
        <v>1</v>
      </c>
      <c r="AJ10" s="107">
        <f>VLOOKUP(B10,'[2]ВОМ КГ-3 СОЭКС'!$C$3:$G$2063,5,0)</f>
        <v>9071.2000000000007</v>
      </c>
      <c r="AK10" s="218">
        <f t="shared" si="4"/>
        <v>0</v>
      </c>
    </row>
    <row r="11" spans="1:37" x14ac:dyDescent="0.3">
      <c r="A11" s="159" t="s">
        <v>186</v>
      </c>
      <c r="B11" s="160" t="s">
        <v>1784</v>
      </c>
      <c r="C11" s="160" t="s">
        <v>3248</v>
      </c>
      <c r="D11" s="113">
        <v>2</v>
      </c>
      <c r="E11" s="161">
        <v>4528.7</v>
      </c>
      <c r="F11" s="162">
        <v>9057.4</v>
      </c>
      <c r="G11" s="163">
        <v>57.15</v>
      </c>
      <c r="H11" s="163">
        <v>114.3</v>
      </c>
      <c r="I11" s="113" t="s">
        <v>165</v>
      </c>
      <c r="J11" s="96"/>
      <c r="K11" s="96"/>
      <c r="L11" s="96"/>
      <c r="M11" s="96"/>
      <c r="N11" s="96"/>
      <c r="O11" s="96"/>
      <c r="P11" s="164"/>
      <c r="Q11" s="164">
        <v>1</v>
      </c>
      <c r="R11" s="164"/>
      <c r="S11" s="164"/>
      <c r="T11" s="164"/>
      <c r="U11" s="96"/>
      <c r="V11" s="96"/>
      <c r="W11" s="96"/>
      <c r="X11" s="96"/>
      <c r="Y11" s="96">
        <v>1</v>
      </c>
      <c r="Z11" s="97">
        <f t="shared" si="5"/>
        <v>0</v>
      </c>
      <c r="AA11" s="97"/>
      <c r="AB11" s="291" t="str">
        <f>IFERROR(VLOOKUP(B11,'Найдено на объекте'!$A$2:$I$83,9,0),"-")</f>
        <v>-</v>
      </c>
      <c r="AC11" s="196" t="str">
        <f t="shared" si="0"/>
        <v>-</v>
      </c>
      <c r="AD11" s="196" t="str">
        <f>IFERROR(VLOOKUP(B11,[1]Отгрузки!$B$208:$C$281,2,0),"-")</f>
        <v>-</v>
      </c>
      <c r="AE11" s="196" t="str">
        <f t="shared" si="1"/>
        <v>-</v>
      </c>
      <c r="AF11" s="291">
        <f t="shared" si="2"/>
        <v>2</v>
      </c>
      <c r="AG11" s="196">
        <f t="shared" si="3"/>
        <v>9.0573999999999995</v>
      </c>
      <c r="AH11" s="319"/>
      <c r="AI11" s="291"/>
      <c r="AJ11" s="107">
        <f>VLOOKUP(B11,'[2]ВОМ КГ-3 СОЭКС'!$C$3:$G$2063,5,0)</f>
        <v>9057.4</v>
      </c>
      <c r="AK11" s="218">
        <f t="shared" si="4"/>
        <v>0</v>
      </c>
    </row>
    <row r="12" spans="1:37" x14ac:dyDescent="0.3">
      <c r="A12" s="159" t="s">
        <v>188</v>
      </c>
      <c r="B12" s="160" t="s">
        <v>27</v>
      </c>
      <c r="C12" s="160" t="s">
        <v>3249</v>
      </c>
      <c r="D12" s="113">
        <v>1</v>
      </c>
      <c r="E12" s="161">
        <v>4386.3999999999996</v>
      </c>
      <c r="F12" s="162">
        <v>4386.3999999999996</v>
      </c>
      <c r="G12" s="163">
        <v>54.7</v>
      </c>
      <c r="H12" s="163">
        <v>54.7</v>
      </c>
      <c r="I12" s="113" t="s">
        <v>165</v>
      </c>
      <c r="J12" s="96"/>
      <c r="K12" s="96"/>
      <c r="L12" s="96"/>
      <c r="M12" s="96">
        <v>1</v>
      </c>
      <c r="N12" s="96"/>
      <c r="O12" s="96"/>
      <c r="P12" s="164"/>
      <c r="Q12" s="164"/>
      <c r="R12" s="164"/>
      <c r="S12" s="164"/>
      <c r="T12" s="164"/>
      <c r="U12" s="96"/>
      <c r="V12" s="96"/>
      <c r="W12" s="96"/>
      <c r="X12" s="96"/>
      <c r="Y12" s="96"/>
      <c r="Z12" s="97">
        <f t="shared" si="5"/>
        <v>0</v>
      </c>
      <c r="AA12" s="97"/>
      <c r="AB12" s="291">
        <f>IFERROR(VLOOKUP(B12,'Найдено на объекте'!$A$2:$I$83,9,0),"-")</f>
        <v>1</v>
      </c>
      <c r="AC12" s="196">
        <f t="shared" si="0"/>
        <v>4.3864000000000001</v>
      </c>
      <c r="AD12" s="196">
        <f>IFERROR(VLOOKUP(B12,[1]Отгрузки!$B$208:$C$281,2,0),"-")</f>
        <v>1</v>
      </c>
      <c r="AE12" s="196">
        <f t="shared" si="1"/>
        <v>4.3864000000000001</v>
      </c>
      <c r="AF12" s="291">
        <f t="shared" si="2"/>
        <v>0</v>
      </c>
      <c r="AG12" s="196">
        <f t="shared" si="3"/>
        <v>0</v>
      </c>
      <c r="AH12" s="319" t="s">
        <v>4958</v>
      </c>
      <c r="AI12" s="291">
        <v>1</v>
      </c>
      <c r="AJ12" s="107">
        <f>VLOOKUP(B12,'[2]ВОМ КГ-3 СОЭКС'!$C$3:$G$2063,5,0)</f>
        <v>4386.3999999999996</v>
      </c>
      <c r="AK12" s="218">
        <f t="shared" si="4"/>
        <v>0</v>
      </c>
    </row>
    <row r="13" spans="1:37" x14ac:dyDescent="0.3">
      <c r="A13" s="159" t="s">
        <v>190</v>
      </c>
      <c r="B13" s="160" t="s">
        <v>148</v>
      </c>
      <c r="C13" s="160" t="s">
        <v>3250</v>
      </c>
      <c r="D13" s="113">
        <v>2</v>
      </c>
      <c r="E13" s="161">
        <v>4425.2</v>
      </c>
      <c r="F13" s="162">
        <v>8850.4</v>
      </c>
      <c r="G13" s="163">
        <v>55.46</v>
      </c>
      <c r="H13" s="163">
        <v>110.92</v>
      </c>
      <c r="I13" s="113" t="s">
        <v>165</v>
      </c>
      <c r="J13" s="96"/>
      <c r="K13" s="96"/>
      <c r="L13" s="96"/>
      <c r="M13" s="96"/>
      <c r="N13" s="96">
        <v>1</v>
      </c>
      <c r="O13" s="96"/>
      <c r="P13" s="164"/>
      <c r="Q13" s="164"/>
      <c r="R13" s="164"/>
      <c r="S13" s="164"/>
      <c r="T13" s="164"/>
      <c r="U13" s="96"/>
      <c r="V13" s="96">
        <v>1</v>
      </c>
      <c r="W13" s="96"/>
      <c r="X13" s="96"/>
      <c r="Y13" s="96"/>
      <c r="Z13" s="97">
        <f t="shared" si="5"/>
        <v>0</v>
      </c>
      <c r="AA13" s="97"/>
      <c r="AB13" s="291">
        <f>IFERROR(VLOOKUP(B13,'Найдено на объекте'!$A$2:$I$83,9,0),"-")</f>
        <v>2</v>
      </c>
      <c r="AC13" s="196">
        <f t="shared" si="0"/>
        <v>8.8504000000000005</v>
      </c>
      <c r="AD13" s="196">
        <f>IFERROR(VLOOKUP(B13,[1]Отгрузки!$B$208:$C$281,2,0),"-")</f>
        <v>2</v>
      </c>
      <c r="AE13" s="196">
        <f t="shared" si="1"/>
        <v>8.8504000000000005</v>
      </c>
      <c r="AF13" s="291">
        <f t="shared" si="2"/>
        <v>0</v>
      </c>
      <c r="AG13" s="196">
        <f t="shared" si="3"/>
        <v>0</v>
      </c>
      <c r="AH13" s="319" t="s">
        <v>4931</v>
      </c>
      <c r="AI13" s="291">
        <v>2</v>
      </c>
      <c r="AJ13" s="107">
        <f>VLOOKUP(B13,'[2]ВОМ КГ-3 СОЭКС'!$C$3:$G$2063,5,0)</f>
        <v>8850.4</v>
      </c>
      <c r="AK13" s="218">
        <f t="shared" si="4"/>
        <v>0</v>
      </c>
    </row>
    <row r="14" spans="1:37" x14ac:dyDescent="0.3">
      <c r="A14" s="159" t="s">
        <v>192</v>
      </c>
      <c r="B14" s="160" t="s">
        <v>28</v>
      </c>
      <c r="C14" s="160" t="s">
        <v>3251</v>
      </c>
      <c r="D14" s="113">
        <v>1</v>
      </c>
      <c r="E14" s="161">
        <v>4386.3999999999996</v>
      </c>
      <c r="F14" s="162">
        <v>4386.3999999999996</v>
      </c>
      <c r="G14" s="163">
        <v>54.7</v>
      </c>
      <c r="H14" s="163">
        <v>54.7</v>
      </c>
      <c r="I14" s="113" t="s">
        <v>165</v>
      </c>
      <c r="J14" s="96"/>
      <c r="K14" s="96"/>
      <c r="L14" s="96"/>
      <c r="M14" s="96"/>
      <c r="N14" s="96"/>
      <c r="O14" s="96"/>
      <c r="P14" s="164"/>
      <c r="Q14" s="164"/>
      <c r="R14" s="164"/>
      <c r="S14" s="164"/>
      <c r="T14" s="164"/>
      <c r="U14" s="96">
        <v>1</v>
      </c>
      <c r="V14" s="96"/>
      <c r="W14" s="96"/>
      <c r="X14" s="96"/>
      <c r="Y14" s="96"/>
      <c r="Z14" s="97">
        <f t="shared" si="5"/>
        <v>0</v>
      </c>
      <c r="AA14" s="97"/>
      <c r="AB14" s="291">
        <f>IFERROR(VLOOKUP(B14,'Найдено на объекте'!$A$2:$I$83,9,0),"-")</f>
        <v>1</v>
      </c>
      <c r="AC14" s="196">
        <f t="shared" si="0"/>
        <v>4.3864000000000001</v>
      </c>
      <c r="AD14" s="196">
        <f>IFERROR(VLOOKUP(B14,[1]Отгрузки!$B$208:$C$281,2,0),"-")</f>
        <v>1</v>
      </c>
      <c r="AE14" s="196">
        <f t="shared" si="1"/>
        <v>4.3864000000000001</v>
      </c>
      <c r="AF14" s="291">
        <f t="shared" si="2"/>
        <v>0</v>
      </c>
      <c r="AG14" s="196">
        <f t="shared" si="3"/>
        <v>0</v>
      </c>
      <c r="AH14" s="319" t="s">
        <v>4933</v>
      </c>
      <c r="AI14" s="291">
        <v>1</v>
      </c>
      <c r="AJ14" s="107">
        <f>VLOOKUP(B14,'[2]ВОМ КГ-3 СОЭКС'!$C$3:$G$2063,5,0)</f>
        <v>4386.3999999999996</v>
      </c>
      <c r="AK14" s="218">
        <f t="shared" si="4"/>
        <v>0</v>
      </c>
    </row>
    <row r="15" spans="1:37" x14ac:dyDescent="0.3">
      <c r="A15" s="159" t="s">
        <v>194</v>
      </c>
      <c r="B15" s="160" t="s">
        <v>1785</v>
      </c>
      <c r="C15" s="160" t="s">
        <v>3252</v>
      </c>
      <c r="D15" s="113">
        <v>2</v>
      </c>
      <c r="E15" s="161">
        <v>242.1</v>
      </c>
      <c r="F15" s="162">
        <v>484.2</v>
      </c>
      <c r="G15" s="163">
        <v>4.71</v>
      </c>
      <c r="H15" s="163">
        <v>9.42</v>
      </c>
      <c r="I15" s="113" t="s">
        <v>170</v>
      </c>
      <c r="J15" s="96"/>
      <c r="K15" s="96"/>
      <c r="L15" s="96"/>
      <c r="M15" s="96"/>
      <c r="N15" s="96"/>
      <c r="O15" s="96"/>
      <c r="P15" s="164"/>
      <c r="Q15" s="164"/>
      <c r="R15" s="164">
        <v>1</v>
      </c>
      <c r="S15" s="164"/>
      <c r="T15" s="164"/>
      <c r="U15" s="96"/>
      <c r="V15" s="96"/>
      <c r="W15" s="96"/>
      <c r="X15" s="96"/>
      <c r="Y15" s="96"/>
      <c r="Z15" s="97">
        <f t="shared" si="5"/>
        <v>1</v>
      </c>
      <c r="AA15" s="97" t="s">
        <v>1772</v>
      </c>
      <c r="AB15" s="291" t="str">
        <f>IFERROR(VLOOKUP(B15,'Найдено на объекте'!$A$2:$I$83,9,0),"-")</f>
        <v>-</v>
      </c>
      <c r="AC15" s="196" t="str">
        <f t="shared" si="0"/>
        <v>-</v>
      </c>
      <c r="AD15" s="196" t="str">
        <f>IFERROR(VLOOKUP(B15,[1]Отгрузки!$B$208:$C$281,2,0),"-")</f>
        <v>-</v>
      </c>
      <c r="AE15" s="196" t="str">
        <f t="shared" si="1"/>
        <v>-</v>
      </c>
      <c r="AF15" s="291">
        <f t="shared" si="2"/>
        <v>2</v>
      </c>
      <c r="AG15" s="196">
        <f t="shared" si="3"/>
        <v>0.48419999999999996</v>
      </c>
      <c r="AH15" s="319" t="s">
        <v>4963</v>
      </c>
      <c r="AI15" s="291">
        <v>2</v>
      </c>
      <c r="AJ15" s="107">
        <f>VLOOKUP(B15,'[2]ВОМ КГ-3 СОЭКС'!$C$3:$G$2063,5,0)</f>
        <v>484.2</v>
      </c>
      <c r="AK15" s="218">
        <f t="shared" si="4"/>
        <v>0</v>
      </c>
    </row>
    <row r="16" spans="1:37" x14ac:dyDescent="0.3">
      <c r="A16" s="159" t="s">
        <v>196</v>
      </c>
      <c r="B16" s="160" t="s">
        <v>1786</v>
      </c>
      <c r="C16" s="160" t="s">
        <v>3253</v>
      </c>
      <c r="D16" s="113">
        <v>6</v>
      </c>
      <c r="E16" s="161">
        <v>242.1</v>
      </c>
      <c r="F16" s="162">
        <v>1452.6</v>
      </c>
      <c r="G16" s="163">
        <v>4.71</v>
      </c>
      <c r="H16" s="163">
        <v>28.26</v>
      </c>
      <c r="I16" s="113" t="s">
        <v>170</v>
      </c>
      <c r="J16" s="96"/>
      <c r="K16" s="96"/>
      <c r="L16" s="96"/>
      <c r="M16" s="96"/>
      <c r="N16" s="96"/>
      <c r="O16" s="96"/>
      <c r="P16" s="164"/>
      <c r="Q16" s="164"/>
      <c r="R16" s="164">
        <v>3</v>
      </c>
      <c r="S16" s="164"/>
      <c r="T16" s="164"/>
      <c r="U16" s="96"/>
      <c r="V16" s="96"/>
      <c r="W16" s="96"/>
      <c r="X16" s="96"/>
      <c r="Y16" s="96"/>
      <c r="Z16" s="97">
        <f t="shared" si="5"/>
        <v>3</v>
      </c>
      <c r="AA16" s="97" t="s">
        <v>1772</v>
      </c>
      <c r="AB16" s="291">
        <f>IFERROR(VLOOKUP(B16,'Найдено на объекте'!$A$2:$I$83,9,0),"-")</f>
        <v>1</v>
      </c>
      <c r="AC16" s="196">
        <f t="shared" si="0"/>
        <v>0.24209999999999998</v>
      </c>
      <c r="AD16" s="196" t="str">
        <f>IFERROR(VLOOKUP(B16,[1]Отгрузки!$B$208:$C$281,2,0),"-")</f>
        <v>-</v>
      </c>
      <c r="AE16" s="196" t="str">
        <f t="shared" si="1"/>
        <v>-</v>
      </c>
      <c r="AF16" s="291">
        <f t="shared" si="2"/>
        <v>6</v>
      </c>
      <c r="AG16" s="196">
        <f t="shared" si="3"/>
        <v>1.4525999999999999</v>
      </c>
      <c r="AH16" s="319" t="s">
        <v>4963</v>
      </c>
      <c r="AI16" s="291">
        <v>6</v>
      </c>
      <c r="AJ16" s="107">
        <f>VLOOKUP(B16,'[2]ВОМ КГ-3 СОЭКС'!$C$3:$G$2063,5,0)</f>
        <v>1452.6</v>
      </c>
      <c r="AK16" s="218">
        <f t="shared" si="4"/>
        <v>0</v>
      </c>
    </row>
    <row r="17" spans="1:37" x14ac:dyDescent="0.3">
      <c r="A17" s="159" t="s">
        <v>198</v>
      </c>
      <c r="B17" s="160" t="s">
        <v>1787</v>
      </c>
      <c r="C17" s="160" t="s">
        <v>3254</v>
      </c>
      <c r="D17" s="113">
        <v>2</v>
      </c>
      <c r="E17" s="161">
        <v>686</v>
      </c>
      <c r="F17" s="162">
        <v>1372</v>
      </c>
      <c r="G17" s="163">
        <v>13.14</v>
      </c>
      <c r="H17" s="163">
        <v>26.28</v>
      </c>
      <c r="I17" s="113" t="s">
        <v>165</v>
      </c>
      <c r="J17" s="96"/>
      <c r="K17" s="96">
        <v>1</v>
      </c>
      <c r="L17" s="96"/>
      <c r="M17" s="96"/>
      <c r="N17" s="96"/>
      <c r="O17" s="96"/>
      <c r="P17" s="164"/>
      <c r="Q17" s="164"/>
      <c r="R17" s="164"/>
      <c r="S17" s="164">
        <v>1</v>
      </c>
      <c r="T17" s="164"/>
      <c r="U17" s="96"/>
      <c r="V17" s="96"/>
      <c r="W17" s="96"/>
      <c r="X17" s="96"/>
      <c r="Y17" s="96"/>
      <c r="Z17" s="97">
        <f t="shared" si="5"/>
        <v>0</v>
      </c>
      <c r="AA17" s="97"/>
      <c r="AB17" s="291" t="str">
        <f>IFERROR(VLOOKUP(B17,'Найдено на объекте'!$A$2:$I$83,9,0),"-")</f>
        <v>-</v>
      </c>
      <c r="AC17" s="196" t="str">
        <f t="shared" si="0"/>
        <v>-</v>
      </c>
      <c r="AD17" s="196" t="str">
        <f>IFERROR(VLOOKUP(B17,[1]Отгрузки!$B$208:$C$281,2,0),"-")</f>
        <v>-</v>
      </c>
      <c r="AE17" s="196" t="str">
        <f t="shared" si="1"/>
        <v>-</v>
      </c>
      <c r="AF17" s="291">
        <f t="shared" si="2"/>
        <v>2</v>
      </c>
      <c r="AG17" s="196">
        <f t="shared" si="3"/>
        <v>1.3720000000000001</v>
      </c>
      <c r="AH17" s="319" t="s">
        <v>4963</v>
      </c>
      <c r="AI17" s="291">
        <v>2</v>
      </c>
      <c r="AJ17" s="107">
        <f>VLOOKUP(B17,'[2]ВОМ КГ-3 СОЭКС'!$C$3:$G$2063,5,0)</f>
        <v>1372</v>
      </c>
      <c r="AK17" s="218">
        <f t="shared" si="4"/>
        <v>0</v>
      </c>
    </row>
    <row r="18" spans="1:37" ht="31.2" x14ac:dyDescent="0.3">
      <c r="A18" s="159" t="s">
        <v>200</v>
      </c>
      <c r="B18" s="160" t="s">
        <v>1788</v>
      </c>
      <c r="C18" s="160" t="s">
        <v>3255</v>
      </c>
      <c r="D18" s="113">
        <v>2</v>
      </c>
      <c r="E18" s="161">
        <v>697.7</v>
      </c>
      <c r="F18" s="162">
        <v>1395.4</v>
      </c>
      <c r="G18" s="163">
        <v>13.45</v>
      </c>
      <c r="H18" s="163">
        <v>26.9</v>
      </c>
      <c r="I18" s="113" t="s">
        <v>165</v>
      </c>
      <c r="J18" s="96"/>
      <c r="K18" s="96">
        <v>1</v>
      </c>
      <c r="L18" s="96"/>
      <c r="M18" s="96"/>
      <c r="N18" s="96"/>
      <c r="O18" s="96"/>
      <c r="P18" s="164"/>
      <c r="Q18" s="164"/>
      <c r="R18" s="164"/>
      <c r="S18" s="164">
        <v>1</v>
      </c>
      <c r="T18" s="164"/>
      <c r="U18" s="96"/>
      <c r="V18" s="96"/>
      <c r="W18" s="96"/>
      <c r="X18" s="96"/>
      <c r="Y18" s="96"/>
      <c r="Z18" s="97">
        <f t="shared" si="5"/>
        <v>0</v>
      </c>
      <c r="AA18" s="97"/>
      <c r="AB18" s="291">
        <f>IFERROR(VLOOKUP(B18,'Найдено на объекте'!$A$2:$I$83,9,0),"-")</f>
        <v>2</v>
      </c>
      <c r="AC18" s="196">
        <f t="shared" si="0"/>
        <v>1.3954000000000002</v>
      </c>
      <c r="AD18" s="196" t="str">
        <f>IFERROR(VLOOKUP(B18,[1]Отгрузки!$B$208:$C$281,2,0),"-")</f>
        <v>-</v>
      </c>
      <c r="AE18" s="196" t="str">
        <f t="shared" si="1"/>
        <v>-</v>
      </c>
      <c r="AF18" s="291">
        <f t="shared" si="2"/>
        <v>2</v>
      </c>
      <c r="AG18" s="196">
        <f t="shared" si="3"/>
        <v>1.3954000000000002</v>
      </c>
      <c r="AH18" s="319" t="s">
        <v>4940</v>
      </c>
      <c r="AI18" s="291">
        <f>1+1</f>
        <v>2</v>
      </c>
      <c r="AJ18" s="107">
        <f>VLOOKUP(B18,'[2]ВОМ КГ-3 СОЭКС'!$C$3:$G$2063,5,0)</f>
        <v>1395.4</v>
      </c>
      <c r="AK18" s="218">
        <f t="shared" si="4"/>
        <v>0</v>
      </c>
    </row>
    <row r="19" spans="1:37" x14ac:dyDescent="0.3">
      <c r="A19" s="159" t="s">
        <v>202</v>
      </c>
      <c r="B19" s="160" t="s">
        <v>1789</v>
      </c>
      <c r="C19" s="160" t="s">
        <v>3256</v>
      </c>
      <c r="D19" s="113">
        <v>4</v>
      </c>
      <c r="E19" s="161">
        <v>673.5</v>
      </c>
      <c r="F19" s="162">
        <v>2694</v>
      </c>
      <c r="G19" s="163">
        <v>12.75</v>
      </c>
      <c r="H19" s="163">
        <v>51</v>
      </c>
      <c r="I19" s="113" t="s">
        <v>170</v>
      </c>
      <c r="J19" s="96"/>
      <c r="K19" s="96">
        <v>2</v>
      </c>
      <c r="L19" s="96"/>
      <c r="M19" s="96"/>
      <c r="N19" s="96"/>
      <c r="O19" s="96"/>
      <c r="P19" s="164"/>
      <c r="Q19" s="164"/>
      <c r="R19" s="164"/>
      <c r="S19" s="164">
        <v>2</v>
      </c>
      <c r="T19" s="164"/>
      <c r="U19" s="96"/>
      <c r="V19" s="96"/>
      <c r="W19" s="96"/>
      <c r="X19" s="96"/>
      <c r="Y19" s="96"/>
      <c r="Z19" s="97">
        <f t="shared" si="5"/>
        <v>0</v>
      </c>
      <c r="AA19" s="97"/>
      <c r="AB19" s="291">
        <f>IFERROR(VLOOKUP(B19,'Найдено на объекте'!$A$2:$I$83,9,0),"-")</f>
        <v>3</v>
      </c>
      <c r="AC19" s="196">
        <f t="shared" si="0"/>
        <v>2.0205000000000002</v>
      </c>
      <c r="AD19" s="196" t="str">
        <f>IFERROR(VLOOKUP(B19,[1]Отгрузки!$B$208:$C$281,2,0),"-")</f>
        <v>-</v>
      </c>
      <c r="AE19" s="196" t="str">
        <f t="shared" si="1"/>
        <v>-</v>
      </c>
      <c r="AF19" s="291">
        <f t="shared" si="2"/>
        <v>4</v>
      </c>
      <c r="AG19" s="196">
        <f t="shared" si="3"/>
        <v>2.694</v>
      </c>
      <c r="AH19" s="319" t="s">
        <v>4963</v>
      </c>
      <c r="AI19" s="291">
        <v>4</v>
      </c>
      <c r="AJ19" s="107">
        <f>VLOOKUP(B19,'[2]ВОМ КГ-3 СОЭКС'!$C$3:$G$2063,5,0)</f>
        <v>2694</v>
      </c>
      <c r="AK19" s="218">
        <f t="shared" si="4"/>
        <v>0</v>
      </c>
    </row>
    <row r="20" spans="1:37" ht="31.2" x14ac:dyDescent="0.3">
      <c r="A20" s="159" t="s">
        <v>204</v>
      </c>
      <c r="B20" s="160" t="s">
        <v>1790</v>
      </c>
      <c r="C20" s="160" t="s">
        <v>3257</v>
      </c>
      <c r="D20" s="113">
        <v>8</v>
      </c>
      <c r="E20" s="161">
        <v>673.5</v>
      </c>
      <c r="F20" s="162">
        <v>5388</v>
      </c>
      <c r="G20" s="163">
        <v>12.75</v>
      </c>
      <c r="H20" s="163">
        <v>102</v>
      </c>
      <c r="I20" s="113" t="s">
        <v>165</v>
      </c>
      <c r="J20" s="96"/>
      <c r="K20" s="96">
        <v>1</v>
      </c>
      <c r="L20" s="96"/>
      <c r="M20" s="96">
        <v>1</v>
      </c>
      <c r="N20" s="96"/>
      <c r="O20" s="96"/>
      <c r="P20" s="164">
        <v>1</v>
      </c>
      <c r="Q20" s="164">
        <v>1</v>
      </c>
      <c r="R20" s="164"/>
      <c r="S20" s="164">
        <v>1</v>
      </c>
      <c r="T20" s="164"/>
      <c r="U20" s="96">
        <v>1</v>
      </c>
      <c r="V20" s="96"/>
      <c r="W20" s="96"/>
      <c r="X20" s="96">
        <v>1</v>
      </c>
      <c r="Y20" s="96">
        <v>1</v>
      </c>
      <c r="Z20" s="97">
        <f t="shared" si="5"/>
        <v>0</v>
      </c>
      <c r="AA20" s="97"/>
      <c r="AB20" s="291">
        <f>IFERROR(VLOOKUP(B20,'Найдено на объекте'!$A$2:$I$83,9,0),"-")</f>
        <v>6</v>
      </c>
      <c r="AC20" s="196">
        <f t="shared" si="0"/>
        <v>4.0410000000000004</v>
      </c>
      <c r="AD20" s="196" t="str">
        <f>IFERROR(VLOOKUP(B20,[1]Отгрузки!$B$208:$C$281,2,0),"-")</f>
        <v>-</v>
      </c>
      <c r="AE20" s="196" t="str">
        <f t="shared" si="1"/>
        <v>-</v>
      </c>
      <c r="AF20" s="291">
        <f t="shared" si="2"/>
        <v>8</v>
      </c>
      <c r="AG20" s="196">
        <f t="shared" si="3"/>
        <v>5.3879999999999999</v>
      </c>
      <c r="AH20" s="319" t="s">
        <v>4964</v>
      </c>
      <c r="AI20" s="291">
        <f>6+2</f>
        <v>8</v>
      </c>
      <c r="AJ20" s="107">
        <f>VLOOKUP(B20,'[2]ВОМ КГ-3 СОЭКС'!$C$3:$G$2063,5,0)</f>
        <v>5388</v>
      </c>
      <c r="AK20" s="218">
        <f t="shared" si="4"/>
        <v>0</v>
      </c>
    </row>
    <row r="21" spans="1:37" x14ac:dyDescent="0.3">
      <c r="A21" s="159" t="s">
        <v>206</v>
      </c>
      <c r="B21" s="160" t="s">
        <v>1791</v>
      </c>
      <c r="C21" s="160" t="s">
        <v>3258</v>
      </c>
      <c r="D21" s="113">
        <v>8</v>
      </c>
      <c r="E21" s="161">
        <v>685.2</v>
      </c>
      <c r="F21" s="162">
        <v>5481.6</v>
      </c>
      <c r="G21" s="163">
        <v>13.06</v>
      </c>
      <c r="H21" s="163">
        <v>104.48</v>
      </c>
      <c r="I21" s="113" t="s">
        <v>165</v>
      </c>
      <c r="J21" s="96"/>
      <c r="K21" s="96">
        <v>1</v>
      </c>
      <c r="L21" s="96"/>
      <c r="M21" s="96">
        <v>1</v>
      </c>
      <c r="N21" s="96"/>
      <c r="O21" s="96"/>
      <c r="P21" s="164">
        <v>1</v>
      </c>
      <c r="Q21" s="164">
        <v>1</v>
      </c>
      <c r="R21" s="164"/>
      <c r="S21" s="164">
        <v>1</v>
      </c>
      <c r="T21" s="164"/>
      <c r="U21" s="96">
        <v>1</v>
      </c>
      <c r="V21" s="96"/>
      <c r="W21" s="96"/>
      <c r="X21" s="96">
        <v>1</v>
      </c>
      <c r="Y21" s="96">
        <v>1</v>
      </c>
      <c r="Z21" s="97">
        <f t="shared" si="5"/>
        <v>0</v>
      </c>
      <c r="AA21" s="97"/>
      <c r="AB21" s="291">
        <f>IFERROR(VLOOKUP(B21,'Найдено на объекте'!$A$2:$I$83,9,0),"-")</f>
        <v>2</v>
      </c>
      <c r="AC21" s="196">
        <f t="shared" si="0"/>
        <v>1.3704000000000001</v>
      </c>
      <c r="AD21" s="196" t="str">
        <f>IFERROR(VLOOKUP(B21,[1]Отгрузки!$B$208:$C$281,2,0),"-")</f>
        <v>-</v>
      </c>
      <c r="AE21" s="196" t="str">
        <f t="shared" si="1"/>
        <v>-</v>
      </c>
      <c r="AF21" s="291">
        <f t="shared" si="2"/>
        <v>8</v>
      </c>
      <c r="AG21" s="196">
        <f t="shared" si="3"/>
        <v>5.4816000000000003</v>
      </c>
      <c r="AH21" s="319" t="s">
        <v>4927</v>
      </c>
      <c r="AI21" s="291">
        <v>8</v>
      </c>
      <c r="AJ21" s="107">
        <f>VLOOKUP(B21,'[2]ВОМ КГ-3 СОЭКС'!$C$3:$G$2063,5,0)</f>
        <v>5481.6</v>
      </c>
      <c r="AK21" s="218">
        <f t="shared" si="4"/>
        <v>0</v>
      </c>
    </row>
    <row r="22" spans="1:37" ht="31.2" x14ac:dyDescent="0.3">
      <c r="A22" s="159" t="s">
        <v>208</v>
      </c>
      <c r="B22" s="160" t="s">
        <v>1792</v>
      </c>
      <c r="C22" s="160" t="s">
        <v>3259</v>
      </c>
      <c r="D22" s="113">
        <v>16</v>
      </c>
      <c r="E22" s="161">
        <v>673.5</v>
      </c>
      <c r="F22" s="162">
        <v>10776</v>
      </c>
      <c r="G22" s="163">
        <v>12.75</v>
      </c>
      <c r="H22" s="163">
        <v>204</v>
      </c>
      <c r="I22" s="113" t="s">
        <v>170</v>
      </c>
      <c r="J22" s="96"/>
      <c r="K22" s="96">
        <v>2</v>
      </c>
      <c r="L22" s="96"/>
      <c r="M22" s="96">
        <v>2</v>
      </c>
      <c r="N22" s="96"/>
      <c r="O22" s="96"/>
      <c r="P22" s="164">
        <v>2</v>
      </c>
      <c r="Q22" s="164">
        <v>2</v>
      </c>
      <c r="R22" s="164"/>
      <c r="S22" s="164">
        <v>2</v>
      </c>
      <c r="T22" s="164"/>
      <c r="U22" s="96">
        <v>2</v>
      </c>
      <c r="V22" s="96"/>
      <c r="W22" s="96"/>
      <c r="X22" s="96">
        <v>2</v>
      </c>
      <c r="Y22" s="96">
        <v>2</v>
      </c>
      <c r="Z22" s="97">
        <f t="shared" si="5"/>
        <v>0</v>
      </c>
      <c r="AA22" s="97"/>
      <c r="AB22" s="291">
        <f>IFERROR(VLOOKUP(B22,'Найдено на объекте'!$A$2:$I$83,9,0),"-")</f>
        <v>8</v>
      </c>
      <c r="AC22" s="196">
        <f t="shared" si="0"/>
        <v>5.3879999999999999</v>
      </c>
      <c r="AD22" s="196" t="str">
        <f>IFERROR(VLOOKUP(B22,[1]Отгрузки!$B$208:$C$281,2,0),"-")</f>
        <v>-</v>
      </c>
      <c r="AE22" s="196" t="str">
        <f t="shared" si="1"/>
        <v>-</v>
      </c>
      <c r="AF22" s="291">
        <f t="shared" si="2"/>
        <v>16</v>
      </c>
      <c r="AG22" s="196">
        <f t="shared" si="3"/>
        <v>10.776</v>
      </c>
      <c r="AH22" s="319" t="s">
        <v>4940</v>
      </c>
      <c r="AI22" s="291">
        <f>6+10</f>
        <v>16</v>
      </c>
      <c r="AJ22" s="107">
        <f>VLOOKUP(B22,'[2]ВОМ КГ-3 СОЭКС'!$C$3:$G$2063,5,0)</f>
        <v>10776</v>
      </c>
      <c r="AK22" s="218">
        <f t="shared" si="4"/>
        <v>0</v>
      </c>
    </row>
    <row r="23" spans="1:37" ht="46.8" x14ac:dyDescent="0.3">
      <c r="A23" s="159" t="s">
        <v>210</v>
      </c>
      <c r="B23" s="160" t="s">
        <v>1793</v>
      </c>
      <c r="C23" s="160" t="s">
        <v>3260</v>
      </c>
      <c r="D23" s="113">
        <v>7</v>
      </c>
      <c r="E23" s="161">
        <v>673.5</v>
      </c>
      <c r="F23" s="162">
        <v>4714.5</v>
      </c>
      <c r="G23" s="163">
        <v>12.75</v>
      </c>
      <c r="H23" s="163">
        <v>89.25</v>
      </c>
      <c r="I23" s="113" t="s">
        <v>165</v>
      </c>
      <c r="J23" s="96"/>
      <c r="K23" s="96"/>
      <c r="L23" s="96">
        <v>1</v>
      </c>
      <c r="M23" s="96"/>
      <c r="N23" s="96"/>
      <c r="O23" s="96">
        <v>1</v>
      </c>
      <c r="P23" s="164">
        <v>1</v>
      </c>
      <c r="Q23" s="164"/>
      <c r="R23" s="164"/>
      <c r="S23" s="164"/>
      <c r="T23" s="164">
        <v>1</v>
      </c>
      <c r="U23" s="96">
        <v>1</v>
      </c>
      <c r="V23" s="96"/>
      <c r="W23" s="96">
        <v>1</v>
      </c>
      <c r="X23" s="96">
        <v>1</v>
      </c>
      <c r="Y23" s="96"/>
      <c r="Z23" s="97">
        <f t="shared" si="5"/>
        <v>0</v>
      </c>
      <c r="AA23" s="97"/>
      <c r="AB23" s="291">
        <f>IFERROR(VLOOKUP(B23,'Найдено на объекте'!$A$2:$I$83,9,0),"-")</f>
        <v>2</v>
      </c>
      <c r="AC23" s="196">
        <f t="shared" si="0"/>
        <v>1.347</v>
      </c>
      <c r="AD23" s="196" t="str">
        <f>IFERROR(VLOOKUP(B23,[1]Отгрузки!$B$208:$C$281,2,0),"-")</f>
        <v>-</v>
      </c>
      <c r="AE23" s="196" t="str">
        <f t="shared" si="1"/>
        <v>-</v>
      </c>
      <c r="AF23" s="291">
        <f t="shared" si="2"/>
        <v>7</v>
      </c>
      <c r="AG23" s="196">
        <f t="shared" si="3"/>
        <v>4.7145000000000001</v>
      </c>
      <c r="AH23" s="319" t="s">
        <v>4941</v>
      </c>
      <c r="AI23" s="291">
        <f>3+2+2</f>
        <v>7</v>
      </c>
      <c r="AJ23" s="107">
        <f>VLOOKUP(B23,'[2]ВОМ КГ-3 СОЭКС'!$C$3:$G$2063,5,0)</f>
        <v>4714.5</v>
      </c>
      <c r="AK23" s="218">
        <f t="shared" si="4"/>
        <v>0</v>
      </c>
    </row>
    <row r="24" spans="1:37" ht="31.2" x14ac:dyDescent="0.3">
      <c r="A24" s="159" t="s">
        <v>212</v>
      </c>
      <c r="B24" s="160" t="s">
        <v>1794</v>
      </c>
      <c r="C24" s="160" t="s">
        <v>3261</v>
      </c>
      <c r="D24" s="113">
        <v>6</v>
      </c>
      <c r="E24" s="161">
        <v>685.2</v>
      </c>
      <c r="F24" s="162">
        <v>4111.2</v>
      </c>
      <c r="G24" s="163">
        <v>13.06</v>
      </c>
      <c r="H24" s="163">
        <v>78.36</v>
      </c>
      <c r="I24" s="113" t="s">
        <v>165</v>
      </c>
      <c r="J24" s="96"/>
      <c r="K24" s="96"/>
      <c r="L24" s="96">
        <v>1</v>
      </c>
      <c r="M24" s="96"/>
      <c r="N24" s="96"/>
      <c r="O24" s="96">
        <v>1</v>
      </c>
      <c r="P24" s="164">
        <v>1</v>
      </c>
      <c r="Q24" s="164"/>
      <c r="R24" s="164"/>
      <c r="S24" s="164"/>
      <c r="T24" s="164">
        <v>1</v>
      </c>
      <c r="U24" s="96"/>
      <c r="V24" s="96"/>
      <c r="W24" s="96">
        <v>1</v>
      </c>
      <c r="X24" s="96">
        <v>1</v>
      </c>
      <c r="Y24" s="96"/>
      <c r="Z24" s="97">
        <f t="shared" si="5"/>
        <v>0</v>
      </c>
      <c r="AA24" s="97"/>
      <c r="AB24" s="291">
        <f>IFERROR(VLOOKUP(B24,'Найдено на объекте'!$A$2:$I$83,9,0),"-")</f>
        <v>2</v>
      </c>
      <c r="AC24" s="196">
        <f t="shared" si="0"/>
        <v>1.3704000000000001</v>
      </c>
      <c r="AD24" s="196" t="str">
        <f>IFERROR(VLOOKUP(B24,[1]Отгрузки!$B$208:$C$281,2,0),"-")</f>
        <v>-</v>
      </c>
      <c r="AE24" s="196" t="str">
        <f t="shared" si="1"/>
        <v>-</v>
      </c>
      <c r="AF24" s="291">
        <f t="shared" si="2"/>
        <v>6</v>
      </c>
      <c r="AG24" s="196">
        <f t="shared" si="3"/>
        <v>4.1112000000000011</v>
      </c>
      <c r="AH24" s="319" t="s">
        <v>4929</v>
      </c>
      <c r="AI24" s="291">
        <f>5+1</f>
        <v>6</v>
      </c>
      <c r="AJ24" s="107">
        <f>VLOOKUP(B24,'[2]ВОМ КГ-3 СОЭКС'!$C$3:$G$2063,5,0)</f>
        <v>4111.2</v>
      </c>
      <c r="AK24" s="218">
        <f t="shared" si="4"/>
        <v>0</v>
      </c>
    </row>
    <row r="25" spans="1:37" ht="31.2" x14ac:dyDescent="0.3">
      <c r="A25" s="159" t="s">
        <v>214</v>
      </c>
      <c r="B25" s="160" t="s">
        <v>1795</v>
      </c>
      <c r="C25" s="160" t="s">
        <v>3262</v>
      </c>
      <c r="D25" s="113">
        <v>12</v>
      </c>
      <c r="E25" s="161">
        <v>686</v>
      </c>
      <c r="F25" s="162">
        <v>8232</v>
      </c>
      <c r="G25" s="163">
        <v>13.14</v>
      </c>
      <c r="H25" s="163">
        <v>157.68</v>
      </c>
      <c r="I25" s="113" t="s">
        <v>170</v>
      </c>
      <c r="J25" s="96"/>
      <c r="K25" s="96"/>
      <c r="L25" s="96">
        <v>2</v>
      </c>
      <c r="M25" s="96"/>
      <c r="N25" s="96"/>
      <c r="O25" s="96">
        <v>2</v>
      </c>
      <c r="P25" s="164">
        <v>2</v>
      </c>
      <c r="Q25" s="164"/>
      <c r="R25" s="164"/>
      <c r="S25" s="164"/>
      <c r="T25" s="164">
        <v>2</v>
      </c>
      <c r="U25" s="96"/>
      <c r="V25" s="96"/>
      <c r="W25" s="96">
        <v>2</v>
      </c>
      <c r="X25" s="96">
        <v>2</v>
      </c>
      <c r="Y25" s="96"/>
      <c r="Z25" s="97">
        <f t="shared" si="5"/>
        <v>0</v>
      </c>
      <c r="AA25" s="97"/>
      <c r="AB25" s="291">
        <f>IFERROR(VLOOKUP(B25,'Найдено на объекте'!$A$2:$I$83,9,0),"-")</f>
        <v>2</v>
      </c>
      <c r="AC25" s="196">
        <f t="shared" si="0"/>
        <v>1.3720000000000001</v>
      </c>
      <c r="AD25" s="196" t="str">
        <f>IFERROR(VLOOKUP(B25,[1]Отгрузки!$B$208:$C$281,2,0),"-")</f>
        <v>-</v>
      </c>
      <c r="AE25" s="196" t="str">
        <f t="shared" si="1"/>
        <v>-</v>
      </c>
      <c r="AF25" s="291">
        <f t="shared" si="2"/>
        <v>12</v>
      </c>
      <c r="AG25" s="196">
        <f t="shared" si="3"/>
        <v>8.2319999999999993</v>
      </c>
      <c r="AH25" s="319" t="s">
        <v>4929</v>
      </c>
      <c r="AI25" s="291">
        <f>6+6</f>
        <v>12</v>
      </c>
      <c r="AJ25" s="107">
        <f>VLOOKUP(B25,'[2]ВОМ КГ-3 СОЭКС'!$C$3:$G$2063,5,0)</f>
        <v>8232</v>
      </c>
      <c r="AK25" s="218">
        <f t="shared" si="4"/>
        <v>0</v>
      </c>
    </row>
    <row r="26" spans="1:37" ht="46.8" x14ac:dyDescent="0.3">
      <c r="A26" s="159" t="s">
        <v>216</v>
      </c>
      <c r="B26" s="160" t="s">
        <v>1796</v>
      </c>
      <c r="C26" s="160" t="s">
        <v>3263</v>
      </c>
      <c r="D26" s="113">
        <v>6</v>
      </c>
      <c r="E26" s="161">
        <v>686</v>
      </c>
      <c r="F26" s="162">
        <v>4116</v>
      </c>
      <c r="G26" s="163">
        <v>13.14</v>
      </c>
      <c r="H26" s="163">
        <v>78.84</v>
      </c>
      <c r="I26" s="113" t="s">
        <v>165</v>
      </c>
      <c r="J26" s="96"/>
      <c r="K26" s="96"/>
      <c r="L26" s="96">
        <v>1</v>
      </c>
      <c r="M26" s="96"/>
      <c r="N26" s="96"/>
      <c r="O26" s="96">
        <v>1</v>
      </c>
      <c r="P26" s="164"/>
      <c r="Q26" s="164">
        <v>1</v>
      </c>
      <c r="R26" s="164"/>
      <c r="S26" s="164"/>
      <c r="T26" s="164">
        <v>1</v>
      </c>
      <c r="U26" s="96"/>
      <c r="V26" s="96"/>
      <c r="W26" s="96">
        <v>1</v>
      </c>
      <c r="X26" s="96"/>
      <c r="Y26" s="96">
        <v>1</v>
      </c>
      <c r="Z26" s="97">
        <f t="shared" si="5"/>
        <v>0</v>
      </c>
      <c r="AA26" s="97"/>
      <c r="AB26" s="291">
        <f>IFERROR(VLOOKUP(B26,'Найдено на объекте'!$A$2:$I$83,9,0),"-")</f>
        <v>1</v>
      </c>
      <c r="AC26" s="196">
        <f t="shared" si="0"/>
        <v>0.68600000000000005</v>
      </c>
      <c r="AD26" s="196" t="str">
        <f>IFERROR(VLOOKUP(B26,[1]Отгрузки!$B$208:$C$281,2,0),"-")</f>
        <v>-</v>
      </c>
      <c r="AE26" s="196" t="str">
        <f t="shared" si="1"/>
        <v>-</v>
      </c>
      <c r="AF26" s="291">
        <f t="shared" si="2"/>
        <v>6</v>
      </c>
      <c r="AG26" s="196">
        <f t="shared" si="3"/>
        <v>4.1159999999999997</v>
      </c>
      <c r="AH26" s="319" t="s">
        <v>4937</v>
      </c>
      <c r="AI26" s="291">
        <f>4+1+1</f>
        <v>6</v>
      </c>
      <c r="AJ26" s="107">
        <f>VLOOKUP(B26,'[2]ВОМ КГ-3 СОЭКС'!$C$3:$G$2063,5,0)</f>
        <v>4116</v>
      </c>
      <c r="AK26" s="218">
        <f t="shared" si="4"/>
        <v>0</v>
      </c>
    </row>
    <row r="27" spans="1:37" ht="46.8" x14ac:dyDescent="0.3">
      <c r="A27" s="159" t="s">
        <v>218</v>
      </c>
      <c r="B27" s="160" t="s">
        <v>1797</v>
      </c>
      <c r="C27" s="160" t="s">
        <v>3264</v>
      </c>
      <c r="D27" s="113">
        <v>6</v>
      </c>
      <c r="E27" s="161">
        <v>697.7</v>
      </c>
      <c r="F27" s="162">
        <v>4186.2</v>
      </c>
      <c r="G27" s="163">
        <v>13.45</v>
      </c>
      <c r="H27" s="163">
        <v>80.7</v>
      </c>
      <c r="I27" s="113" t="s">
        <v>165</v>
      </c>
      <c r="J27" s="96"/>
      <c r="K27" s="96"/>
      <c r="L27" s="96">
        <v>1</v>
      </c>
      <c r="M27" s="96"/>
      <c r="N27" s="96"/>
      <c r="O27" s="96">
        <v>1</v>
      </c>
      <c r="P27" s="164"/>
      <c r="Q27" s="164">
        <v>1</v>
      </c>
      <c r="R27" s="164"/>
      <c r="S27" s="164"/>
      <c r="T27" s="164">
        <v>1</v>
      </c>
      <c r="U27" s="96"/>
      <c r="V27" s="96"/>
      <c r="W27" s="96">
        <v>1</v>
      </c>
      <c r="X27" s="96"/>
      <c r="Y27" s="96">
        <v>1</v>
      </c>
      <c r="Z27" s="97">
        <f t="shared" si="5"/>
        <v>0</v>
      </c>
      <c r="AA27" s="97"/>
      <c r="AB27" s="291">
        <f>IFERROR(VLOOKUP(B27,'Найдено на объекте'!$A$2:$I$83,9,0),"-")</f>
        <v>1</v>
      </c>
      <c r="AC27" s="196">
        <f t="shared" si="0"/>
        <v>0.6977000000000001</v>
      </c>
      <c r="AD27" s="196" t="str">
        <f>IFERROR(VLOOKUP(B27,[1]Отгрузки!$B$208:$C$281,2,0),"-")</f>
        <v>-</v>
      </c>
      <c r="AE27" s="196" t="str">
        <f t="shared" si="1"/>
        <v>-</v>
      </c>
      <c r="AF27" s="291">
        <f t="shared" si="2"/>
        <v>6</v>
      </c>
      <c r="AG27" s="196">
        <f t="shared" si="3"/>
        <v>4.1862000000000004</v>
      </c>
      <c r="AH27" s="319" t="s">
        <v>4937</v>
      </c>
      <c r="AI27" s="291">
        <f>2+3+1</f>
        <v>6</v>
      </c>
      <c r="AJ27" s="107">
        <f>VLOOKUP(B27,'[2]ВОМ КГ-3 СОЭКС'!$C$3:$G$2063,5,0)</f>
        <v>4186.2</v>
      </c>
      <c r="AK27" s="218">
        <f t="shared" si="4"/>
        <v>0</v>
      </c>
    </row>
    <row r="28" spans="1:37" ht="31.2" x14ac:dyDescent="0.3">
      <c r="A28" s="159" t="s">
        <v>220</v>
      </c>
      <c r="B28" s="160" t="s">
        <v>1798</v>
      </c>
      <c r="C28" s="160" t="s">
        <v>3265</v>
      </c>
      <c r="D28" s="113">
        <v>12</v>
      </c>
      <c r="E28" s="161">
        <v>673.5</v>
      </c>
      <c r="F28" s="162">
        <v>8082</v>
      </c>
      <c r="G28" s="163">
        <v>12.75</v>
      </c>
      <c r="H28" s="163">
        <v>153</v>
      </c>
      <c r="I28" s="113" t="s">
        <v>170</v>
      </c>
      <c r="J28" s="96"/>
      <c r="K28" s="96"/>
      <c r="L28" s="96">
        <v>2</v>
      </c>
      <c r="M28" s="96"/>
      <c r="N28" s="96"/>
      <c r="O28" s="96">
        <v>2</v>
      </c>
      <c r="P28" s="164"/>
      <c r="Q28" s="164">
        <v>2</v>
      </c>
      <c r="R28" s="164"/>
      <c r="S28" s="164"/>
      <c r="T28" s="164">
        <v>2</v>
      </c>
      <c r="U28" s="96"/>
      <c r="V28" s="96"/>
      <c r="W28" s="96">
        <v>2</v>
      </c>
      <c r="X28" s="96"/>
      <c r="Y28" s="96">
        <v>2</v>
      </c>
      <c r="Z28" s="97">
        <f t="shared" si="5"/>
        <v>0</v>
      </c>
      <c r="AA28" s="97"/>
      <c r="AB28" s="291">
        <f>IFERROR(VLOOKUP(B28,'Найдено на объекте'!$A$2:$I$83,9,0),"-")</f>
        <v>2</v>
      </c>
      <c r="AC28" s="196">
        <f t="shared" si="0"/>
        <v>1.347</v>
      </c>
      <c r="AD28" s="196" t="str">
        <f>IFERROR(VLOOKUP(B28,[1]Отгрузки!$B$208:$C$281,2,0),"-")</f>
        <v>-</v>
      </c>
      <c r="AE28" s="196" t="str">
        <f t="shared" si="1"/>
        <v>-</v>
      </c>
      <c r="AF28" s="291">
        <f t="shared" si="2"/>
        <v>12</v>
      </c>
      <c r="AG28" s="196">
        <f t="shared" si="3"/>
        <v>8.0820000000000007</v>
      </c>
      <c r="AH28" s="319" t="s">
        <v>4929</v>
      </c>
      <c r="AI28" s="291">
        <f>6+6</f>
        <v>12</v>
      </c>
      <c r="AJ28" s="107">
        <f>VLOOKUP(B28,'[2]ВОМ КГ-3 СОЭКС'!$C$3:$G$2063,5,0)</f>
        <v>8082</v>
      </c>
      <c r="AK28" s="218">
        <f t="shared" si="4"/>
        <v>0</v>
      </c>
    </row>
    <row r="29" spans="1:37" x14ac:dyDescent="0.3">
      <c r="A29" s="159" t="s">
        <v>222</v>
      </c>
      <c r="B29" s="160" t="s">
        <v>1799</v>
      </c>
      <c r="C29" s="160" t="s">
        <v>3266</v>
      </c>
      <c r="D29" s="113">
        <v>1</v>
      </c>
      <c r="E29" s="161">
        <v>693.9</v>
      </c>
      <c r="F29" s="162">
        <v>693.9</v>
      </c>
      <c r="G29" s="163">
        <v>13.3</v>
      </c>
      <c r="H29" s="163">
        <v>13.3</v>
      </c>
      <c r="I29" s="113" t="s">
        <v>165</v>
      </c>
      <c r="J29" s="96"/>
      <c r="K29" s="96"/>
      <c r="L29" s="96"/>
      <c r="M29" s="96">
        <v>1</v>
      </c>
      <c r="N29" s="96"/>
      <c r="O29" s="96"/>
      <c r="P29" s="164"/>
      <c r="Q29" s="164"/>
      <c r="R29" s="164"/>
      <c r="S29" s="164"/>
      <c r="T29" s="164"/>
      <c r="U29" s="96"/>
      <c r="V29" s="96"/>
      <c r="W29" s="96"/>
      <c r="X29" s="96"/>
      <c r="Y29" s="96"/>
      <c r="Z29" s="97">
        <f t="shared" si="5"/>
        <v>0</v>
      </c>
      <c r="AA29" s="97"/>
      <c r="AB29" s="291" t="str">
        <f>IFERROR(VLOOKUP(B29,'Найдено на объекте'!$A$2:$I$83,9,0),"-")</f>
        <v>-</v>
      </c>
      <c r="AC29" s="196" t="str">
        <f t="shared" si="0"/>
        <v>-</v>
      </c>
      <c r="AD29" s="196" t="str">
        <f>IFERROR(VLOOKUP(B29,[1]Отгрузки!$B$208:$C$281,2,0),"-")</f>
        <v>-</v>
      </c>
      <c r="AE29" s="196" t="str">
        <f t="shared" si="1"/>
        <v>-</v>
      </c>
      <c r="AF29" s="291">
        <f t="shared" si="2"/>
        <v>1</v>
      </c>
      <c r="AG29" s="196">
        <f t="shared" si="3"/>
        <v>0.69389999999999996</v>
      </c>
      <c r="AH29" s="319" t="s">
        <v>4938</v>
      </c>
      <c r="AI29" s="291">
        <v>1</v>
      </c>
      <c r="AJ29" s="107">
        <f>VLOOKUP(B29,'[2]ВОМ КГ-3 СОЭКС'!$C$3:$G$2063,5,0)</f>
        <v>693.9</v>
      </c>
      <c r="AK29" s="218">
        <f t="shared" si="4"/>
        <v>0</v>
      </c>
    </row>
    <row r="30" spans="1:37" x14ac:dyDescent="0.3">
      <c r="A30" s="159" t="s">
        <v>224</v>
      </c>
      <c r="B30" s="160" t="s">
        <v>1800</v>
      </c>
      <c r="C30" s="160" t="s">
        <v>3267</v>
      </c>
      <c r="D30" s="113">
        <v>2</v>
      </c>
      <c r="E30" s="161">
        <v>705.6</v>
      </c>
      <c r="F30" s="162">
        <v>1411.2</v>
      </c>
      <c r="G30" s="163">
        <v>13.62</v>
      </c>
      <c r="H30" s="163">
        <v>27.24</v>
      </c>
      <c r="I30" s="113" t="s">
        <v>165</v>
      </c>
      <c r="J30" s="96"/>
      <c r="K30" s="96"/>
      <c r="L30" s="96"/>
      <c r="M30" s="96">
        <v>1</v>
      </c>
      <c r="N30" s="96"/>
      <c r="O30" s="96"/>
      <c r="P30" s="164"/>
      <c r="Q30" s="164"/>
      <c r="R30" s="164"/>
      <c r="S30" s="164"/>
      <c r="T30" s="164"/>
      <c r="U30" s="96">
        <v>1</v>
      </c>
      <c r="V30" s="96"/>
      <c r="W30" s="96"/>
      <c r="X30" s="96"/>
      <c r="Y30" s="96"/>
      <c r="Z30" s="97">
        <f t="shared" si="5"/>
        <v>0</v>
      </c>
      <c r="AA30" s="97"/>
      <c r="AB30" s="291" t="str">
        <f>IFERROR(VLOOKUP(B30,'Найдено на объекте'!$A$2:$I$83,9,0),"-")</f>
        <v>-</v>
      </c>
      <c r="AC30" s="196" t="str">
        <f t="shared" si="0"/>
        <v>-</v>
      </c>
      <c r="AD30" s="196" t="str">
        <f>IFERROR(VLOOKUP(B30,[1]Отгрузки!$B$208:$C$281,2,0),"-")</f>
        <v>-</v>
      </c>
      <c r="AE30" s="196" t="str">
        <f t="shared" si="1"/>
        <v>-</v>
      </c>
      <c r="AF30" s="291">
        <f t="shared" si="2"/>
        <v>2</v>
      </c>
      <c r="AG30" s="196">
        <f t="shared" si="3"/>
        <v>1.4112</v>
      </c>
      <c r="AH30" s="319" t="s">
        <v>4936</v>
      </c>
      <c r="AI30" s="291">
        <v>2</v>
      </c>
      <c r="AJ30" s="107">
        <f>VLOOKUP(B30,'[2]ВОМ КГ-3 СОЭКС'!$C$3:$G$2063,5,0)</f>
        <v>1411.2</v>
      </c>
      <c r="AK30" s="218">
        <f t="shared" si="4"/>
        <v>0</v>
      </c>
    </row>
    <row r="31" spans="1:37" x14ac:dyDescent="0.3">
      <c r="A31" s="159" t="s">
        <v>226</v>
      </c>
      <c r="B31" s="160" t="s">
        <v>1801</v>
      </c>
      <c r="C31" s="160" t="s">
        <v>3268</v>
      </c>
      <c r="D31" s="113">
        <v>2</v>
      </c>
      <c r="E31" s="161">
        <v>706.4</v>
      </c>
      <c r="F31" s="162">
        <v>1412.8</v>
      </c>
      <c r="G31" s="163">
        <v>13.69</v>
      </c>
      <c r="H31" s="163">
        <v>27.38</v>
      </c>
      <c r="I31" s="113" t="s">
        <v>170</v>
      </c>
      <c r="J31" s="96"/>
      <c r="K31" s="96"/>
      <c r="L31" s="96"/>
      <c r="M31" s="96">
        <v>1</v>
      </c>
      <c r="N31" s="96"/>
      <c r="O31" s="96"/>
      <c r="P31" s="164"/>
      <c r="Q31" s="164"/>
      <c r="R31" s="164"/>
      <c r="S31" s="164"/>
      <c r="T31" s="164"/>
      <c r="U31" s="96">
        <v>1</v>
      </c>
      <c r="V31" s="96"/>
      <c r="W31" s="96"/>
      <c r="X31" s="96"/>
      <c r="Y31" s="96"/>
      <c r="Z31" s="97">
        <f t="shared" si="5"/>
        <v>0</v>
      </c>
      <c r="AA31" s="97"/>
      <c r="AB31" s="291" t="str">
        <f>IFERROR(VLOOKUP(B31,'Найдено на объекте'!$A$2:$I$83,9,0),"-")</f>
        <v>-</v>
      </c>
      <c r="AC31" s="196" t="str">
        <f t="shared" si="0"/>
        <v>-</v>
      </c>
      <c r="AD31" s="196" t="str">
        <f>IFERROR(VLOOKUP(B31,[1]Отгрузки!$B$208:$C$281,2,0),"-")</f>
        <v>-</v>
      </c>
      <c r="AE31" s="196" t="str">
        <f t="shared" si="1"/>
        <v>-</v>
      </c>
      <c r="AF31" s="291">
        <f t="shared" si="2"/>
        <v>2</v>
      </c>
      <c r="AG31" s="196">
        <f t="shared" si="3"/>
        <v>1.4128000000000001</v>
      </c>
      <c r="AH31" s="319" t="s">
        <v>4936</v>
      </c>
      <c r="AI31" s="291">
        <v>2</v>
      </c>
      <c r="AJ31" s="107">
        <f>VLOOKUP(B31,'[2]ВОМ КГ-3 СОЭКС'!$C$3:$G$2063,5,0)</f>
        <v>1412.8</v>
      </c>
      <c r="AK31" s="218">
        <f t="shared" si="4"/>
        <v>0</v>
      </c>
    </row>
    <row r="32" spans="1:37" x14ac:dyDescent="0.3">
      <c r="A32" s="159" t="s">
        <v>228</v>
      </c>
      <c r="B32" s="160" t="s">
        <v>1802</v>
      </c>
      <c r="C32" s="160" t="s">
        <v>3269</v>
      </c>
      <c r="D32" s="113">
        <v>2</v>
      </c>
      <c r="E32" s="161">
        <v>706.6</v>
      </c>
      <c r="F32" s="162">
        <v>1413.2</v>
      </c>
      <c r="G32" s="163">
        <v>13.7</v>
      </c>
      <c r="H32" s="163">
        <v>27.4</v>
      </c>
      <c r="I32" s="113" t="s">
        <v>170</v>
      </c>
      <c r="J32" s="96"/>
      <c r="K32" s="96"/>
      <c r="L32" s="96"/>
      <c r="M32" s="96">
        <v>1</v>
      </c>
      <c r="N32" s="96"/>
      <c r="O32" s="96"/>
      <c r="P32" s="164"/>
      <c r="Q32" s="164"/>
      <c r="R32" s="164"/>
      <c r="S32" s="164"/>
      <c r="T32" s="164"/>
      <c r="U32" s="96">
        <v>1</v>
      </c>
      <c r="V32" s="96"/>
      <c r="W32" s="96"/>
      <c r="X32" s="96"/>
      <c r="Y32" s="96"/>
      <c r="Z32" s="97">
        <f t="shared" si="5"/>
        <v>0</v>
      </c>
      <c r="AA32" s="97"/>
      <c r="AB32" s="291" t="str">
        <f>IFERROR(VLOOKUP(B32,'Найдено на объекте'!$A$2:$I$83,9,0),"-")</f>
        <v>-</v>
      </c>
      <c r="AC32" s="196" t="str">
        <f t="shared" si="0"/>
        <v>-</v>
      </c>
      <c r="AD32" s="196" t="str">
        <f>IFERROR(VLOOKUP(B32,[1]Отгрузки!$B$208:$C$281,2,0),"-")</f>
        <v>-</v>
      </c>
      <c r="AE32" s="196" t="str">
        <f t="shared" si="1"/>
        <v>-</v>
      </c>
      <c r="AF32" s="291">
        <f t="shared" si="2"/>
        <v>2</v>
      </c>
      <c r="AG32" s="196">
        <f t="shared" si="3"/>
        <v>1.4132</v>
      </c>
      <c r="AH32" s="319" t="s">
        <v>4936</v>
      </c>
      <c r="AI32" s="291">
        <v>2</v>
      </c>
      <c r="AJ32" s="107">
        <f>VLOOKUP(B32,'[2]ВОМ КГ-3 СОЭКС'!$C$3:$G$2063,5,0)</f>
        <v>1413.2</v>
      </c>
      <c r="AK32" s="218">
        <f t="shared" si="4"/>
        <v>0</v>
      </c>
    </row>
    <row r="33" spans="1:37" x14ac:dyDescent="0.3">
      <c r="A33" s="159" t="s">
        <v>230</v>
      </c>
      <c r="B33" s="160" t="s">
        <v>1803</v>
      </c>
      <c r="C33" s="160" t="s">
        <v>3270</v>
      </c>
      <c r="D33" s="113">
        <v>2</v>
      </c>
      <c r="E33" s="161">
        <v>706.6</v>
      </c>
      <c r="F33" s="162">
        <v>1413.2</v>
      </c>
      <c r="G33" s="163">
        <v>13.7</v>
      </c>
      <c r="H33" s="163">
        <v>27.4</v>
      </c>
      <c r="I33" s="113" t="s">
        <v>165</v>
      </c>
      <c r="J33" s="96"/>
      <c r="K33" s="96"/>
      <c r="L33" s="96"/>
      <c r="M33" s="96"/>
      <c r="N33" s="96">
        <v>1</v>
      </c>
      <c r="O33" s="96"/>
      <c r="P33" s="164"/>
      <c r="Q33" s="164"/>
      <c r="R33" s="164"/>
      <c r="S33" s="164"/>
      <c r="T33" s="164"/>
      <c r="U33" s="96"/>
      <c r="V33" s="96">
        <v>1</v>
      </c>
      <c r="W33" s="96"/>
      <c r="X33" s="96"/>
      <c r="Y33" s="96"/>
      <c r="Z33" s="97">
        <f t="shared" si="5"/>
        <v>0</v>
      </c>
      <c r="AA33" s="97"/>
      <c r="AB33" s="291" t="str">
        <f>IFERROR(VLOOKUP(B33,'Найдено на объекте'!$A$2:$I$83,9,0),"-")</f>
        <v>-</v>
      </c>
      <c r="AC33" s="196" t="str">
        <f t="shared" si="0"/>
        <v>-</v>
      </c>
      <c r="AD33" s="196" t="str">
        <f>IFERROR(VLOOKUP(B33,[1]Отгрузки!$B$208:$C$281,2,0),"-")</f>
        <v>-</v>
      </c>
      <c r="AE33" s="196" t="str">
        <f t="shared" si="1"/>
        <v>-</v>
      </c>
      <c r="AF33" s="291">
        <f t="shared" si="2"/>
        <v>2</v>
      </c>
      <c r="AG33" s="196">
        <f t="shared" si="3"/>
        <v>1.4132</v>
      </c>
      <c r="AH33" s="319" t="s">
        <v>4936</v>
      </c>
      <c r="AI33" s="291">
        <v>2</v>
      </c>
      <c r="AJ33" s="107">
        <f>VLOOKUP(B33,'[2]ВОМ КГ-3 СОЭКС'!$C$3:$G$2063,5,0)</f>
        <v>1413.2</v>
      </c>
      <c r="AK33" s="218">
        <f t="shared" si="4"/>
        <v>0</v>
      </c>
    </row>
    <row r="34" spans="1:37" ht="31.2" x14ac:dyDescent="0.3">
      <c r="A34" s="159" t="s">
        <v>232</v>
      </c>
      <c r="B34" s="160" t="s">
        <v>1804</v>
      </c>
      <c r="C34" s="160" t="s">
        <v>3271</v>
      </c>
      <c r="D34" s="113">
        <v>2</v>
      </c>
      <c r="E34" s="161">
        <v>718.3</v>
      </c>
      <c r="F34" s="162">
        <v>1436.6</v>
      </c>
      <c r="G34" s="163">
        <v>14.01</v>
      </c>
      <c r="H34" s="163">
        <v>28.02</v>
      </c>
      <c r="I34" s="113" t="s">
        <v>165</v>
      </c>
      <c r="J34" s="96"/>
      <c r="K34" s="96"/>
      <c r="L34" s="96"/>
      <c r="M34" s="96"/>
      <c r="N34" s="96">
        <v>1</v>
      </c>
      <c r="O34" s="96"/>
      <c r="P34" s="164"/>
      <c r="Q34" s="164"/>
      <c r="R34" s="164"/>
      <c r="S34" s="164"/>
      <c r="T34" s="164"/>
      <c r="U34" s="96"/>
      <c r="V34" s="96">
        <v>1</v>
      </c>
      <c r="W34" s="96"/>
      <c r="X34" s="96"/>
      <c r="Y34" s="96"/>
      <c r="Z34" s="97">
        <f t="shared" si="5"/>
        <v>0</v>
      </c>
      <c r="AA34" s="97"/>
      <c r="AB34" s="291" t="str">
        <f>IFERROR(VLOOKUP(B34,'Найдено на объекте'!$A$2:$I$83,9,0),"-")</f>
        <v>-</v>
      </c>
      <c r="AC34" s="196" t="str">
        <f t="shared" si="0"/>
        <v>-</v>
      </c>
      <c r="AD34" s="196" t="str">
        <f>IFERROR(VLOOKUP(B34,[1]Отгрузки!$B$208:$C$281,2,0),"-")</f>
        <v>-</v>
      </c>
      <c r="AE34" s="196" t="str">
        <f t="shared" si="1"/>
        <v>-</v>
      </c>
      <c r="AF34" s="291">
        <f t="shared" si="2"/>
        <v>2</v>
      </c>
      <c r="AG34" s="196">
        <f t="shared" si="3"/>
        <v>1.4365999999999999</v>
      </c>
      <c r="AH34" s="319" t="s">
        <v>4939</v>
      </c>
      <c r="AI34" s="291">
        <f>1+1</f>
        <v>2</v>
      </c>
      <c r="AJ34" s="107">
        <f>VLOOKUP(B34,'[2]ВОМ КГ-3 СОЭКС'!$C$3:$G$2063,5,0)</f>
        <v>1436.6</v>
      </c>
      <c r="AK34" s="218">
        <f t="shared" si="4"/>
        <v>0</v>
      </c>
    </row>
    <row r="35" spans="1:37" x14ac:dyDescent="0.3">
      <c r="A35" s="159" t="s">
        <v>234</v>
      </c>
      <c r="B35" s="160" t="s">
        <v>1805</v>
      </c>
      <c r="C35" s="160" t="s">
        <v>3272</v>
      </c>
      <c r="D35" s="113">
        <v>2</v>
      </c>
      <c r="E35" s="161">
        <v>694.1</v>
      </c>
      <c r="F35" s="162">
        <v>1388.2</v>
      </c>
      <c r="G35" s="163">
        <v>13.31</v>
      </c>
      <c r="H35" s="163">
        <v>26.62</v>
      </c>
      <c r="I35" s="113" t="s">
        <v>170</v>
      </c>
      <c r="J35" s="96"/>
      <c r="K35" s="96"/>
      <c r="L35" s="96"/>
      <c r="M35" s="96"/>
      <c r="N35" s="96">
        <v>1</v>
      </c>
      <c r="O35" s="96"/>
      <c r="P35" s="164"/>
      <c r="Q35" s="164"/>
      <c r="R35" s="164"/>
      <c r="S35" s="164"/>
      <c r="T35" s="164"/>
      <c r="U35" s="96"/>
      <c r="V35" s="96">
        <v>1</v>
      </c>
      <c r="W35" s="96"/>
      <c r="X35" s="96"/>
      <c r="Y35" s="96"/>
      <c r="Z35" s="97">
        <f t="shared" si="5"/>
        <v>0</v>
      </c>
      <c r="AA35" s="97"/>
      <c r="AB35" s="291" t="str">
        <f>IFERROR(VLOOKUP(B35,'Найдено на объекте'!$A$2:$I$83,9,0),"-")</f>
        <v>-</v>
      </c>
      <c r="AC35" s="196" t="str">
        <f t="shared" si="0"/>
        <v>-</v>
      </c>
      <c r="AD35" s="196" t="str">
        <f>IFERROR(VLOOKUP(B35,[1]Отгрузки!$B$208:$C$281,2,0),"-")</f>
        <v>-</v>
      </c>
      <c r="AE35" s="196" t="str">
        <f t="shared" si="1"/>
        <v>-</v>
      </c>
      <c r="AF35" s="291">
        <f t="shared" si="2"/>
        <v>2</v>
      </c>
      <c r="AG35" s="196">
        <f t="shared" si="3"/>
        <v>1.3882000000000001</v>
      </c>
      <c r="AH35" s="319" t="s">
        <v>4936</v>
      </c>
      <c r="AI35" s="291">
        <v>2</v>
      </c>
      <c r="AJ35" s="107">
        <f>VLOOKUP(B35,'[2]ВОМ КГ-3 СОЭКС'!$C$3:$G$2063,5,0)</f>
        <v>1388.2</v>
      </c>
      <c r="AK35" s="218">
        <f t="shared" si="4"/>
        <v>0</v>
      </c>
    </row>
    <row r="36" spans="1:37" ht="31.2" x14ac:dyDescent="0.3">
      <c r="A36" s="159" t="s">
        <v>236</v>
      </c>
      <c r="B36" s="160" t="s">
        <v>1806</v>
      </c>
      <c r="C36" s="160" t="s">
        <v>3273</v>
      </c>
      <c r="D36" s="113">
        <v>2</v>
      </c>
      <c r="E36" s="161">
        <v>694.1</v>
      </c>
      <c r="F36" s="162">
        <v>1388.2</v>
      </c>
      <c r="G36" s="163">
        <v>13.31</v>
      </c>
      <c r="H36" s="163">
        <v>26.62</v>
      </c>
      <c r="I36" s="113" t="s">
        <v>170</v>
      </c>
      <c r="J36" s="96"/>
      <c r="K36" s="96"/>
      <c r="L36" s="96"/>
      <c r="M36" s="96"/>
      <c r="N36" s="96">
        <v>1</v>
      </c>
      <c r="O36" s="96"/>
      <c r="P36" s="164"/>
      <c r="Q36" s="164"/>
      <c r="R36" s="164"/>
      <c r="S36" s="164"/>
      <c r="T36" s="164"/>
      <c r="U36" s="96"/>
      <c r="V36" s="96">
        <v>1</v>
      </c>
      <c r="W36" s="96"/>
      <c r="X36" s="96"/>
      <c r="Y36" s="96"/>
      <c r="Z36" s="97">
        <f t="shared" si="5"/>
        <v>0</v>
      </c>
      <c r="AA36" s="97"/>
      <c r="AB36" s="291" t="str">
        <f>IFERROR(VLOOKUP(B36,'Найдено на объекте'!$A$2:$I$83,9,0),"-")</f>
        <v>-</v>
      </c>
      <c r="AC36" s="196" t="str">
        <f t="shared" si="0"/>
        <v>-</v>
      </c>
      <c r="AD36" s="196" t="str">
        <f>IFERROR(VLOOKUP(B36,[1]Отгрузки!$B$208:$C$281,2,0),"-")</f>
        <v>-</v>
      </c>
      <c r="AE36" s="196" t="str">
        <f t="shared" si="1"/>
        <v>-</v>
      </c>
      <c r="AF36" s="291">
        <f t="shared" si="2"/>
        <v>2</v>
      </c>
      <c r="AG36" s="196">
        <f t="shared" si="3"/>
        <v>1.3882000000000001</v>
      </c>
      <c r="AH36" s="319" t="s">
        <v>4939</v>
      </c>
      <c r="AI36" s="291">
        <f>1+1</f>
        <v>2</v>
      </c>
      <c r="AJ36" s="107">
        <f>VLOOKUP(B36,'[2]ВОМ КГ-3 СОЭКС'!$C$3:$G$2063,5,0)</f>
        <v>1388.2</v>
      </c>
      <c r="AK36" s="218">
        <f t="shared" si="4"/>
        <v>0</v>
      </c>
    </row>
    <row r="37" spans="1:37" ht="31.2" x14ac:dyDescent="0.3">
      <c r="A37" s="159" t="s">
        <v>238</v>
      </c>
      <c r="B37" s="160" t="s">
        <v>1807</v>
      </c>
      <c r="C37" s="160" t="s">
        <v>3274</v>
      </c>
      <c r="D37" s="113">
        <v>2</v>
      </c>
      <c r="E37" s="161">
        <v>683.2</v>
      </c>
      <c r="F37" s="162">
        <v>1366.4</v>
      </c>
      <c r="G37" s="163">
        <v>12.98</v>
      </c>
      <c r="H37" s="163">
        <v>25.96</v>
      </c>
      <c r="I37" s="113" t="s">
        <v>165</v>
      </c>
      <c r="J37" s="96"/>
      <c r="K37" s="96"/>
      <c r="L37" s="96"/>
      <c r="M37" s="96"/>
      <c r="N37" s="96">
        <v>1</v>
      </c>
      <c r="O37" s="96"/>
      <c r="P37" s="164"/>
      <c r="Q37" s="164"/>
      <c r="R37" s="164"/>
      <c r="S37" s="164"/>
      <c r="T37" s="164"/>
      <c r="U37" s="96"/>
      <c r="V37" s="96">
        <v>1</v>
      </c>
      <c r="W37" s="96"/>
      <c r="X37" s="96"/>
      <c r="Y37" s="96"/>
      <c r="Z37" s="97">
        <f t="shared" si="5"/>
        <v>0</v>
      </c>
      <c r="AA37" s="97"/>
      <c r="AB37" s="291">
        <f>IFERROR(VLOOKUP(B37,'Найдено на объекте'!$A$2:$I$83,9,0),"-")</f>
        <v>1</v>
      </c>
      <c r="AC37" s="196">
        <f t="shared" si="0"/>
        <v>0.68320000000000003</v>
      </c>
      <c r="AD37" s="196" t="str">
        <f>IFERROR(VLOOKUP(B37,[1]Отгрузки!$B$208:$C$281,2,0),"-")</f>
        <v>-</v>
      </c>
      <c r="AE37" s="196" t="str">
        <f t="shared" si="1"/>
        <v>-</v>
      </c>
      <c r="AF37" s="291">
        <f t="shared" si="2"/>
        <v>2</v>
      </c>
      <c r="AG37" s="196">
        <f t="shared" si="3"/>
        <v>1.3664000000000001</v>
      </c>
      <c r="AH37" s="319" t="s">
        <v>4939</v>
      </c>
      <c r="AI37" s="291">
        <f>1+1</f>
        <v>2</v>
      </c>
      <c r="AJ37" s="107">
        <f>VLOOKUP(B37,'[2]ВОМ КГ-3 СОЭКС'!$C$3:$G$2063,5,0)</f>
        <v>1366.4</v>
      </c>
      <c r="AK37" s="218">
        <f t="shared" si="4"/>
        <v>0</v>
      </c>
    </row>
    <row r="38" spans="1:37" x14ac:dyDescent="0.3">
      <c r="A38" s="159" t="s">
        <v>240</v>
      </c>
      <c r="B38" s="160" t="s">
        <v>1808</v>
      </c>
      <c r="C38" s="160" t="s">
        <v>3275</v>
      </c>
      <c r="D38" s="113">
        <v>2</v>
      </c>
      <c r="E38" s="161">
        <v>694.9</v>
      </c>
      <c r="F38" s="162">
        <v>1389.8</v>
      </c>
      <c r="G38" s="163">
        <v>13.32</v>
      </c>
      <c r="H38" s="163">
        <v>26.64</v>
      </c>
      <c r="I38" s="113" t="s">
        <v>165</v>
      </c>
      <c r="J38" s="96"/>
      <c r="K38" s="96"/>
      <c r="L38" s="96"/>
      <c r="M38" s="96"/>
      <c r="N38" s="96">
        <v>1</v>
      </c>
      <c r="O38" s="96"/>
      <c r="P38" s="164"/>
      <c r="Q38" s="164"/>
      <c r="R38" s="164"/>
      <c r="S38" s="164"/>
      <c r="T38" s="164"/>
      <c r="U38" s="96"/>
      <c r="V38" s="96">
        <v>1</v>
      </c>
      <c r="W38" s="96"/>
      <c r="X38" s="96"/>
      <c r="Y38" s="96"/>
      <c r="Z38" s="97">
        <f t="shared" si="5"/>
        <v>0</v>
      </c>
      <c r="AA38" s="97"/>
      <c r="AB38" s="291" t="str">
        <f>IFERROR(VLOOKUP(B38,'Найдено на объекте'!$A$2:$I$83,9,0),"-")</f>
        <v>-</v>
      </c>
      <c r="AC38" s="196" t="str">
        <f t="shared" si="0"/>
        <v>-</v>
      </c>
      <c r="AD38" s="196" t="str">
        <f>IFERROR(VLOOKUP(B38,[1]Отгрузки!$B$208:$C$281,2,0),"-")</f>
        <v>-</v>
      </c>
      <c r="AE38" s="196" t="str">
        <f t="shared" si="1"/>
        <v>-</v>
      </c>
      <c r="AF38" s="291">
        <f t="shared" si="2"/>
        <v>2</v>
      </c>
      <c r="AG38" s="196">
        <f t="shared" si="3"/>
        <v>1.3897999999999999</v>
      </c>
      <c r="AH38" s="319" t="s">
        <v>4936</v>
      </c>
      <c r="AI38" s="291">
        <v>2</v>
      </c>
      <c r="AJ38" s="107">
        <f>VLOOKUP(B38,'[2]ВОМ КГ-3 СОЭКС'!$C$3:$G$2063,5,0)</f>
        <v>1389.8</v>
      </c>
      <c r="AK38" s="218">
        <f t="shared" si="4"/>
        <v>0</v>
      </c>
    </row>
    <row r="39" spans="1:37" x14ac:dyDescent="0.3">
      <c r="A39" s="159" t="s">
        <v>242</v>
      </c>
      <c r="B39" s="160" t="s">
        <v>1809</v>
      </c>
      <c r="C39" s="160" t="s">
        <v>3276</v>
      </c>
      <c r="D39" s="113">
        <v>2</v>
      </c>
      <c r="E39" s="161">
        <v>683.2</v>
      </c>
      <c r="F39" s="162">
        <v>1366.4</v>
      </c>
      <c r="G39" s="163">
        <v>12.98</v>
      </c>
      <c r="H39" s="163">
        <v>25.96</v>
      </c>
      <c r="I39" s="113" t="s">
        <v>165</v>
      </c>
      <c r="J39" s="96"/>
      <c r="K39" s="96"/>
      <c r="L39" s="96"/>
      <c r="M39" s="96"/>
      <c r="N39" s="96">
        <v>1</v>
      </c>
      <c r="O39" s="96"/>
      <c r="P39" s="164"/>
      <c r="Q39" s="164"/>
      <c r="R39" s="164"/>
      <c r="S39" s="164"/>
      <c r="T39" s="164"/>
      <c r="U39" s="96"/>
      <c r="V39" s="96">
        <v>1</v>
      </c>
      <c r="W39" s="96"/>
      <c r="X39" s="96"/>
      <c r="Y39" s="96"/>
      <c r="Z39" s="97">
        <f t="shared" si="5"/>
        <v>0</v>
      </c>
      <c r="AA39" s="97"/>
      <c r="AB39" s="291">
        <f>IFERROR(VLOOKUP(B39,'Найдено на объекте'!$A$2:$I$83,9,0),"-")</f>
        <v>2</v>
      </c>
      <c r="AC39" s="196">
        <f t="shared" si="0"/>
        <v>1.3664000000000001</v>
      </c>
      <c r="AD39" s="196" t="str">
        <f>IFERROR(VLOOKUP(B39,[1]Отгрузки!$B$208:$C$281,2,0),"-")</f>
        <v>-</v>
      </c>
      <c r="AE39" s="196" t="str">
        <f t="shared" si="1"/>
        <v>-</v>
      </c>
      <c r="AF39" s="291">
        <f t="shared" si="2"/>
        <v>2</v>
      </c>
      <c r="AG39" s="196">
        <f t="shared" si="3"/>
        <v>1.3664000000000001</v>
      </c>
      <c r="AH39" s="319" t="s">
        <v>4938</v>
      </c>
      <c r="AI39" s="291">
        <v>2</v>
      </c>
      <c r="AJ39" s="107">
        <f>VLOOKUP(B39,'[2]ВОМ КГ-3 СОЭКС'!$C$3:$G$2063,5,0)</f>
        <v>1366.4</v>
      </c>
      <c r="AK39" s="218">
        <f t="shared" si="4"/>
        <v>0</v>
      </c>
    </row>
    <row r="40" spans="1:37" ht="31.2" x14ac:dyDescent="0.3">
      <c r="A40" s="159" t="s">
        <v>244</v>
      </c>
      <c r="B40" s="160" t="s">
        <v>1810</v>
      </c>
      <c r="C40" s="160" t="s">
        <v>3277</v>
      </c>
      <c r="D40" s="113">
        <v>2</v>
      </c>
      <c r="E40" s="161">
        <v>692.8</v>
      </c>
      <c r="F40" s="162">
        <v>1385.6</v>
      </c>
      <c r="G40" s="163">
        <v>13.27</v>
      </c>
      <c r="H40" s="163">
        <v>26.54</v>
      </c>
      <c r="I40" s="113" t="s">
        <v>165</v>
      </c>
      <c r="J40" s="96"/>
      <c r="K40" s="96"/>
      <c r="L40" s="96"/>
      <c r="M40" s="96"/>
      <c r="N40" s="96">
        <v>1</v>
      </c>
      <c r="O40" s="96"/>
      <c r="P40" s="164"/>
      <c r="Q40" s="164"/>
      <c r="R40" s="164"/>
      <c r="S40" s="164"/>
      <c r="T40" s="164"/>
      <c r="U40" s="96"/>
      <c r="V40" s="96">
        <v>1</v>
      </c>
      <c r="W40" s="96"/>
      <c r="X40" s="96"/>
      <c r="Y40" s="96"/>
      <c r="Z40" s="97">
        <f t="shared" si="5"/>
        <v>0</v>
      </c>
      <c r="AA40" s="97"/>
      <c r="AB40" s="291" t="str">
        <f>IFERROR(VLOOKUP(B40,'Найдено на объекте'!$A$2:$I$83,9,0),"-")</f>
        <v>-</v>
      </c>
      <c r="AC40" s="196" t="str">
        <f t="shared" si="0"/>
        <v>-</v>
      </c>
      <c r="AD40" s="196" t="str">
        <f>IFERROR(VLOOKUP(B40,[1]Отгрузки!$B$208:$C$281,2,0),"-")</f>
        <v>-</v>
      </c>
      <c r="AE40" s="196" t="str">
        <f t="shared" si="1"/>
        <v>-</v>
      </c>
      <c r="AF40" s="291">
        <f t="shared" si="2"/>
        <v>2</v>
      </c>
      <c r="AG40" s="196">
        <f t="shared" si="3"/>
        <v>1.3855999999999999</v>
      </c>
      <c r="AH40" s="319" t="s">
        <v>4939</v>
      </c>
      <c r="AI40" s="291">
        <f>1+1</f>
        <v>2</v>
      </c>
      <c r="AJ40" s="107">
        <f>VLOOKUP(B40,'[2]ВОМ КГ-3 СОЭКС'!$C$3:$G$2063,5,0)</f>
        <v>1385.6</v>
      </c>
      <c r="AK40" s="218">
        <f t="shared" si="4"/>
        <v>0</v>
      </c>
    </row>
    <row r="41" spans="1:37" x14ac:dyDescent="0.3">
      <c r="A41" s="159" t="s">
        <v>246</v>
      </c>
      <c r="B41" s="160" t="s">
        <v>1811</v>
      </c>
      <c r="C41" s="160" t="s">
        <v>3278</v>
      </c>
      <c r="D41" s="113">
        <v>1</v>
      </c>
      <c r="E41" s="161">
        <v>658.5</v>
      </c>
      <c r="F41" s="162">
        <v>658.5</v>
      </c>
      <c r="G41" s="163">
        <v>15.92</v>
      </c>
      <c r="H41" s="163">
        <v>15.92</v>
      </c>
      <c r="I41" s="113" t="s">
        <v>170</v>
      </c>
      <c r="J41" s="96"/>
      <c r="K41" s="96"/>
      <c r="L41" s="96">
        <v>1</v>
      </c>
      <c r="M41" s="96"/>
      <c r="N41" s="96"/>
      <c r="O41" s="96"/>
      <c r="P41" s="164"/>
      <c r="Q41" s="164"/>
      <c r="R41" s="164"/>
      <c r="S41" s="164"/>
      <c r="T41" s="164"/>
      <c r="U41" s="96"/>
      <c r="V41" s="96"/>
      <c r="W41" s="96"/>
      <c r="X41" s="96"/>
      <c r="Y41" s="96"/>
      <c r="Z41" s="97">
        <f t="shared" si="5"/>
        <v>0</v>
      </c>
      <c r="AA41" s="97"/>
      <c r="AB41" s="291" t="str">
        <f>IFERROR(VLOOKUP(B41,'Найдено на объекте'!$A$2:$I$83,9,0),"-")</f>
        <v>-</v>
      </c>
      <c r="AC41" s="196" t="str">
        <f t="shared" si="0"/>
        <v>-</v>
      </c>
      <c r="AD41" s="196" t="str">
        <f>IFERROR(VLOOKUP(B41,[1]Отгрузки!$B$208:$C$281,2,0),"-")</f>
        <v>-</v>
      </c>
      <c r="AE41" s="196" t="str">
        <f t="shared" si="1"/>
        <v>-</v>
      </c>
      <c r="AF41" s="291">
        <f t="shared" si="2"/>
        <v>1</v>
      </c>
      <c r="AG41" s="196">
        <f t="shared" si="3"/>
        <v>0.65849999999999997</v>
      </c>
      <c r="AH41" s="319"/>
      <c r="AI41" s="291"/>
      <c r="AJ41" s="107">
        <f>VLOOKUP(B41,'[2]ВОМ КГ-3 СОЭКС'!$C$3:$G$2063,5,0)</f>
        <v>658.5</v>
      </c>
      <c r="AK41" s="218">
        <f t="shared" si="4"/>
        <v>0</v>
      </c>
    </row>
    <row r="42" spans="1:37" x14ac:dyDescent="0.3">
      <c r="A42" s="159" t="s">
        <v>248</v>
      </c>
      <c r="B42" s="160" t="s">
        <v>1812</v>
      </c>
      <c r="C42" s="160" t="s">
        <v>3279</v>
      </c>
      <c r="D42" s="113">
        <v>2</v>
      </c>
      <c r="E42" s="161">
        <v>40.5</v>
      </c>
      <c r="F42" s="162">
        <v>81</v>
      </c>
      <c r="G42" s="163">
        <v>1.47</v>
      </c>
      <c r="H42" s="163">
        <v>2.94</v>
      </c>
      <c r="I42" s="113" t="s">
        <v>170</v>
      </c>
      <c r="J42" s="96"/>
      <c r="K42" s="96"/>
      <c r="L42" s="96"/>
      <c r="M42" s="96"/>
      <c r="N42" s="96"/>
      <c r="O42" s="96"/>
      <c r="P42" s="164"/>
      <c r="Q42" s="164"/>
      <c r="R42" s="164">
        <v>1</v>
      </c>
      <c r="S42" s="164"/>
      <c r="T42" s="164"/>
      <c r="U42" s="96"/>
      <c r="V42" s="96"/>
      <c r="W42" s="96"/>
      <c r="X42" s="96"/>
      <c r="Y42" s="96"/>
      <c r="Z42" s="97">
        <f t="shared" si="5"/>
        <v>1</v>
      </c>
      <c r="AA42" s="97" t="s">
        <v>1772</v>
      </c>
      <c r="AB42" s="291" t="str">
        <f>IFERROR(VLOOKUP(B42,'Найдено на объекте'!$A$2:$I$83,9,0),"-")</f>
        <v>-</v>
      </c>
      <c r="AC42" s="196" t="str">
        <f t="shared" si="0"/>
        <v>-</v>
      </c>
      <c r="AD42" s="196" t="str">
        <f>IFERROR(VLOOKUP(B42,[1]Отгрузки!$B$208:$C$281,2,0),"-")</f>
        <v>-</v>
      </c>
      <c r="AE42" s="196" t="str">
        <f t="shared" si="1"/>
        <v>-</v>
      </c>
      <c r="AF42" s="291">
        <f t="shared" si="2"/>
        <v>2</v>
      </c>
      <c r="AG42" s="196">
        <f t="shared" si="3"/>
        <v>8.1000000000000003E-2</v>
      </c>
      <c r="AH42" s="319"/>
      <c r="AI42" s="291"/>
      <c r="AJ42" s="107">
        <f>VLOOKUP(B42,'[2]ВОМ КГ-3 СОЭКС'!$C$3:$G$2063,5,0)</f>
        <v>81</v>
      </c>
      <c r="AK42" s="218">
        <f t="shared" si="4"/>
        <v>0</v>
      </c>
    </row>
    <row r="43" spans="1:37" x14ac:dyDescent="0.3">
      <c r="A43" s="159" t="s">
        <v>250</v>
      </c>
      <c r="B43" s="160" t="s">
        <v>1813</v>
      </c>
      <c r="C43" s="160" t="s">
        <v>3280</v>
      </c>
      <c r="D43" s="113">
        <v>14</v>
      </c>
      <c r="E43" s="161">
        <v>43.2</v>
      </c>
      <c r="F43" s="162">
        <v>604.79999999999995</v>
      </c>
      <c r="G43" s="163">
        <v>1.54</v>
      </c>
      <c r="H43" s="163">
        <v>21.56</v>
      </c>
      <c r="I43" s="113" t="s">
        <v>170</v>
      </c>
      <c r="J43" s="96"/>
      <c r="K43" s="96"/>
      <c r="L43" s="96"/>
      <c r="M43" s="96"/>
      <c r="N43" s="96"/>
      <c r="O43" s="96"/>
      <c r="P43" s="164"/>
      <c r="Q43" s="164"/>
      <c r="R43" s="164">
        <v>7</v>
      </c>
      <c r="S43" s="164"/>
      <c r="T43" s="164"/>
      <c r="U43" s="96"/>
      <c r="V43" s="96"/>
      <c r="W43" s="96"/>
      <c r="X43" s="96"/>
      <c r="Y43" s="96"/>
      <c r="Z43" s="97">
        <f t="shared" si="5"/>
        <v>7</v>
      </c>
      <c r="AA43" s="97" t="s">
        <v>1772</v>
      </c>
      <c r="AB43" s="291" t="str">
        <f>IFERROR(VLOOKUP(B43,'Найдено на объекте'!$A$2:$I$83,9,0),"-")</f>
        <v>-</v>
      </c>
      <c r="AC43" s="196" t="str">
        <f t="shared" si="0"/>
        <v>-</v>
      </c>
      <c r="AD43" s="196" t="str">
        <f>IFERROR(VLOOKUP(B43,[1]Отгрузки!$B$208:$C$281,2,0),"-")</f>
        <v>-</v>
      </c>
      <c r="AE43" s="196" t="str">
        <f t="shared" si="1"/>
        <v>-</v>
      </c>
      <c r="AF43" s="291">
        <f t="shared" si="2"/>
        <v>14</v>
      </c>
      <c r="AG43" s="196">
        <f t="shared" si="3"/>
        <v>0.60480000000000012</v>
      </c>
      <c r="AH43" s="319"/>
      <c r="AI43" s="291"/>
      <c r="AJ43" s="107">
        <f>VLOOKUP(B43,'[2]ВОМ КГ-3 СОЭКС'!$C$3:$G$2063,5,0)</f>
        <v>604.79999999999995</v>
      </c>
      <c r="AK43" s="218">
        <f t="shared" si="4"/>
        <v>0</v>
      </c>
    </row>
    <row r="44" spans="1:37" x14ac:dyDescent="0.3">
      <c r="A44" s="159" t="s">
        <v>252</v>
      </c>
      <c r="B44" s="160" t="s">
        <v>1814</v>
      </c>
      <c r="C44" s="160" t="s">
        <v>3281</v>
      </c>
      <c r="D44" s="113">
        <v>176</v>
      </c>
      <c r="E44" s="161">
        <v>123.4</v>
      </c>
      <c r="F44" s="162">
        <v>21718.400000000001</v>
      </c>
      <c r="G44" s="163">
        <v>4.41</v>
      </c>
      <c r="H44" s="163">
        <v>776.16</v>
      </c>
      <c r="I44" s="113" t="s">
        <v>170</v>
      </c>
      <c r="J44" s="96"/>
      <c r="K44" s="96">
        <v>14</v>
      </c>
      <c r="L44" s="96">
        <v>14</v>
      </c>
      <c r="M44" s="96">
        <v>9</v>
      </c>
      <c r="N44" s="96">
        <v>7</v>
      </c>
      <c r="O44" s="96">
        <v>14</v>
      </c>
      <c r="P44" s="164">
        <v>14</v>
      </c>
      <c r="Q44" s="164">
        <v>14</v>
      </c>
      <c r="R44" s="164"/>
      <c r="S44" s="164">
        <v>14</v>
      </c>
      <c r="T44" s="164">
        <v>14</v>
      </c>
      <c r="U44" s="96">
        <v>12</v>
      </c>
      <c r="V44" s="96">
        <v>8</v>
      </c>
      <c r="W44" s="96">
        <v>14</v>
      </c>
      <c r="X44" s="96">
        <v>14</v>
      </c>
      <c r="Y44" s="96">
        <v>14</v>
      </c>
      <c r="Z44" s="97">
        <f t="shared" si="5"/>
        <v>0</v>
      </c>
      <c r="AA44" s="97"/>
      <c r="AB44" s="291" t="str">
        <f>IFERROR(VLOOKUP(B44,'Найдено на объекте'!$A$2:$I$83,9,0),"-")</f>
        <v>-</v>
      </c>
      <c r="AC44" s="196" t="str">
        <f t="shared" si="0"/>
        <v>-</v>
      </c>
      <c r="AD44" s="196" t="str">
        <f>IFERROR(VLOOKUP(B44,[1]Отгрузки!$B$208:$C$281,2,0),"-")</f>
        <v>-</v>
      </c>
      <c r="AE44" s="196" t="str">
        <f t="shared" si="1"/>
        <v>-</v>
      </c>
      <c r="AF44" s="291">
        <f t="shared" si="2"/>
        <v>176</v>
      </c>
      <c r="AG44" s="196">
        <f t="shared" si="3"/>
        <v>21.718400000000003</v>
      </c>
      <c r="AH44" s="319"/>
      <c r="AI44" s="291"/>
      <c r="AJ44" s="107">
        <f>VLOOKUP(B44,'[2]ВОМ КГ-3 СОЭКС'!$C$3:$G$2063,5,0)</f>
        <v>21718.400000000001</v>
      </c>
      <c r="AK44" s="218">
        <f t="shared" si="4"/>
        <v>0</v>
      </c>
    </row>
    <row r="45" spans="1:37" x14ac:dyDescent="0.3">
      <c r="A45" s="159" t="s">
        <v>254</v>
      </c>
      <c r="B45" s="160" t="s">
        <v>1815</v>
      </c>
      <c r="C45" s="160" t="s">
        <v>3282</v>
      </c>
      <c r="D45" s="113">
        <v>3</v>
      </c>
      <c r="E45" s="161">
        <v>27.4</v>
      </c>
      <c r="F45" s="162">
        <v>82.2</v>
      </c>
      <c r="G45" s="163">
        <v>0.98</v>
      </c>
      <c r="H45" s="163">
        <v>2.94</v>
      </c>
      <c r="I45" s="113" t="s">
        <v>170</v>
      </c>
      <c r="J45" s="96"/>
      <c r="K45" s="96"/>
      <c r="L45" s="96"/>
      <c r="M45" s="96">
        <v>2</v>
      </c>
      <c r="N45" s="96"/>
      <c r="O45" s="96"/>
      <c r="P45" s="164"/>
      <c r="Q45" s="164"/>
      <c r="R45" s="164"/>
      <c r="S45" s="164"/>
      <c r="T45" s="164"/>
      <c r="U45" s="96">
        <v>1</v>
      </c>
      <c r="V45" s="96"/>
      <c r="W45" s="96"/>
      <c r="X45" s="96"/>
      <c r="Y45" s="96"/>
      <c r="Z45" s="97">
        <f t="shared" si="5"/>
        <v>0</v>
      </c>
      <c r="AA45" s="97"/>
      <c r="AB45" s="291" t="str">
        <f>IFERROR(VLOOKUP(B45,'Найдено на объекте'!$A$2:$I$83,9,0),"-")</f>
        <v>-</v>
      </c>
      <c r="AC45" s="196" t="str">
        <f t="shared" si="0"/>
        <v>-</v>
      </c>
      <c r="AD45" s="196" t="str">
        <f>IFERROR(VLOOKUP(B45,[1]Отгрузки!$B$208:$C$281,2,0),"-")</f>
        <v>-</v>
      </c>
      <c r="AE45" s="196" t="str">
        <f t="shared" si="1"/>
        <v>-</v>
      </c>
      <c r="AF45" s="291">
        <f t="shared" si="2"/>
        <v>3</v>
      </c>
      <c r="AG45" s="196">
        <f t="shared" si="3"/>
        <v>8.2199999999999995E-2</v>
      </c>
      <c r="AH45" s="319"/>
      <c r="AI45" s="291"/>
      <c r="AJ45" s="107">
        <f>VLOOKUP(B45,'[2]ВОМ КГ-3 СОЭКС'!$C$3:$G$2063,5,0)</f>
        <v>82.2</v>
      </c>
      <c r="AK45" s="218">
        <f t="shared" si="4"/>
        <v>0</v>
      </c>
    </row>
    <row r="46" spans="1:37" x14ac:dyDescent="0.3">
      <c r="A46" s="159" t="s">
        <v>256</v>
      </c>
      <c r="B46" s="160" t="s">
        <v>1816</v>
      </c>
      <c r="C46" s="160" t="s">
        <v>3283</v>
      </c>
      <c r="D46" s="113">
        <v>2</v>
      </c>
      <c r="E46" s="161">
        <v>40.1</v>
      </c>
      <c r="F46" s="162">
        <v>80.2</v>
      </c>
      <c r="G46" s="163">
        <v>1.43</v>
      </c>
      <c r="H46" s="163">
        <v>2.86</v>
      </c>
      <c r="I46" s="113" t="s">
        <v>170</v>
      </c>
      <c r="J46" s="96"/>
      <c r="K46" s="96"/>
      <c r="L46" s="96"/>
      <c r="M46" s="96">
        <v>1</v>
      </c>
      <c r="N46" s="96"/>
      <c r="O46" s="96"/>
      <c r="P46" s="164"/>
      <c r="Q46" s="164"/>
      <c r="R46" s="164"/>
      <c r="S46" s="164"/>
      <c r="T46" s="164"/>
      <c r="U46" s="96">
        <v>1</v>
      </c>
      <c r="V46" s="96"/>
      <c r="W46" s="96"/>
      <c r="X46" s="96"/>
      <c r="Y46" s="96"/>
      <c r="Z46" s="97">
        <f t="shared" si="5"/>
        <v>0</v>
      </c>
      <c r="AA46" s="97"/>
      <c r="AB46" s="291" t="str">
        <f>IFERROR(VLOOKUP(B46,'Найдено на объекте'!$A$2:$I$83,9,0),"-")</f>
        <v>-</v>
      </c>
      <c r="AC46" s="196" t="str">
        <f t="shared" si="0"/>
        <v>-</v>
      </c>
      <c r="AD46" s="196" t="str">
        <f>IFERROR(VLOOKUP(B46,[1]Отгрузки!$B$208:$C$281,2,0),"-")</f>
        <v>-</v>
      </c>
      <c r="AE46" s="196" t="str">
        <f t="shared" si="1"/>
        <v>-</v>
      </c>
      <c r="AF46" s="291">
        <f t="shared" si="2"/>
        <v>2</v>
      </c>
      <c r="AG46" s="196">
        <f t="shared" si="3"/>
        <v>8.0200000000000007E-2</v>
      </c>
      <c r="AH46" s="319"/>
      <c r="AI46" s="291"/>
      <c r="AJ46" s="107">
        <f>VLOOKUP(B46,'[2]ВОМ КГ-3 СОЭКС'!$C$3:$G$2063,5,0)</f>
        <v>80.2</v>
      </c>
      <c r="AK46" s="218">
        <f t="shared" si="4"/>
        <v>0</v>
      </c>
    </row>
    <row r="47" spans="1:37" x14ac:dyDescent="0.3">
      <c r="A47" s="159" t="s">
        <v>258</v>
      </c>
      <c r="B47" s="160" t="s">
        <v>1817</v>
      </c>
      <c r="C47" s="160" t="s">
        <v>3284</v>
      </c>
      <c r="D47" s="113">
        <v>3</v>
      </c>
      <c r="E47" s="161">
        <v>38.200000000000003</v>
      </c>
      <c r="F47" s="162">
        <v>114.6</v>
      </c>
      <c r="G47" s="163">
        <v>1.35</v>
      </c>
      <c r="H47" s="163">
        <v>4.05</v>
      </c>
      <c r="I47" s="113" t="s">
        <v>170</v>
      </c>
      <c r="J47" s="96"/>
      <c r="K47" s="96"/>
      <c r="L47" s="96"/>
      <c r="M47" s="96">
        <v>1</v>
      </c>
      <c r="N47" s="96">
        <v>1</v>
      </c>
      <c r="O47" s="96"/>
      <c r="P47" s="164"/>
      <c r="Q47" s="164"/>
      <c r="R47" s="164"/>
      <c r="S47" s="164"/>
      <c r="T47" s="164"/>
      <c r="U47" s="96"/>
      <c r="V47" s="96">
        <v>1</v>
      </c>
      <c r="W47" s="96"/>
      <c r="X47" s="96"/>
      <c r="Y47" s="96"/>
      <c r="Z47" s="97">
        <f t="shared" si="5"/>
        <v>0</v>
      </c>
      <c r="AA47" s="97"/>
      <c r="AB47" s="291" t="str">
        <f>IFERROR(VLOOKUP(B47,'Найдено на объекте'!$A$2:$I$83,9,0),"-")</f>
        <v>-</v>
      </c>
      <c r="AC47" s="196" t="str">
        <f t="shared" si="0"/>
        <v>-</v>
      </c>
      <c r="AD47" s="196" t="str">
        <f>IFERROR(VLOOKUP(B47,[1]Отгрузки!$B$208:$C$281,2,0),"-")</f>
        <v>-</v>
      </c>
      <c r="AE47" s="196" t="str">
        <f t="shared" si="1"/>
        <v>-</v>
      </c>
      <c r="AF47" s="291">
        <f t="shared" si="2"/>
        <v>3</v>
      </c>
      <c r="AG47" s="196">
        <f t="shared" si="3"/>
        <v>0.11460000000000001</v>
      </c>
      <c r="AH47" s="319"/>
      <c r="AI47" s="291"/>
      <c r="AJ47" s="107">
        <f>VLOOKUP(B47,'[2]ВОМ КГ-3 СОЭКС'!$C$3:$G$2063,5,0)</f>
        <v>114.6</v>
      </c>
      <c r="AK47" s="218">
        <f t="shared" si="4"/>
        <v>0</v>
      </c>
    </row>
    <row r="48" spans="1:37" x14ac:dyDescent="0.3">
      <c r="A48" s="159" t="s">
        <v>260</v>
      </c>
      <c r="B48" s="160" t="s">
        <v>1818</v>
      </c>
      <c r="C48" s="160" t="s">
        <v>3285</v>
      </c>
      <c r="D48" s="113">
        <v>4</v>
      </c>
      <c r="E48" s="161">
        <v>46.3</v>
      </c>
      <c r="F48" s="162">
        <v>185.2</v>
      </c>
      <c r="G48" s="163">
        <v>1.63</v>
      </c>
      <c r="H48" s="163">
        <v>6.52</v>
      </c>
      <c r="I48" s="113" t="s">
        <v>170</v>
      </c>
      <c r="J48" s="96"/>
      <c r="K48" s="96"/>
      <c r="L48" s="96"/>
      <c r="M48" s="96">
        <v>1</v>
      </c>
      <c r="N48" s="96">
        <v>1</v>
      </c>
      <c r="O48" s="96"/>
      <c r="P48" s="164"/>
      <c r="Q48" s="164"/>
      <c r="R48" s="164"/>
      <c r="S48" s="164"/>
      <c r="T48" s="164"/>
      <c r="U48" s="96">
        <v>1</v>
      </c>
      <c r="V48" s="96">
        <v>1</v>
      </c>
      <c r="W48" s="96"/>
      <c r="X48" s="96"/>
      <c r="Y48" s="96"/>
      <c r="Z48" s="97">
        <f t="shared" si="5"/>
        <v>0</v>
      </c>
      <c r="AA48" s="97"/>
      <c r="AB48" s="291" t="str">
        <f>IFERROR(VLOOKUP(B48,'Найдено на объекте'!$A$2:$I$83,9,0),"-")</f>
        <v>-</v>
      </c>
      <c r="AC48" s="196" t="str">
        <f t="shared" si="0"/>
        <v>-</v>
      </c>
      <c r="AD48" s="196" t="str">
        <f>IFERROR(VLOOKUP(B48,[1]Отгрузки!$B$208:$C$281,2,0),"-")</f>
        <v>-</v>
      </c>
      <c r="AE48" s="196" t="str">
        <f t="shared" si="1"/>
        <v>-</v>
      </c>
      <c r="AF48" s="291">
        <f t="shared" si="2"/>
        <v>4</v>
      </c>
      <c r="AG48" s="196">
        <f t="shared" si="3"/>
        <v>0.18519999999999998</v>
      </c>
      <c r="AH48" s="319"/>
      <c r="AI48" s="291"/>
      <c r="AJ48" s="107">
        <f>VLOOKUP(B48,'[2]ВОМ КГ-3 СОЭКС'!$C$3:$G$2063,5,0)</f>
        <v>185.2</v>
      </c>
      <c r="AK48" s="218">
        <f t="shared" si="4"/>
        <v>0</v>
      </c>
    </row>
    <row r="49" spans="1:37" x14ac:dyDescent="0.3">
      <c r="A49" s="159" t="s">
        <v>262</v>
      </c>
      <c r="B49" s="160" t="s">
        <v>1819</v>
      </c>
      <c r="C49" s="160" t="s">
        <v>3286</v>
      </c>
      <c r="D49" s="113">
        <v>4</v>
      </c>
      <c r="E49" s="161">
        <v>40.5</v>
      </c>
      <c r="F49" s="162">
        <v>162</v>
      </c>
      <c r="G49" s="163">
        <v>1.43</v>
      </c>
      <c r="H49" s="163">
        <v>5.72</v>
      </c>
      <c r="I49" s="113" t="s">
        <v>170</v>
      </c>
      <c r="J49" s="96"/>
      <c r="K49" s="96"/>
      <c r="L49" s="96"/>
      <c r="M49" s="96">
        <v>1</v>
      </c>
      <c r="N49" s="96">
        <v>1</v>
      </c>
      <c r="O49" s="96"/>
      <c r="P49" s="164"/>
      <c r="Q49" s="164"/>
      <c r="R49" s="164"/>
      <c r="S49" s="164"/>
      <c r="T49" s="164"/>
      <c r="U49" s="96">
        <v>1</v>
      </c>
      <c r="V49" s="96">
        <v>1</v>
      </c>
      <c r="W49" s="96"/>
      <c r="X49" s="96"/>
      <c r="Y49" s="96"/>
      <c r="Z49" s="97">
        <f t="shared" si="5"/>
        <v>0</v>
      </c>
      <c r="AA49" s="97"/>
      <c r="AB49" s="291" t="str">
        <f>IFERROR(VLOOKUP(B49,'Найдено на объекте'!$A$2:$I$83,9,0),"-")</f>
        <v>-</v>
      </c>
      <c r="AC49" s="196" t="str">
        <f t="shared" si="0"/>
        <v>-</v>
      </c>
      <c r="AD49" s="196" t="str">
        <f>IFERROR(VLOOKUP(B49,[1]Отгрузки!$B$208:$C$281,2,0),"-")</f>
        <v>-</v>
      </c>
      <c r="AE49" s="196" t="str">
        <f t="shared" si="1"/>
        <v>-</v>
      </c>
      <c r="AF49" s="291">
        <f t="shared" si="2"/>
        <v>4</v>
      </c>
      <c r="AG49" s="196">
        <f t="shared" si="3"/>
        <v>0.16200000000000001</v>
      </c>
      <c r="AH49" s="319"/>
      <c r="AI49" s="291"/>
      <c r="AJ49" s="107">
        <f>VLOOKUP(B49,'[2]ВОМ КГ-3 СОЭКС'!$C$3:$G$2063,5,0)</f>
        <v>162</v>
      </c>
      <c r="AK49" s="218">
        <f t="shared" si="4"/>
        <v>0</v>
      </c>
    </row>
    <row r="50" spans="1:37" x14ac:dyDescent="0.3">
      <c r="A50" s="159" t="s">
        <v>264</v>
      </c>
      <c r="B50" s="160" t="s">
        <v>1820</v>
      </c>
      <c r="C50" s="160" t="s">
        <v>3287</v>
      </c>
      <c r="D50" s="113">
        <v>19</v>
      </c>
      <c r="E50" s="161">
        <v>50.3</v>
      </c>
      <c r="F50" s="162">
        <v>955.7</v>
      </c>
      <c r="G50" s="163">
        <v>1.82</v>
      </c>
      <c r="H50" s="163">
        <v>34.58</v>
      </c>
      <c r="I50" s="113" t="s">
        <v>170</v>
      </c>
      <c r="J50" s="96"/>
      <c r="K50" s="96"/>
      <c r="L50" s="96"/>
      <c r="M50" s="96">
        <v>5</v>
      </c>
      <c r="N50" s="96">
        <v>5</v>
      </c>
      <c r="O50" s="96"/>
      <c r="P50" s="164"/>
      <c r="Q50" s="164"/>
      <c r="R50" s="164"/>
      <c r="S50" s="164"/>
      <c r="T50" s="164"/>
      <c r="U50" s="96">
        <v>4</v>
      </c>
      <c r="V50" s="96">
        <v>5</v>
      </c>
      <c r="W50" s="96"/>
      <c r="X50" s="96"/>
      <c r="Y50" s="96"/>
      <c r="Z50" s="97">
        <f t="shared" si="5"/>
        <v>0</v>
      </c>
      <c r="AA50" s="97"/>
      <c r="AB50" s="291" t="str">
        <f>IFERROR(VLOOKUP(B50,'Найдено на объекте'!$A$2:$I$83,9,0),"-")</f>
        <v>-</v>
      </c>
      <c r="AC50" s="196" t="str">
        <f t="shared" si="0"/>
        <v>-</v>
      </c>
      <c r="AD50" s="196" t="str">
        <f>IFERROR(VLOOKUP(B50,[1]Отгрузки!$B$208:$C$281,2,0),"-")</f>
        <v>-</v>
      </c>
      <c r="AE50" s="196" t="str">
        <f t="shared" si="1"/>
        <v>-</v>
      </c>
      <c r="AF50" s="291">
        <f t="shared" si="2"/>
        <v>19</v>
      </c>
      <c r="AG50" s="196">
        <f t="shared" si="3"/>
        <v>0.95569999999999988</v>
      </c>
      <c r="AH50" s="319"/>
      <c r="AI50" s="291"/>
      <c r="AJ50" s="107">
        <f>VLOOKUP(B50,'[2]ВОМ КГ-3 СОЭКС'!$C$3:$G$2063,5,0)</f>
        <v>955.7</v>
      </c>
      <c r="AK50" s="218">
        <f t="shared" si="4"/>
        <v>0</v>
      </c>
    </row>
    <row r="51" spans="1:37" x14ac:dyDescent="0.3">
      <c r="A51" s="159" t="s">
        <v>266</v>
      </c>
      <c r="B51" s="160" t="s">
        <v>1821</v>
      </c>
      <c r="C51" s="160" t="s">
        <v>3288</v>
      </c>
      <c r="D51" s="113">
        <v>1</v>
      </c>
      <c r="E51" s="161">
        <v>127.1</v>
      </c>
      <c r="F51" s="162">
        <v>127.1</v>
      </c>
      <c r="G51" s="163">
        <v>4.53</v>
      </c>
      <c r="H51" s="163">
        <v>4.53</v>
      </c>
      <c r="I51" s="113" t="s">
        <v>170</v>
      </c>
      <c r="J51" s="96"/>
      <c r="K51" s="96"/>
      <c r="L51" s="96"/>
      <c r="M51" s="96">
        <v>1</v>
      </c>
      <c r="N51" s="96"/>
      <c r="O51" s="96"/>
      <c r="P51" s="164"/>
      <c r="Q51" s="164"/>
      <c r="R51" s="164"/>
      <c r="S51" s="164"/>
      <c r="T51" s="164"/>
      <c r="U51" s="96"/>
      <c r="V51" s="96"/>
      <c r="W51" s="96"/>
      <c r="X51" s="96"/>
      <c r="Y51" s="96"/>
      <c r="Z51" s="97">
        <f t="shared" si="5"/>
        <v>0</v>
      </c>
      <c r="AA51" s="97"/>
      <c r="AB51" s="291" t="str">
        <f>IFERROR(VLOOKUP(B51,'Найдено на объекте'!$A$2:$I$83,9,0),"-")</f>
        <v>-</v>
      </c>
      <c r="AC51" s="196" t="str">
        <f t="shared" si="0"/>
        <v>-</v>
      </c>
      <c r="AD51" s="196" t="str">
        <f>IFERROR(VLOOKUP(B51,[1]Отгрузки!$B$208:$C$281,2,0),"-")</f>
        <v>-</v>
      </c>
      <c r="AE51" s="196" t="str">
        <f t="shared" si="1"/>
        <v>-</v>
      </c>
      <c r="AF51" s="291">
        <f t="shared" si="2"/>
        <v>1</v>
      </c>
      <c r="AG51" s="196">
        <f t="shared" si="3"/>
        <v>0.12709999999999999</v>
      </c>
      <c r="AH51" s="319"/>
      <c r="AI51" s="291"/>
      <c r="AJ51" s="107">
        <f>VLOOKUP(B51,'[2]ВОМ КГ-3 СОЭКС'!$C$3:$G$2063,5,0)</f>
        <v>127.1</v>
      </c>
      <c r="AK51" s="218">
        <f t="shared" si="4"/>
        <v>0</v>
      </c>
    </row>
    <row r="52" spans="1:37" x14ac:dyDescent="0.3">
      <c r="A52" s="159" t="s">
        <v>268</v>
      </c>
      <c r="B52" s="160" t="s">
        <v>1822</v>
      </c>
      <c r="C52" s="160" t="s">
        <v>3289</v>
      </c>
      <c r="D52" s="113">
        <v>2</v>
      </c>
      <c r="E52" s="161">
        <v>127.1</v>
      </c>
      <c r="F52" s="162">
        <v>254.2</v>
      </c>
      <c r="G52" s="163">
        <v>4.53</v>
      </c>
      <c r="H52" s="163">
        <v>9.06</v>
      </c>
      <c r="I52" s="113" t="s">
        <v>170</v>
      </c>
      <c r="J52" s="96"/>
      <c r="K52" s="96"/>
      <c r="L52" s="96"/>
      <c r="M52" s="96">
        <v>1</v>
      </c>
      <c r="N52" s="96"/>
      <c r="O52" s="96"/>
      <c r="P52" s="164"/>
      <c r="Q52" s="164"/>
      <c r="R52" s="164"/>
      <c r="S52" s="164"/>
      <c r="T52" s="164"/>
      <c r="U52" s="96">
        <v>1</v>
      </c>
      <c r="V52" s="96"/>
      <c r="W52" s="96"/>
      <c r="X52" s="96"/>
      <c r="Y52" s="96"/>
      <c r="Z52" s="97">
        <f t="shared" si="5"/>
        <v>0</v>
      </c>
      <c r="AA52" s="97"/>
      <c r="AB52" s="291" t="str">
        <f>IFERROR(VLOOKUP(B52,'Найдено на объекте'!$A$2:$I$83,9,0),"-")</f>
        <v>-</v>
      </c>
      <c r="AC52" s="196" t="str">
        <f t="shared" si="0"/>
        <v>-</v>
      </c>
      <c r="AD52" s="196" t="str">
        <f>IFERROR(VLOOKUP(B52,[1]Отгрузки!$B$208:$C$281,2,0),"-")</f>
        <v>-</v>
      </c>
      <c r="AE52" s="196" t="str">
        <f t="shared" si="1"/>
        <v>-</v>
      </c>
      <c r="AF52" s="291">
        <f t="shared" si="2"/>
        <v>2</v>
      </c>
      <c r="AG52" s="196">
        <f t="shared" si="3"/>
        <v>0.25419999999999998</v>
      </c>
      <c r="AH52" s="319"/>
      <c r="AI52" s="291"/>
      <c r="AJ52" s="107">
        <f>VLOOKUP(B52,'[2]ВОМ КГ-3 СОЭКС'!$C$3:$G$2063,5,0)</f>
        <v>254.2</v>
      </c>
      <c r="AK52" s="218">
        <f t="shared" si="4"/>
        <v>0</v>
      </c>
    </row>
    <row r="53" spans="1:37" x14ac:dyDescent="0.3">
      <c r="A53" s="159" t="s">
        <v>270</v>
      </c>
      <c r="B53" s="160" t="s">
        <v>1823</v>
      </c>
      <c r="C53" s="160" t="s">
        <v>3290</v>
      </c>
      <c r="D53" s="113">
        <v>3</v>
      </c>
      <c r="E53" s="161">
        <v>38.200000000000003</v>
      </c>
      <c r="F53" s="162">
        <v>114.6</v>
      </c>
      <c r="G53" s="163">
        <v>1.35</v>
      </c>
      <c r="H53" s="163">
        <v>4.05</v>
      </c>
      <c r="I53" s="113" t="s">
        <v>170</v>
      </c>
      <c r="J53" s="96"/>
      <c r="K53" s="96"/>
      <c r="L53" s="96"/>
      <c r="M53" s="96">
        <v>1</v>
      </c>
      <c r="N53" s="96">
        <v>1</v>
      </c>
      <c r="O53" s="96"/>
      <c r="P53" s="164"/>
      <c r="Q53" s="164"/>
      <c r="R53" s="164"/>
      <c r="S53" s="164"/>
      <c r="T53" s="164"/>
      <c r="U53" s="96"/>
      <c r="V53" s="96">
        <v>1</v>
      </c>
      <c r="W53" s="96"/>
      <c r="X53" s="96"/>
      <c r="Y53" s="96"/>
      <c r="Z53" s="97">
        <f t="shared" si="5"/>
        <v>0</v>
      </c>
      <c r="AA53" s="97"/>
      <c r="AB53" s="291" t="str">
        <f>IFERROR(VLOOKUP(B53,'Найдено на объекте'!$A$2:$I$83,9,0),"-")</f>
        <v>-</v>
      </c>
      <c r="AC53" s="196" t="str">
        <f t="shared" si="0"/>
        <v>-</v>
      </c>
      <c r="AD53" s="196" t="str">
        <f>IFERROR(VLOOKUP(B53,[1]Отгрузки!$B$208:$C$281,2,0),"-")</f>
        <v>-</v>
      </c>
      <c r="AE53" s="196" t="str">
        <f t="shared" si="1"/>
        <v>-</v>
      </c>
      <c r="AF53" s="291">
        <f t="shared" si="2"/>
        <v>3</v>
      </c>
      <c r="AG53" s="196">
        <f t="shared" si="3"/>
        <v>0.11460000000000001</v>
      </c>
      <c r="AH53" s="319"/>
      <c r="AI53" s="291"/>
      <c r="AJ53" s="107">
        <f>VLOOKUP(B53,'[2]ВОМ КГ-3 СОЭКС'!$C$3:$G$2063,5,0)</f>
        <v>114.6</v>
      </c>
      <c r="AK53" s="218">
        <f t="shared" si="4"/>
        <v>0</v>
      </c>
    </row>
    <row r="54" spans="1:37" x14ac:dyDescent="0.3">
      <c r="A54" s="159" t="s">
        <v>272</v>
      </c>
      <c r="B54" s="160" t="s">
        <v>1824</v>
      </c>
      <c r="C54" s="160" t="s">
        <v>3291</v>
      </c>
      <c r="D54" s="113">
        <v>4</v>
      </c>
      <c r="E54" s="161">
        <v>46.3</v>
      </c>
      <c r="F54" s="162">
        <v>185.2</v>
      </c>
      <c r="G54" s="163">
        <v>1.63</v>
      </c>
      <c r="H54" s="163">
        <v>6.52</v>
      </c>
      <c r="I54" s="113" t="s">
        <v>170</v>
      </c>
      <c r="J54" s="96"/>
      <c r="K54" s="96"/>
      <c r="L54" s="96"/>
      <c r="M54" s="96">
        <v>1</v>
      </c>
      <c r="N54" s="96">
        <v>1</v>
      </c>
      <c r="O54" s="96"/>
      <c r="P54" s="164"/>
      <c r="Q54" s="164"/>
      <c r="R54" s="164"/>
      <c r="S54" s="164"/>
      <c r="T54" s="164"/>
      <c r="U54" s="96">
        <v>1</v>
      </c>
      <c r="V54" s="96">
        <v>1</v>
      </c>
      <c r="W54" s="96"/>
      <c r="X54" s="96"/>
      <c r="Y54" s="96"/>
      <c r="Z54" s="97">
        <f t="shared" si="5"/>
        <v>0</v>
      </c>
      <c r="AA54" s="97"/>
      <c r="AB54" s="291" t="str">
        <f>IFERROR(VLOOKUP(B54,'Найдено на объекте'!$A$2:$I$83,9,0),"-")</f>
        <v>-</v>
      </c>
      <c r="AC54" s="196" t="str">
        <f t="shared" si="0"/>
        <v>-</v>
      </c>
      <c r="AD54" s="196" t="str">
        <f>IFERROR(VLOOKUP(B54,[1]Отгрузки!$B$208:$C$281,2,0),"-")</f>
        <v>-</v>
      </c>
      <c r="AE54" s="196" t="str">
        <f t="shared" si="1"/>
        <v>-</v>
      </c>
      <c r="AF54" s="291">
        <f t="shared" si="2"/>
        <v>4</v>
      </c>
      <c r="AG54" s="196">
        <f t="shared" si="3"/>
        <v>0.18519999999999998</v>
      </c>
      <c r="AH54" s="319"/>
      <c r="AI54" s="291"/>
      <c r="AJ54" s="107">
        <f>VLOOKUP(B54,'[2]ВОМ КГ-3 СОЭКС'!$C$3:$G$2063,5,0)</f>
        <v>185.2</v>
      </c>
      <c r="AK54" s="218">
        <f t="shared" si="4"/>
        <v>0</v>
      </c>
    </row>
    <row r="55" spans="1:37" x14ac:dyDescent="0.3">
      <c r="A55" s="159" t="s">
        <v>275</v>
      </c>
      <c r="B55" s="160" t="s">
        <v>1825</v>
      </c>
      <c r="C55" s="160" t="s">
        <v>3292</v>
      </c>
      <c r="D55" s="113">
        <v>4</v>
      </c>
      <c r="E55" s="161">
        <v>40.5</v>
      </c>
      <c r="F55" s="162">
        <v>162</v>
      </c>
      <c r="G55" s="163">
        <v>1.43</v>
      </c>
      <c r="H55" s="163">
        <v>5.72</v>
      </c>
      <c r="I55" s="113" t="s">
        <v>170</v>
      </c>
      <c r="J55" s="96"/>
      <c r="K55" s="96"/>
      <c r="L55" s="96"/>
      <c r="M55" s="96">
        <v>1</v>
      </c>
      <c r="N55" s="96">
        <v>1</v>
      </c>
      <c r="O55" s="96"/>
      <c r="P55" s="164"/>
      <c r="Q55" s="164"/>
      <c r="R55" s="164"/>
      <c r="S55" s="164"/>
      <c r="T55" s="164"/>
      <c r="U55" s="96">
        <v>1</v>
      </c>
      <c r="V55" s="96">
        <v>1</v>
      </c>
      <c r="W55" s="96"/>
      <c r="X55" s="96"/>
      <c r="Y55" s="96"/>
      <c r="Z55" s="97">
        <f t="shared" si="5"/>
        <v>0</v>
      </c>
      <c r="AA55" s="97"/>
      <c r="AB55" s="291" t="str">
        <f>IFERROR(VLOOKUP(B55,'Найдено на объекте'!$A$2:$I$83,9,0),"-")</f>
        <v>-</v>
      </c>
      <c r="AC55" s="196" t="str">
        <f t="shared" si="0"/>
        <v>-</v>
      </c>
      <c r="AD55" s="196" t="str">
        <f>IFERROR(VLOOKUP(B55,[1]Отгрузки!$B$208:$C$281,2,0),"-")</f>
        <v>-</v>
      </c>
      <c r="AE55" s="196" t="str">
        <f t="shared" si="1"/>
        <v>-</v>
      </c>
      <c r="AF55" s="291">
        <f t="shared" si="2"/>
        <v>4</v>
      </c>
      <c r="AG55" s="196">
        <f t="shared" si="3"/>
        <v>0.16200000000000001</v>
      </c>
      <c r="AH55" s="319"/>
      <c r="AI55" s="291"/>
      <c r="AJ55" s="107">
        <f>VLOOKUP(B55,'[2]ВОМ КГ-3 СОЭКС'!$C$3:$G$2063,5,0)</f>
        <v>162</v>
      </c>
      <c r="AK55" s="218">
        <f t="shared" si="4"/>
        <v>0</v>
      </c>
    </row>
    <row r="56" spans="1:37" x14ac:dyDescent="0.3">
      <c r="A56" s="159" t="s">
        <v>278</v>
      </c>
      <c r="B56" s="160" t="s">
        <v>1826</v>
      </c>
      <c r="C56" s="160" t="s">
        <v>3293</v>
      </c>
      <c r="D56" s="113">
        <v>3</v>
      </c>
      <c r="E56" s="161">
        <v>42.8</v>
      </c>
      <c r="F56" s="162">
        <v>128.4</v>
      </c>
      <c r="G56" s="163">
        <v>1.53</v>
      </c>
      <c r="H56" s="163">
        <v>4.59</v>
      </c>
      <c r="I56" s="113" t="s">
        <v>170</v>
      </c>
      <c r="J56" s="96"/>
      <c r="K56" s="96"/>
      <c r="L56" s="96"/>
      <c r="M56" s="96">
        <v>2</v>
      </c>
      <c r="N56" s="96"/>
      <c r="O56" s="96"/>
      <c r="P56" s="164"/>
      <c r="Q56" s="164"/>
      <c r="R56" s="164"/>
      <c r="S56" s="164"/>
      <c r="T56" s="164"/>
      <c r="U56" s="96">
        <v>1</v>
      </c>
      <c r="V56" s="96"/>
      <c r="W56" s="96"/>
      <c r="X56" s="96"/>
      <c r="Y56" s="96"/>
      <c r="Z56" s="97">
        <f t="shared" si="5"/>
        <v>0</v>
      </c>
      <c r="AA56" s="97"/>
      <c r="AB56" s="291" t="str">
        <f>IFERROR(VLOOKUP(B56,'Найдено на объекте'!$A$2:$I$83,9,0),"-")</f>
        <v>-</v>
      </c>
      <c r="AC56" s="196" t="str">
        <f t="shared" si="0"/>
        <v>-</v>
      </c>
      <c r="AD56" s="196" t="str">
        <f>IFERROR(VLOOKUP(B56,[1]Отгрузки!$B$208:$C$281,2,0),"-")</f>
        <v>-</v>
      </c>
      <c r="AE56" s="196" t="str">
        <f t="shared" si="1"/>
        <v>-</v>
      </c>
      <c r="AF56" s="291">
        <f t="shared" si="2"/>
        <v>3</v>
      </c>
      <c r="AG56" s="196">
        <f t="shared" si="3"/>
        <v>0.12839999999999999</v>
      </c>
      <c r="AH56" s="319"/>
      <c r="AI56" s="291"/>
      <c r="AJ56" s="107">
        <f>VLOOKUP(B56,'[2]ВОМ КГ-3 СОЭКС'!$C$3:$G$2063,5,0)</f>
        <v>128.4</v>
      </c>
      <c r="AK56" s="218">
        <f t="shared" si="4"/>
        <v>0</v>
      </c>
    </row>
    <row r="57" spans="1:37" x14ac:dyDescent="0.3">
      <c r="A57" s="159" t="s">
        <v>281</v>
      </c>
      <c r="B57" s="160" t="s">
        <v>1827</v>
      </c>
      <c r="C57" s="160" t="s">
        <v>3294</v>
      </c>
      <c r="D57" s="113">
        <v>2</v>
      </c>
      <c r="E57" s="161">
        <v>30.2</v>
      </c>
      <c r="F57" s="162">
        <v>60.4</v>
      </c>
      <c r="G57" s="163">
        <v>1.08</v>
      </c>
      <c r="H57" s="163">
        <v>2.16</v>
      </c>
      <c r="I57" s="113" t="s">
        <v>170</v>
      </c>
      <c r="J57" s="96"/>
      <c r="K57" s="96"/>
      <c r="L57" s="96"/>
      <c r="M57" s="96">
        <v>1</v>
      </c>
      <c r="N57" s="96"/>
      <c r="O57" s="96"/>
      <c r="P57" s="164"/>
      <c r="Q57" s="164"/>
      <c r="R57" s="164"/>
      <c r="S57" s="164"/>
      <c r="T57" s="164"/>
      <c r="U57" s="96">
        <v>1</v>
      </c>
      <c r="V57" s="96"/>
      <c r="W57" s="96"/>
      <c r="X57" s="96"/>
      <c r="Y57" s="96"/>
      <c r="Z57" s="97">
        <f t="shared" si="5"/>
        <v>0</v>
      </c>
      <c r="AA57" s="97"/>
      <c r="AB57" s="291" t="str">
        <f>IFERROR(VLOOKUP(B57,'Найдено на объекте'!$A$2:$I$83,9,0),"-")</f>
        <v>-</v>
      </c>
      <c r="AC57" s="196" t="str">
        <f t="shared" si="0"/>
        <v>-</v>
      </c>
      <c r="AD57" s="196" t="str">
        <f>IFERROR(VLOOKUP(B57,[1]Отгрузки!$B$208:$C$281,2,0),"-")</f>
        <v>-</v>
      </c>
      <c r="AE57" s="196" t="str">
        <f t="shared" si="1"/>
        <v>-</v>
      </c>
      <c r="AF57" s="291">
        <f t="shared" si="2"/>
        <v>2</v>
      </c>
      <c r="AG57" s="196">
        <f t="shared" si="3"/>
        <v>6.0399999999999995E-2</v>
      </c>
      <c r="AH57" s="319"/>
      <c r="AI57" s="291"/>
      <c r="AJ57" s="107">
        <f>VLOOKUP(B57,'[2]ВОМ КГ-3 СОЭКС'!$C$3:$G$2063,5,0)</f>
        <v>60.4</v>
      </c>
      <c r="AK57" s="218">
        <f t="shared" si="4"/>
        <v>0</v>
      </c>
    </row>
    <row r="58" spans="1:37" x14ac:dyDescent="0.3">
      <c r="A58" s="159" t="s">
        <v>284</v>
      </c>
      <c r="B58" s="160" t="s">
        <v>1828</v>
      </c>
      <c r="C58" s="160" t="s">
        <v>3295</v>
      </c>
      <c r="D58" s="113">
        <v>2</v>
      </c>
      <c r="E58" s="161">
        <v>30.2</v>
      </c>
      <c r="F58" s="162">
        <v>60.4</v>
      </c>
      <c r="G58" s="163">
        <v>1.08</v>
      </c>
      <c r="H58" s="163">
        <v>2.16</v>
      </c>
      <c r="I58" s="113" t="s">
        <v>170</v>
      </c>
      <c r="J58" s="96"/>
      <c r="K58" s="96"/>
      <c r="L58" s="96"/>
      <c r="M58" s="96"/>
      <c r="N58" s="96">
        <v>1</v>
      </c>
      <c r="O58" s="96"/>
      <c r="P58" s="164"/>
      <c r="Q58" s="164"/>
      <c r="R58" s="164"/>
      <c r="S58" s="164"/>
      <c r="T58" s="164"/>
      <c r="U58" s="96"/>
      <c r="V58" s="96">
        <v>1</v>
      </c>
      <c r="W58" s="96"/>
      <c r="X58" s="96"/>
      <c r="Y58" s="96"/>
      <c r="Z58" s="97">
        <f t="shared" si="5"/>
        <v>0</v>
      </c>
      <c r="AA58" s="97"/>
      <c r="AB58" s="291" t="str">
        <f>IFERROR(VLOOKUP(B58,'Найдено на объекте'!$A$2:$I$83,9,0),"-")</f>
        <v>-</v>
      </c>
      <c r="AC58" s="196" t="str">
        <f t="shared" si="0"/>
        <v>-</v>
      </c>
      <c r="AD58" s="196" t="str">
        <f>IFERROR(VLOOKUP(B58,[1]Отгрузки!$B$208:$C$281,2,0),"-")</f>
        <v>-</v>
      </c>
      <c r="AE58" s="196" t="str">
        <f t="shared" si="1"/>
        <v>-</v>
      </c>
      <c r="AF58" s="291">
        <f t="shared" si="2"/>
        <v>2</v>
      </c>
      <c r="AG58" s="196">
        <f t="shared" si="3"/>
        <v>6.0399999999999995E-2</v>
      </c>
      <c r="AH58" s="319"/>
      <c r="AI58" s="291"/>
      <c r="AJ58" s="107">
        <f>VLOOKUP(B58,'[2]ВОМ КГ-3 СОЭКС'!$C$3:$G$2063,5,0)</f>
        <v>60.4</v>
      </c>
      <c r="AK58" s="218">
        <f t="shared" si="4"/>
        <v>0</v>
      </c>
    </row>
    <row r="59" spans="1:37" x14ac:dyDescent="0.3">
      <c r="A59" s="159" t="s">
        <v>287</v>
      </c>
      <c r="B59" s="160" t="s">
        <v>1829</v>
      </c>
      <c r="C59" s="160" t="s">
        <v>3296</v>
      </c>
      <c r="D59" s="113">
        <v>4</v>
      </c>
      <c r="E59" s="161">
        <v>42.8</v>
      </c>
      <c r="F59" s="162">
        <v>171.2</v>
      </c>
      <c r="G59" s="163">
        <v>1.53</v>
      </c>
      <c r="H59" s="163">
        <v>6.12</v>
      </c>
      <c r="I59" s="113" t="s">
        <v>170</v>
      </c>
      <c r="J59" s="96"/>
      <c r="K59" s="96"/>
      <c r="L59" s="96"/>
      <c r="M59" s="96"/>
      <c r="N59" s="96">
        <v>2</v>
      </c>
      <c r="O59" s="96"/>
      <c r="P59" s="164"/>
      <c r="Q59" s="164"/>
      <c r="R59" s="164"/>
      <c r="S59" s="164"/>
      <c r="T59" s="164"/>
      <c r="U59" s="96"/>
      <c r="V59" s="96">
        <v>2</v>
      </c>
      <c r="W59" s="96"/>
      <c r="X59" s="96"/>
      <c r="Y59" s="96"/>
      <c r="Z59" s="97">
        <f t="shared" si="5"/>
        <v>0</v>
      </c>
      <c r="AA59" s="97"/>
      <c r="AB59" s="291" t="str">
        <f>IFERROR(VLOOKUP(B59,'Найдено на объекте'!$A$2:$I$83,9,0),"-")</f>
        <v>-</v>
      </c>
      <c r="AC59" s="196" t="str">
        <f t="shared" si="0"/>
        <v>-</v>
      </c>
      <c r="AD59" s="196" t="str">
        <f>IFERROR(VLOOKUP(B59,[1]Отгрузки!$B$208:$C$281,2,0),"-")</f>
        <v>-</v>
      </c>
      <c r="AE59" s="196" t="str">
        <f t="shared" si="1"/>
        <v>-</v>
      </c>
      <c r="AF59" s="291">
        <f t="shared" si="2"/>
        <v>4</v>
      </c>
      <c r="AG59" s="196">
        <f t="shared" si="3"/>
        <v>0.17119999999999999</v>
      </c>
      <c r="AH59" s="319"/>
      <c r="AI59" s="291"/>
      <c r="AJ59" s="107">
        <f>VLOOKUP(B59,'[2]ВОМ КГ-3 СОЭКС'!$C$3:$G$2063,5,0)</f>
        <v>171.2</v>
      </c>
      <c r="AK59" s="218">
        <f t="shared" si="4"/>
        <v>0</v>
      </c>
    </row>
    <row r="60" spans="1:37" x14ac:dyDescent="0.3">
      <c r="A60" s="159" t="s">
        <v>290</v>
      </c>
      <c r="B60" s="160" t="s">
        <v>1830</v>
      </c>
      <c r="C60" s="160" t="s">
        <v>3297</v>
      </c>
      <c r="D60" s="113">
        <v>2</v>
      </c>
      <c r="E60" s="161">
        <v>127.1</v>
      </c>
      <c r="F60" s="162">
        <v>254.2</v>
      </c>
      <c r="G60" s="163">
        <v>4.53</v>
      </c>
      <c r="H60" s="163">
        <v>9.06</v>
      </c>
      <c r="I60" s="113" t="s">
        <v>170</v>
      </c>
      <c r="J60" s="96"/>
      <c r="K60" s="96"/>
      <c r="L60" s="96"/>
      <c r="M60" s="96"/>
      <c r="N60" s="96">
        <v>1</v>
      </c>
      <c r="O60" s="96"/>
      <c r="P60" s="164"/>
      <c r="Q60" s="164"/>
      <c r="R60" s="164"/>
      <c r="S60" s="164"/>
      <c r="T60" s="164"/>
      <c r="U60" s="96"/>
      <c r="V60" s="96">
        <v>1</v>
      </c>
      <c r="W60" s="96"/>
      <c r="X60" s="96"/>
      <c r="Y60" s="96"/>
      <c r="Z60" s="97">
        <f t="shared" si="5"/>
        <v>0</v>
      </c>
      <c r="AA60" s="97"/>
      <c r="AB60" s="291" t="str">
        <f>IFERROR(VLOOKUP(B60,'Найдено на объекте'!$A$2:$I$83,9,0),"-")</f>
        <v>-</v>
      </c>
      <c r="AC60" s="196" t="str">
        <f t="shared" si="0"/>
        <v>-</v>
      </c>
      <c r="AD60" s="196" t="str">
        <f>IFERROR(VLOOKUP(B60,[1]Отгрузки!$B$208:$C$281,2,0),"-")</f>
        <v>-</v>
      </c>
      <c r="AE60" s="196" t="str">
        <f t="shared" si="1"/>
        <v>-</v>
      </c>
      <c r="AF60" s="291">
        <f t="shared" si="2"/>
        <v>2</v>
      </c>
      <c r="AG60" s="196">
        <f t="shared" si="3"/>
        <v>0.25419999999999998</v>
      </c>
      <c r="AH60" s="319"/>
      <c r="AI60" s="291"/>
      <c r="AJ60" s="107">
        <f>VLOOKUP(B60,'[2]ВОМ КГ-3 СОЭКС'!$C$3:$G$2063,5,0)</f>
        <v>254.2</v>
      </c>
      <c r="AK60" s="218">
        <f t="shared" si="4"/>
        <v>0</v>
      </c>
    </row>
    <row r="61" spans="1:37" x14ac:dyDescent="0.3">
      <c r="A61" s="159" t="s">
        <v>293</v>
      </c>
      <c r="B61" s="160" t="s">
        <v>1831</v>
      </c>
      <c r="C61" s="160" t="s">
        <v>3298</v>
      </c>
      <c r="D61" s="113">
        <v>2</v>
      </c>
      <c r="E61" s="161">
        <v>127.1</v>
      </c>
      <c r="F61" s="162">
        <v>254.2</v>
      </c>
      <c r="G61" s="163">
        <v>4.53</v>
      </c>
      <c r="H61" s="163">
        <v>9.06</v>
      </c>
      <c r="I61" s="113" t="s">
        <v>170</v>
      </c>
      <c r="J61" s="96"/>
      <c r="K61" s="96"/>
      <c r="L61" s="96"/>
      <c r="M61" s="96"/>
      <c r="N61" s="96">
        <v>1</v>
      </c>
      <c r="O61" s="96"/>
      <c r="P61" s="164"/>
      <c r="Q61" s="164"/>
      <c r="R61" s="164"/>
      <c r="S61" s="164"/>
      <c r="T61" s="164"/>
      <c r="U61" s="96"/>
      <c r="V61" s="96">
        <v>1</v>
      </c>
      <c r="W61" s="96"/>
      <c r="X61" s="96"/>
      <c r="Y61" s="96"/>
      <c r="Z61" s="97">
        <f t="shared" si="5"/>
        <v>0</v>
      </c>
      <c r="AA61" s="97"/>
      <c r="AB61" s="291" t="str">
        <f>IFERROR(VLOOKUP(B61,'Найдено на объекте'!$A$2:$I$83,9,0),"-")</f>
        <v>-</v>
      </c>
      <c r="AC61" s="196" t="str">
        <f t="shared" si="0"/>
        <v>-</v>
      </c>
      <c r="AD61" s="196" t="str">
        <f>IFERROR(VLOOKUP(B61,[1]Отгрузки!$B$208:$C$281,2,0),"-")</f>
        <v>-</v>
      </c>
      <c r="AE61" s="196" t="str">
        <f t="shared" si="1"/>
        <v>-</v>
      </c>
      <c r="AF61" s="291">
        <f t="shared" si="2"/>
        <v>2</v>
      </c>
      <c r="AG61" s="196">
        <f t="shared" si="3"/>
        <v>0.25419999999999998</v>
      </c>
      <c r="AH61" s="319"/>
      <c r="AI61" s="291"/>
      <c r="AJ61" s="107">
        <f>VLOOKUP(B61,'[2]ВОМ КГ-3 СОЭКС'!$C$3:$G$2063,5,0)</f>
        <v>254.2</v>
      </c>
      <c r="AK61" s="218">
        <f t="shared" si="4"/>
        <v>0</v>
      </c>
    </row>
    <row r="62" spans="1:37" x14ac:dyDescent="0.3">
      <c r="A62" s="159" t="s">
        <v>296</v>
      </c>
      <c r="B62" s="160" t="s">
        <v>1832</v>
      </c>
      <c r="C62" s="160" t="s">
        <v>3299</v>
      </c>
      <c r="D62" s="113">
        <v>2</v>
      </c>
      <c r="E62" s="161">
        <v>40.1</v>
      </c>
      <c r="F62" s="162">
        <v>80.2</v>
      </c>
      <c r="G62" s="163">
        <v>1.43</v>
      </c>
      <c r="H62" s="163">
        <v>2.86</v>
      </c>
      <c r="I62" s="113" t="s">
        <v>170</v>
      </c>
      <c r="J62" s="96"/>
      <c r="K62" s="96"/>
      <c r="L62" s="96"/>
      <c r="M62" s="96"/>
      <c r="N62" s="96">
        <v>1</v>
      </c>
      <c r="O62" s="96"/>
      <c r="P62" s="164"/>
      <c r="Q62" s="164"/>
      <c r="R62" s="164"/>
      <c r="S62" s="164"/>
      <c r="T62" s="164"/>
      <c r="U62" s="96"/>
      <c r="V62" s="96">
        <v>1</v>
      </c>
      <c r="W62" s="96"/>
      <c r="X62" s="96"/>
      <c r="Y62" s="96"/>
      <c r="Z62" s="97">
        <f t="shared" si="5"/>
        <v>0</v>
      </c>
      <c r="AA62" s="97"/>
      <c r="AB62" s="291" t="str">
        <f>IFERROR(VLOOKUP(B62,'Найдено на объекте'!$A$2:$I$83,9,0),"-")</f>
        <v>-</v>
      </c>
      <c r="AC62" s="196" t="str">
        <f t="shared" si="0"/>
        <v>-</v>
      </c>
      <c r="AD62" s="196" t="str">
        <f>IFERROR(VLOOKUP(B62,[1]Отгрузки!$B$208:$C$281,2,0),"-")</f>
        <v>-</v>
      </c>
      <c r="AE62" s="196" t="str">
        <f t="shared" si="1"/>
        <v>-</v>
      </c>
      <c r="AF62" s="291">
        <f t="shared" si="2"/>
        <v>2</v>
      </c>
      <c r="AG62" s="196">
        <f t="shared" si="3"/>
        <v>8.0200000000000007E-2</v>
      </c>
      <c r="AH62" s="319"/>
      <c r="AI62" s="291"/>
      <c r="AJ62" s="107">
        <f>VLOOKUP(B62,'[2]ВОМ КГ-3 СОЭКС'!$C$3:$G$2063,5,0)</f>
        <v>80.2</v>
      </c>
      <c r="AK62" s="218">
        <f t="shared" si="4"/>
        <v>0</v>
      </c>
    </row>
    <row r="63" spans="1:37" x14ac:dyDescent="0.3">
      <c r="A63" s="159" t="s">
        <v>299</v>
      </c>
      <c r="B63" s="160" t="s">
        <v>1833</v>
      </c>
      <c r="C63" s="160" t="s">
        <v>3300</v>
      </c>
      <c r="D63" s="113">
        <v>4</v>
      </c>
      <c r="E63" s="161">
        <v>27.4</v>
      </c>
      <c r="F63" s="162">
        <v>109.6</v>
      </c>
      <c r="G63" s="163">
        <v>0.98</v>
      </c>
      <c r="H63" s="163">
        <v>3.92</v>
      </c>
      <c r="I63" s="113" t="s">
        <v>170</v>
      </c>
      <c r="J63" s="96"/>
      <c r="K63" s="96"/>
      <c r="L63" s="96"/>
      <c r="M63" s="96"/>
      <c r="N63" s="96">
        <v>2</v>
      </c>
      <c r="O63" s="96"/>
      <c r="P63" s="164"/>
      <c r="Q63" s="164"/>
      <c r="R63" s="164"/>
      <c r="S63" s="164"/>
      <c r="T63" s="164"/>
      <c r="U63" s="96"/>
      <c r="V63" s="96">
        <v>2</v>
      </c>
      <c r="W63" s="96"/>
      <c r="X63" s="96"/>
      <c r="Y63" s="96"/>
      <c r="Z63" s="97">
        <f t="shared" si="5"/>
        <v>0</v>
      </c>
      <c r="AA63" s="97"/>
      <c r="AB63" s="291" t="str">
        <f>IFERROR(VLOOKUP(B63,'Найдено на объекте'!$A$2:$I$83,9,0),"-")</f>
        <v>-</v>
      </c>
      <c r="AC63" s="196" t="str">
        <f t="shared" si="0"/>
        <v>-</v>
      </c>
      <c r="AD63" s="196" t="str">
        <f>IFERROR(VLOOKUP(B63,[1]Отгрузки!$B$208:$C$281,2,0),"-")</f>
        <v>-</v>
      </c>
      <c r="AE63" s="196" t="str">
        <f t="shared" si="1"/>
        <v>-</v>
      </c>
      <c r="AF63" s="291">
        <f t="shared" si="2"/>
        <v>4</v>
      </c>
      <c r="AG63" s="196">
        <f t="shared" si="3"/>
        <v>0.10959999999999999</v>
      </c>
      <c r="AH63" s="319"/>
      <c r="AI63" s="291"/>
      <c r="AJ63" s="107">
        <f>VLOOKUP(B63,'[2]ВОМ КГ-3 СОЭКС'!$C$3:$G$2063,5,0)</f>
        <v>109.6</v>
      </c>
      <c r="AK63" s="218">
        <f t="shared" si="4"/>
        <v>0</v>
      </c>
    </row>
    <row r="64" spans="1:37" x14ac:dyDescent="0.3">
      <c r="A64" s="159" t="s">
        <v>302</v>
      </c>
      <c r="B64" s="160" t="s">
        <v>1834</v>
      </c>
      <c r="C64" s="160" t="s">
        <v>3301</v>
      </c>
      <c r="D64" s="113">
        <v>2</v>
      </c>
      <c r="E64" s="161">
        <v>17.2</v>
      </c>
      <c r="F64" s="162">
        <v>34.4</v>
      </c>
      <c r="G64" s="163">
        <v>0.62</v>
      </c>
      <c r="H64" s="163">
        <v>1.24</v>
      </c>
      <c r="I64" s="113" t="s">
        <v>170</v>
      </c>
      <c r="J64" s="96"/>
      <c r="K64" s="96"/>
      <c r="L64" s="96"/>
      <c r="M64" s="96"/>
      <c r="N64" s="96">
        <v>1</v>
      </c>
      <c r="O64" s="96"/>
      <c r="P64" s="164"/>
      <c r="Q64" s="164"/>
      <c r="R64" s="164"/>
      <c r="S64" s="164"/>
      <c r="T64" s="164"/>
      <c r="U64" s="96"/>
      <c r="V64" s="96">
        <v>1</v>
      </c>
      <c r="W64" s="96"/>
      <c r="X64" s="96"/>
      <c r="Y64" s="96"/>
      <c r="Z64" s="97">
        <f t="shared" si="5"/>
        <v>0</v>
      </c>
      <c r="AA64" s="97"/>
      <c r="AB64" s="291" t="str">
        <f>IFERROR(VLOOKUP(B64,'Найдено на объекте'!$A$2:$I$83,9,0),"-")</f>
        <v>-</v>
      </c>
      <c r="AC64" s="196" t="str">
        <f t="shared" si="0"/>
        <v>-</v>
      </c>
      <c r="AD64" s="196" t="str">
        <f>IFERROR(VLOOKUP(B64,[1]Отгрузки!$B$208:$C$281,2,0),"-")</f>
        <v>-</v>
      </c>
      <c r="AE64" s="196" t="str">
        <f t="shared" si="1"/>
        <v>-</v>
      </c>
      <c r="AF64" s="291">
        <f t="shared" si="2"/>
        <v>2</v>
      </c>
      <c r="AG64" s="196">
        <f t="shared" si="3"/>
        <v>3.44E-2</v>
      </c>
      <c r="AH64" s="319"/>
      <c r="AI64" s="291"/>
      <c r="AJ64" s="107">
        <f>VLOOKUP(B64,'[2]ВОМ КГ-3 СОЭКС'!$C$3:$G$2063,5,0)</f>
        <v>34.4</v>
      </c>
      <c r="AK64" s="218">
        <f t="shared" si="4"/>
        <v>0</v>
      </c>
    </row>
    <row r="65" spans="1:37" x14ac:dyDescent="0.3">
      <c r="A65" s="159" t="s">
        <v>305</v>
      </c>
      <c r="B65" s="160" t="s">
        <v>1835</v>
      </c>
      <c r="C65" s="160" t="s">
        <v>3302</v>
      </c>
      <c r="D65" s="113">
        <v>2</v>
      </c>
      <c r="E65" s="161">
        <v>130.1</v>
      </c>
      <c r="F65" s="162">
        <v>260.2</v>
      </c>
      <c r="G65" s="163">
        <v>4.57</v>
      </c>
      <c r="H65" s="163">
        <v>9.14</v>
      </c>
      <c r="I65" s="113" t="s">
        <v>165</v>
      </c>
      <c r="J65" s="96"/>
      <c r="K65" s="96"/>
      <c r="L65" s="96"/>
      <c r="M65" s="96"/>
      <c r="N65" s="96">
        <v>1</v>
      </c>
      <c r="O65" s="96"/>
      <c r="P65" s="164"/>
      <c r="Q65" s="164"/>
      <c r="R65" s="164"/>
      <c r="S65" s="164"/>
      <c r="T65" s="164"/>
      <c r="U65" s="96"/>
      <c r="V65" s="96">
        <v>1</v>
      </c>
      <c r="W65" s="96"/>
      <c r="X65" s="96"/>
      <c r="Y65" s="96"/>
      <c r="Z65" s="97">
        <f t="shared" si="5"/>
        <v>0</v>
      </c>
      <c r="AA65" s="97"/>
      <c r="AB65" s="291" t="str">
        <f>IFERROR(VLOOKUP(B65,'Найдено на объекте'!$A$2:$I$83,9,0),"-")</f>
        <v>-</v>
      </c>
      <c r="AC65" s="196" t="str">
        <f t="shared" si="0"/>
        <v>-</v>
      </c>
      <c r="AD65" s="196" t="str">
        <f>IFERROR(VLOOKUP(B65,[1]Отгрузки!$B$208:$C$281,2,0),"-")</f>
        <v>-</v>
      </c>
      <c r="AE65" s="196" t="str">
        <f t="shared" si="1"/>
        <v>-</v>
      </c>
      <c r="AF65" s="291">
        <f t="shared" si="2"/>
        <v>2</v>
      </c>
      <c r="AG65" s="196">
        <f t="shared" si="3"/>
        <v>0.26019999999999999</v>
      </c>
      <c r="AH65" s="319"/>
      <c r="AI65" s="291"/>
      <c r="AJ65" s="107">
        <f>VLOOKUP(B65,'[2]ВОМ КГ-3 СОЭКС'!$C$3:$G$2063,5,0)</f>
        <v>260.2</v>
      </c>
      <c r="AK65" s="218">
        <f t="shared" si="4"/>
        <v>0</v>
      </c>
    </row>
    <row r="66" spans="1:37" ht="31.2" x14ac:dyDescent="0.3">
      <c r="A66" s="159" t="s">
        <v>308</v>
      </c>
      <c r="B66" s="160" t="s">
        <v>29</v>
      </c>
      <c r="C66" s="160" t="s">
        <v>3303</v>
      </c>
      <c r="D66" s="113">
        <v>2</v>
      </c>
      <c r="E66" s="161">
        <v>3757.4</v>
      </c>
      <c r="F66" s="162">
        <v>7514.8</v>
      </c>
      <c r="G66" s="163">
        <v>45.14</v>
      </c>
      <c r="H66" s="163">
        <v>90.28</v>
      </c>
      <c r="I66" s="113" t="s">
        <v>165</v>
      </c>
      <c r="J66" s="96">
        <v>1</v>
      </c>
      <c r="K66" s="96"/>
      <c r="L66" s="96"/>
      <c r="M66" s="96"/>
      <c r="N66" s="96"/>
      <c r="O66" s="96"/>
      <c r="P66" s="164"/>
      <c r="Q66" s="164"/>
      <c r="R66" s="164">
        <v>1</v>
      </c>
      <c r="S66" s="164"/>
      <c r="T66" s="164"/>
      <c r="U66" s="96"/>
      <c r="V66" s="96"/>
      <c r="W66" s="96"/>
      <c r="X66" s="96"/>
      <c r="Y66" s="96"/>
      <c r="Z66" s="97">
        <f t="shared" si="5"/>
        <v>0</v>
      </c>
      <c r="AA66" s="97"/>
      <c r="AB66" s="291">
        <f>IFERROR(VLOOKUP(B66,'Найдено на объекте'!$A$2:$I$83,9,0),"-")</f>
        <v>2</v>
      </c>
      <c r="AC66" s="196">
        <f t="shared" si="0"/>
        <v>7.5148000000000001</v>
      </c>
      <c r="AD66" s="196">
        <f>IFERROR(VLOOKUP(B66,[1]Отгрузки!$B$208:$C$281,2,0),"-")</f>
        <v>2</v>
      </c>
      <c r="AE66" s="196">
        <f t="shared" si="1"/>
        <v>7.5148000000000001</v>
      </c>
      <c r="AF66" s="291">
        <f t="shared" si="2"/>
        <v>0</v>
      </c>
      <c r="AG66" s="196">
        <f t="shared" si="3"/>
        <v>0</v>
      </c>
      <c r="AH66" s="319" t="s">
        <v>4952</v>
      </c>
      <c r="AI66" s="291">
        <f>1+1</f>
        <v>2</v>
      </c>
      <c r="AJ66" s="107">
        <f>VLOOKUP(B66,'[2]ВОМ КГ-3 СОЭКС'!$C$3:$G$2063,5,0)</f>
        <v>7514.8</v>
      </c>
      <c r="AK66" s="218">
        <f t="shared" si="4"/>
        <v>0</v>
      </c>
    </row>
    <row r="67" spans="1:37" ht="109.2" x14ac:dyDescent="0.3">
      <c r="A67" s="159" t="s">
        <v>311</v>
      </c>
      <c r="B67" s="160" t="s">
        <v>30</v>
      </c>
      <c r="C67" s="160" t="s">
        <v>3304</v>
      </c>
      <c r="D67" s="113">
        <v>19</v>
      </c>
      <c r="E67" s="161">
        <v>3763.7</v>
      </c>
      <c r="F67" s="162">
        <v>71510.3</v>
      </c>
      <c r="G67" s="163">
        <v>45.26</v>
      </c>
      <c r="H67" s="163">
        <v>859.94</v>
      </c>
      <c r="I67" s="113" t="s">
        <v>165</v>
      </c>
      <c r="J67" s="96"/>
      <c r="K67" s="96">
        <v>2</v>
      </c>
      <c r="L67" s="96">
        <v>1</v>
      </c>
      <c r="M67" s="96">
        <v>1</v>
      </c>
      <c r="N67" s="96"/>
      <c r="O67" s="96">
        <v>2</v>
      </c>
      <c r="P67" s="96">
        <v>2</v>
      </c>
      <c r="Q67" s="96">
        <v>1</v>
      </c>
      <c r="R67" s="164"/>
      <c r="S67" s="164">
        <v>2</v>
      </c>
      <c r="T67" s="164">
        <v>2</v>
      </c>
      <c r="U67" s="96">
        <v>1</v>
      </c>
      <c r="V67" s="96"/>
      <c r="W67" s="96">
        <v>2</v>
      </c>
      <c r="X67" s="96">
        <v>2</v>
      </c>
      <c r="Y67" s="96">
        <v>1</v>
      </c>
      <c r="Z67" s="97">
        <f t="shared" si="5"/>
        <v>0</v>
      </c>
      <c r="AA67" s="97"/>
      <c r="AB67" s="291">
        <f>IFERROR(VLOOKUP(B67,'Найдено на объекте'!$A$2:$I$83,9,0),"-")</f>
        <v>19</v>
      </c>
      <c r="AC67" s="196">
        <f t="shared" ref="AC67:AC130" si="6">IFERROR(AB67*E67/1000,"-")</f>
        <v>71.510300000000001</v>
      </c>
      <c r="AD67" s="196">
        <f>IFERROR(VLOOKUP(B67,[1]Отгрузки!$B$208:$C$281,2,0),"-")</f>
        <v>19</v>
      </c>
      <c r="AE67" s="196">
        <f t="shared" ref="AE67:AE130" si="7">IFERROR(AD67*E67/1000, "-")</f>
        <v>71.510300000000001</v>
      </c>
      <c r="AF67" s="291">
        <f t="shared" ref="AF67:AF130" si="8">IFERROR((D67-AD67),D67)</f>
        <v>0</v>
      </c>
      <c r="AG67" s="196">
        <f t="shared" ref="AG67:AG130" si="9">IFERROR(AF67*E67/1000, 0)</f>
        <v>0</v>
      </c>
      <c r="AH67" s="319" t="s">
        <v>4959</v>
      </c>
      <c r="AI67" s="291">
        <f>2+4+3+4+2+3+1</f>
        <v>19</v>
      </c>
      <c r="AJ67" s="107">
        <f>VLOOKUP(B67,'[2]ВОМ КГ-3 СОЭКС'!$C$3:$G$2063,5,0)</f>
        <v>71510.3</v>
      </c>
      <c r="AK67" s="218">
        <f t="shared" ref="AK67:AK130" si="10">F67-AJ67</f>
        <v>0</v>
      </c>
    </row>
    <row r="68" spans="1:37" x14ac:dyDescent="0.3">
      <c r="A68" s="159" t="s">
        <v>314</v>
      </c>
      <c r="B68" s="160" t="s">
        <v>31</v>
      </c>
      <c r="C68" s="160" t="s">
        <v>3305</v>
      </c>
      <c r="D68" s="113">
        <v>1</v>
      </c>
      <c r="E68" s="161">
        <v>3772.2</v>
      </c>
      <c r="F68" s="162">
        <v>3772.2</v>
      </c>
      <c r="G68" s="163">
        <v>45.49</v>
      </c>
      <c r="H68" s="163">
        <v>45.49</v>
      </c>
      <c r="I68" s="113" t="s">
        <v>165</v>
      </c>
      <c r="J68" s="96"/>
      <c r="K68" s="96"/>
      <c r="L68" s="96">
        <v>1</v>
      </c>
      <c r="M68" s="96"/>
      <c r="N68" s="96"/>
      <c r="O68" s="96"/>
      <c r="P68" s="96"/>
      <c r="Q68" s="96"/>
      <c r="R68" s="164"/>
      <c r="S68" s="164"/>
      <c r="T68" s="164"/>
      <c r="U68" s="96"/>
      <c r="V68" s="96"/>
      <c r="W68" s="96"/>
      <c r="X68" s="96"/>
      <c r="Y68" s="96"/>
      <c r="Z68" s="97">
        <f t="shared" ref="Z68:Z131" si="11">D68-J68-K68-L68-M68-N68-O68-P68-Q68-R68-S68-T68-U68-V68-W68-X68-Y68</f>
        <v>0</v>
      </c>
      <c r="AA68" s="97"/>
      <c r="AB68" s="291">
        <f>IFERROR(VLOOKUP(B68,'Найдено на объекте'!$A$2:$I$83,9,0),"-")</f>
        <v>1</v>
      </c>
      <c r="AC68" s="196">
        <f t="shared" si="6"/>
        <v>3.7721999999999998</v>
      </c>
      <c r="AD68" s="196">
        <f>IFERROR(VLOOKUP(B68,[1]Отгрузки!$B$208:$C$281,2,0),"-")</f>
        <v>1</v>
      </c>
      <c r="AE68" s="196">
        <f t="shared" si="7"/>
        <v>3.7721999999999998</v>
      </c>
      <c r="AF68" s="291">
        <f t="shared" si="8"/>
        <v>0</v>
      </c>
      <c r="AG68" s="196">
        <f t="shared" si="9"/>
        <v>0</v>
      </c>
      <c r="AH68" s="319" t="s">
        <v>4928</v>
      </c>
      <c r="AI68" s="291">
        <v>1</v>
      </c>
      <c r="AJ68" s="107">
        <f>VLOOKUP(B68,'[2]ВОМ КГ-3 СОЭКС'!$C$3:$G$2063,5,0)</f>
        <v>3772.2</v>
      </c>
      <c r="AK68" s="218">
        <f t="shared" si="10"/>
        <v>0</v>
      </c>
    </row>
    <row r="69" spans="1:37" x14ac:dyDescent="0.3">
      <c r="A69" s="159" t="s">
        <v>317</v>
      </c>
      <c r="B69" s="160" t="s">
        <v>1836</v>
      </c>
      <c r="C69" s="160" t="s">
        <v>3306</v>
      </c>
      <c r="D69" s="113">
        <v>2</v>
      </c>
      <c r="E69" s="161">
        <v>3796.8</v>
      </c>
      <c r="F69" s="162">
        <v>7593.6</v>
      </c>
      <c r="G69" s="163">
        <v>46.04</v>
      </c>
      <c r="H69" s="163">
        <v>92.08</v>
      </c>
      <c r="I69" s="113" t="s">
        <v>165</v>
      </c>
      <c r="J69" s="96"/>
      <c r="K69" s="96"/>
      <c r="L69" s="96"/>
      <c r="M69" s="96">
        <v>1</v>
      </c>
      <c r="N69" s="96"/>
      <c r="O69" s="96"/>
      <c r="P69" s="96"/>
      <c r="Q69" s="96"/>
      <c r="R69" s="164"/>
      <c r="S69" s="164"/>
      <c r="T69" s="164"/>
      <c r="U69" s="96">
        <v>1</v>
      </c>
      <c r="V69" s="96"/>
      <c r="W69" s="96"/>
      <c r="X69" s="96"/>
      <c r="Y69" s="96"/>
      <c r="Z69" s="97">
        <f t="shared" si="11"/>
        <v>0</v>
      </c>
      <c r="AA69" s="97"/>
      <c r="AB69" s="291" t="str">
        <f>IFERROR(VLOOKUP(B69,'Найдено на объекте'!$A$2:$I$83,9,0),"-")</f>
        <v>-</v>
      </c>
      <c r="AC69" s="196" t="str">
        <f t="shared" si="6"/>
        <v>-</v>
      </c>
      <c r="AD69" s="196" t="str">
        <f>IFERROR(VLOOKUP(B69,[1]Отгрузки!$B$208:$C$281,2,0),"-")</f>
        <v>-</v>
      </c>
      <c r="AE69" s="196" t="str">
        <f t="shared" si="7"/>
        <v>-</v>
      </c>
      <c r="AF69" s="291">
        <f t="shared" si="8"/>
        <v>2</v>
      </c>
      <c r="AG69" s="196">
        <f t="shared" si="9"/>
        <v>7.5936000000000003</v>
      </c>
      <c r="AH69" s="319"/>
      <c r="AI69" s="291"/>
      <c r="AJ69" s="107">
        <f>VLOOKUP(B69,'[2]ВОМ КГ-3 СОЭКС'!$C$3:$G$2063,5,0)</f>
        <v>7593.6</v>
      </c>
      <c r="AK69" s="218">
        <f t="shared" si="10"/>
        <v>0</v>
      </c>
    </row>
    <row r="70" spans="1:37" x14ac:dyDescent="0.3">
      <c r="A70" s="159" t="s">
        <v>320</v>
      </c>
      <c r="B70" s="160" t="s">
        <v>1837</v>
      </c>
      <c r="C70" s="160" t="s">
        <v>3307</v>
      </c>
      <c r="D70" s="113">
        <v>2</v>
      </c>
      <c r="E70" s="161">
        <v>3785.3</v>
      </c>
      <c r="F70" s="162">
        <v>7570.6</v>
      </c>
      <c r="G70" s="163">
        <v>45.84</v>
      </c>
      <c r="H70" s="163">
        <v>91.68</v>
      </c>
      <c r="I70" s="113" t="s">
        <v>165</v>
      </c>
      <c r="J70" s="96"/>
      <c r="K70" s="96"/>
      <c r="L70" s="96"/>
      <c r="M70" s="96"/>
      <c r="N70" s="96">
        <v>1</v>
      </c>
      <c r="O70" s="96"/>
      <c r="P70" s="96"/>
      <c r="Q70" s="96"/>
      <c r="R70" s="164"/>
      <c r="S70" s="164"/>
      <c r="T70" s="164"/>
      <c r="U70" s="96"/>
      <c r="V70" s="96">
        <v>1</v>
      </c>
      <c r="W70" s="96"/>
      <c r="X70" s="96"/>
      <c r="Y70" s="96"/>
      <c r="Z70" s="97">
        <f t="shared" si="11"/>
        <v>0</v>
      </c>
      <c r="AA70" s="97"/>
      <c r="AB70" s="291" t="str">
        <f>IFERROR(VLOOKUP(B70,'Найдено на объекте'!$A$2:$I$83,9,0),"-")</f>
        <v>-</v>
      </c>
      <c r="AC70" s="196" t="str">
        <f t="shared" si="6"/>
        <v>-</v>
      </c>
      <c r="AD70" s="196" t="str">
        <f>IFERROR(VLOOKUP(B70,[1]Отгрузки!$B$208:$C$281,2,0),"-")</f>
        <v>-</v>
      </c>
      <c r="AE70" s="196" t="str">
        <f t="shared" si="7"/>
        <v>-</v>
      </c>
      <c r="AF70" s="291">
        <f t="shared" si="8"/>
        <v>2</v>
      </c>
      <c r="AG70" s="196">
        <f t="shared" si="9"/>
        <v>7.5706000000000007</v>
      </c>
      <c r="AH70" s="319"/>
      <c r="AI70" s="291"/>
      <c r="AJ70" s="107">
        <f>VLOOKUP(B70,'[2]ВОМ КГ-3 СОЭКС'!$C$3:$G$2063,5,0)</f>
        <v>7570.6</v>
      </c>
      <c r="AK70" s="218">
        <f t="shared" si="10"/>
        <v>0</v>
      </c>
    </row>
    <row r="71" spans="1:37" x14ac:dyDescent="0.3">
      <c r="A71" s="159" t="s">
        <v>323</v>
      </c>
      <c r="B71" s="160" t="s">
        <v>1838</v>
      </c>
      <c r="C71" s="160" t="s">
        <v>3308</v>
      </c>
      <c r="D71" s="113">
        <v>2</v>
      </c>
      <c r="E71" s="161">
        <v>3796.8</v>
      </c>
      <c r="F71" s="162">
        <v>7593.6</v>
      </c>
      <c r="G71" s="163">
        <v>46.04</v>
      </c>
      <c r="H71" s="163">
        <v>92.08</v>
      </c>
      <c r="I71" s="113" t="s">
        <v>165</v>
      </c>
      <c r="J71" s="96"/>
      <c r="K71" s="96"/>
      <c r="L71" s="96"/>
      <c r="M71" s="96"/>
      <c r="N71" s="96">
        <v>1</v>
      </c>
      <c r="O71" s="96"/>
      <c r="P71" s="96"/>
      <c r="Q71" s="96"/>
      <c r="R71" s="164"/>
      <c r="S71" s="164"/>
      <c r="T71" s="164"/>
      <c r="U71" s="96"/>
      <c r="V71" s="96">
        <v>1</v>
      </c>
      <c r="W71" s="96"/>
      <c r="X71" s="96"/>
      <c r="Y71" s="96"/>
      <c r="Z71" s="97">
        <f t="shared" si="11"/>
        <v>0</v>
      </c>
      <c r="AA71" s="97"/>
      <c r="AB71" s="291" t="str">
        <f>IFERROR(VLOOKUP(B71,'Найдено на объекте'!$A$2:$I$83,9,0),"-")</f>
        <v>-</v>
      </c>
      <c r="AC71" s="196" t="str">
        <f t="shared" si="6"/>
        <v>-</v>
      </c>
      <c r="AD71" s="196" t="str">
        <f>IFERROR(VLOOKUP(B71,[1]Отгрузки!$B$208:$C$281,2,0),"-")</f>
        <v>-</v>
      </c>
      <c r="AE71" s="196" t="str">
        <f t="shared" si="7"/>
        <v>-</v>
      </c>
      <c r="AF71" s="291">
        <f t="shared" si="8"/>
        <v>2</v>
      </c>
      <c r="AG71" s="196">
        <f t="shared" si="9"/>
        <v>7.5936000000000003</v>
      </c>
      <c r="AH71" s="319"/>
      <c r="AI71" s="291"/>
      <c r="AJ71" s="107">
        <f>VLOOKUP(B71,'[2]ВОМ КГ-3 СОЭКС'!$C$3:$G$2063,5,0)</f>
        <v>7593.6</v>
      </c>
      <c r="AK71" s="218">
        <f t="shared" si="10"/>
        <v>0</v>
      </c>
    </row>
    <row r="72" spans="1:37" x14ac:dyDescent="0.3">
      <c r="A72" s="159" t="s">
        <v>326</v>
      </c>
      <c r="B72" s="160" t="s">
        <v>1839</v>
      </c>
      <c r="C72" s="160" t="s">
        <v>3309</v>
      </c>
      <c r="D72" s="113">
        <v>2</v>
      </c>
      <c r="E72" s="161">
        <v>3757.4</v>
      </c>
      <c r="F72" s="162">
        <v>7514.8</v>
      </c>
      <c r="G72" s="163">
        <v>45.14</v>
      </c>
      <c r="H72" s="163">
        <v>90.28</v>
      </c>
      <c r="I72" s="113" t="s">
        <v>165</v>
      </c>
      <c r="J72" s="96"/>
      <c r="K72" s="96"/>
      <c r="L72" s="96"/>
      <c r="M72" s="96"/>
      <c r="N72" s="96"/>
      <c r="O72" s="96"/>
      <c r="P72" s="96"/>
      <c r="Q72" s="96">
        <v>1</v>
      </c>
      <c r="R72" s="164"/>
      <c r="S72" s="164"/>
      <c r="T72" s="164"/>
      <c r="U72" s="96"/>
      <c r="V72" s="96"/>
      <c r="W72" s="96"/>
      <c r="X72" s="96"/>
      <c r="Y72" s="96">
        <v>1</v>
      </c>
      <c r="Z72" s="97">
        <f t="shared" si="11"/>
        <v>0</v>
      </c>
      <c r="AA72" s="97"/>
      <c r="AB72" s="291" t="str">
        <f>IFERROR(VLOOKUP(B72,'Найдено на объекте'!$A$2:$I$83,9,0),"-")</f>
        <v>-</v>
      </c>
      <c r="AC72" s="196" t="str">
        <f t="shared" si="6"/>
        <v>-</v>
      </c>
      <c r="AD72" s="196" t="str">
        <f>IFERROR(VLOOKUP(B72,[1]Отгрузки!$B$208:$C$281,2,0),"-")</f>
        <v>-</v>
      </c>
      <c r="AE72" s="196" t="str">
        <f t="shared" si="7"/>
        <v>-</v>
      </c>
      <c r="AF72" s="291">
        <f t="shared" si="8"/>
        <v>2</v>
      </c>
      <c r="AG72" s="196">
        <f t="shared" si="9"/>
        <v>7.5148000000000001</v>
      </c>
      <c r="AH72" s="319"/>
      <c r="AI72" s="291"/>
      <c r="AJ72" s="107">
        <f>VLOOKUP(B72,'[2]ВОМ КГ-3 СОЭКС'!$C$3:$G$2063,5,0)</f>
        <v>7514.8</v>
      </c>
      <c r="AK72" s="218">
        <f t="shared" si="10"/>
        <v>0</v>
      </c>
    </row>
    <row r="73" spans="1:37" x14ac:dyDescent="0.3">
      <c r="A73" s="159" t="s">
        <v>329</v>
      </c>
      <c r="B73" s="160" t="s">
        <v>1840</v>
      </c>
      <c r="C73" s="160" t="s">
        <v>3310</v>
      </c>
      <c r="D73" s="113">
        <v>1</v>
      </c>
      <c r="E73" s="161">
        <v>820.2</v>
      </c>
      <c r="F73" s="162">
        <v>820.2</v>
      </c>
      <c r="G73" s="163">
        <v>17.829999999999998</v>
      </c>
      <c r="H73" s="163">
        <v>17.829999999999998</v>
      </c>
      <c r="I73" s="113" t="s">
        <v>170</v>
      </c>
      <c r="J73" s="96"/>
      <c r="K73" s="96"/>
      <c r="L73" s="96"/>
      <c r="M73" s="96"/>
      <c r="N73" s="96">
        <v>1</v>
      </c>
      <c r="O73" s="96"/>
      <c r="P73" s="164"/>
      <c r="Q73" s="164"/>
      <c r="R73" s="164"/>
      <c r="S73" s="164"/>
      <c r="T73" s="164"/>
      <c r="U73" s="96"/>
      <c r="V73" s="96"/>
      <c r="W73" s="96"/>
      <c r="X73" s="96"/>
      <c r="Y73" s="96"/>
      <c r="Z73" s="97">
        <f t="shared" si="11"/>
        <v>0</v>
      </c>
      <c r="AA73" s="97"/>
      <c r="AB73" s="291" t="str">
        <f>IFERROR(VLOOKUP(B73,'Найдено на объекте'!$A$2:$I$83,9,0),"-")</f>
        <v>-</v>
      </c>
      <c r="AC73" s="196" t="str">
        <f t="shared" si="6"/>
        <v>-</v>
      </c>
      <c r="AD73" s="196" t="str">
        <f>IFERROR(VLOOKUP(B73,[1]Отгрузки!$B$208:$C$281,2,0),"-")</f>
        <v>-</v>
      </c>
      <c r="AE73" s="196" t="str">
        <f t="shared" si="7"/>
        <v>-</v>
      </c>
      <c r="AF73" s="291">
        <f t="shared" si="8"/>
        <v>1</v>
      </c>
      <c r="AG73" s="196">
        <f t="shared" si="9"/>
        <v>0.82020000000000004</v>
      </c>
      <c r="AH73" s="319"/>
      <c r="AI73" s="291"/>
      <c r="AJ73" s="107">
        <f>VLOOKUP(B73,'[2]ВОМ КГ-3 СОЭКС'!$C$3:$G$2063,5,0)</f>
        <v>820.2</v>
      </c>
      <c r="AK73" s="218">
        <f t="shared" si="10"/>
        <v>0</v>
      </c>
    </row>
    <row r="74" spans="1:37" x14ac:dyDescent="0.3">
      <c r="A74" s="159" t="s">
        <v>332</v>
      </c>
      <c r="B74" s="160" t="s">
        <v>1841</v>
      </c>
      <c r="C74" s="160" t="s">
        <v>3311</v>
      </c>
      <c r="D74" s="113">
        <v>1</v>
      </c>
      <c r="E74" s="161">
        <v>819.9</v>
      </c>
      <c r="F74" s="162">
        <v>819.9</v>
      </c>
      <c r="G74" s="163">
        <v>17.82</v>
      </c>
      <c r="H74" s="163">
        <v>17.82</v>
      </c>
      <c r="I74" s="113" t="s">
        <v>170</v>
      </c>
      <c r="J74" s="96"/>
      <c r="K74" s="96"/>
      <c r="L74" s="96"/>
      <c r="M74" s="96"/>
      <c r="N74" s="96"/>
      <c r="O74" s="96"/>
      <c r="P74" s="164"/>
      <c r="Q74" s="164"/>
      <c r="R74" s="164"/>
      <c r="S74" s="164"/>
      <c r="T74" s="164"/>
      <c r="U74" s="96"/>
      <c r="V74" s="96">
        <v>1</v>
      </c>
      <c r="W74" s="96"/>
      <c r="X74" s="96"/>
      <c r="Y74" s="96"/>
      <c r="Z74" s="97">
        <f t="shared" si="11"/>
        <v>0</v>
      </c>
      <c r="AA74" s="97"/>
      <c r="AB74" s="291" t="str">
        <f>IFERROR(VLOOKUP(B74,'Найдено на объекте'!$A$2:$I$83,9,0),"-")</f>
        <v>-</v>
      </c>
      <c r="AC74" s="196" t="str">
        <f t="shared" si="6"/>
        <v>-</v>
      </c>
      <c r="AD74" s="196" t="str">
        <f>IFERROR(VLOOKUP(B74,[1]Отгрузки!$B$208:$C$281,2,0),"-")</f>
        <v>-</v>
      </c>
      <c r="AE74" s="196" t="str">
        <f t="shared" si="7"/>
        <v>-</v>
      </c>
      <c r="AF74" s="291">
        <f t="shared" si="8"/>
        <v>1</v>
      </c>
      <c r="AG74" s="196">
        <f t="shared" si="9"/>
        <v>0.81989999999999996</v>
      </c>
      <c r="AH74" s="319"/>
      <c r="AI74" s="291"/>
      <c r="AJ74" s="107">
        <f>VLOOKUP(B74,'[2]ВОМ КГ-3 СОЭКС'!$C$3:$G$2063,5,0)</f>
        <v>819.9</v>
      </c>
      <c r="AK74" s="218">
        <f t="shared" si="10"/>
        <v>0</v>
      </c>
    </row>
    <row r="75" spans="1:37" x14ac:dyDescent="0.3">
      <c r="A75" s="159" t="s">
        <v>335</v>
      </c>
      <c r="B75" s="160" t="s">
        <v>1842</v>
      </c>
      <c r="C75" s="160" t="s">
        <v>3312</v>
      </c>
      <c r="D75" s="113">
        <v>3</v>
      </c>
      <c r="E75" s="161">
        <v>39</v>
      </c>
      <c r="F75" s="162">
        <v>117</v>
      </c>
      <c r="G75" s="163">
        <v>1.48</v>
      </c>
      <c r="H75" s="163">
        <v>4.4400000000000004</v>
      </c>
      <c r="I75" s="113" t="s">
        <v>170</v>
      </c>
      <c r="J75" s="96"/>
      <c r="K75" s="96"/>
      <c r="L75" s="96">
        <v>3</v>
      </c>
      <c r="M75" s="96"/>
      <c r="N75" s="96"/>
      <c r="O75" s="96"/>
      <c r="P75" s="164"/>
      <c r="Q75" s="164"/>
      <c r="R75" s="164"/>
      <c r="S75" s="164"/>
      <c r="T75" s="164"/>
      <c r="U75" s="96"/>
      <c r="V75" s="96"/>
      <c r="W75" s="96"/>
      <c r="X75" s="96"/>
      <c r="Y75" s="96"/>
      <c r="Z75" s="97">
        <f t="shared" si="11"/>
        <v>0</v>
      </c>
      <c r="AA75" s="97"/>
      <c r="AB75" s="291" t="str">
        <f>IFERROR(VLOOKUP(B75,'Найдено на объекте'!$A$2:$I$83,9,0),"-")</f>
        <v>-</v>
      </c>
      <c r="AC75" s="196" t="str">
        <f t="shared" si="6"/>
        <v>-</v>
      </c>
      <c r="AD75" s="196" t="str">
        <f>IFERROR(VLOOKUP(B75,[1]Отгрузки!$B$208:$C$281,2,0),"-")</f>
        <v>-</v>
      </c>
      <c r="AE75" s="196" t="str">
        <f t="shared" si="7"/>
        <v>-</v>
      </c>
      <c r="AF75" s="291">
        <f t="shared" si="8"/>
        <v>3</v>
      </c>
      <c r="AG75" s="196">
        <f t="shared" si="9"/>
        <v>0.11700000000000001</v>
      </c>
      <c r="AH75" s="319"/>
      <c r="AI75" s="291"/>
      <c r="AJ75" s="107">
        <f>VLOOKUP(B75,'[2]ВОМ КГ-3 СОЭКС'!$C$3:$G$2063,5,0)</f>
        <v>117</v>
      </c>
      <c r="AK75" s="218">
        <f t="shared" si="10"/>
        <v>0</v>
      </c>
    </row>
    <row r="76" spans="1:37" x14ac:dyDescent="0.3">
      <c r="A76" s="159" t="s">
        <v>338</v>
      </c>
      <c r="B76" s="160" t="s">
        <v>1843</v>
      </c>
      <c r="C76" s="160" t="s">
        <v>3313</v>
      </c>
      <c r="D76" s="113">
        <v>2</v>
      </c>
      <c r="E76" s="161">
        <v>64.7</v>
      </c>
      <c r="F76" s="162">
        <v>129.4</v>
      </c>
      <c r="G76" s="163">
        <v>2.39</v>
      </c>
      <c r="H76" s="163">
        <v>4.78</v>
      </c>
      <c r="I76" s="113" t="s">
        <v>170</v>
      </c>
      <c r="J76" s="96"/>
      <c r="K76" s="96"/>
      <c r="L76" s="96">
        <v>2</v>
      </c>
      <c r="M76" s="96"/>
      <c r="N76" s="96"/>
      <c r="O76" s="96"/>
      <c r="P76" s="164"/>
      <c r="Q76" s="164"/>
      <c r="R76" s="164"/>
      <c r="S76" s="164"/>
      <c r="T76" s="164"/>
      <c r="U76" s="96"/>
      <c r="V76" s="96"/>
      <c r="W76" s="96"/>
      <c r="X76" s="96"/>
      <c r="Y76" s="96"/>
      <c r="Z76" s="97">
        <f t="shared" si="11"/>
        <v>0</v>
      </c>
      <c r="AA76" s="97"/>
      <c r="AB76" s="291" t="str">
        <f>IFERROR(VLOOKUP(B76,'Найдено на объекте'!$A$2:$I$83,9,0),"-")</f>
        <v>-</v>
      </c>
      <c r="AC76" s="196" t="str">
        <f t="shared" si="6"/>
        <v>-</v>
      </c>
      <c r="AD76" s="196" t="str">
        <f>IFERROR(VLOOKUP(B76,[1]Отгрузки!$B$208:$C$281,2,0),"-")</f>
        <v>-</v>
      </c>
      <c r="AE76" s="196" t="str">
        <f t="shared" si="7"/>
        <v>-</v>
      </c>
      <c r="AF76" s="291">
        <f t="shared" si="8"/>
        <v>2</v>
      </c>
      <c r="AG76" s="196">
        <f t="shared" si="9"/>
        <v>0.12940000000000002</v>
      </c>
      <c r="AH76" s="319"/>
      <c r="AI76" s="291"/>
      <c r="AJ76" s="107">
        <f>VLOOKUP(B76,'[2]ВОМ КГ-3 СОЭКС'!$C$3:$G$2063,5,0)</f>
        <v>129.4</v>
      </c>
      <c r="AK76" s="218">
        <f t="shared" si="10"/>
        <v>0</v>
      </c>
    </row>
    <row r="77" spans="1:37" x14ac:dyDescent="0.3">
      <c r="A77" s="159" t="s">
        <v>341</v>
      </c>
      <c r="B77" s="160" t="s">
        <v>1844</v>
      </c>
      <c r="C77" s="160" t="s">
        <v>3314</v>
      </c>
      <c r="D77" s="113">
        <v>3</v>
      </c>
      <c r="E77" s="161">
        <v>41.5</v>
      </c>
      <c r="F77" s="162">
        <v>124.5</v>
      </c>
      <c r="G77" s="163">
        <v>1.57</v>
      </c>
      <c r="H77" s="163">
        <v>4.71</v>
      </c>
      <c r="I77" s="113" t="s">
        <v>170</v>
      </c>
      <c r="J77" s="96"/>
      <c r="K77" s="96"/>
      <c r="L77" s="96"/>
      <c r="M77" s="96"/>
      <c r="N77" s="96">
        <v>3</v>
      </c>
      <c r="O77" s="96"/>
      <c r="P77" s="164"/>
      <c r="Q77" s="164"/>
      <c r="R77" s="164"/>
      <c r="S77" s="164"/>
      <c r="T77" s="164"/>
      <c r="U77" s="96"/>
      <c r="V77" s="96"/>
      <c r="W77" s="96"/>
      <c r="X77" s="96"/>
      <c r="Y77" s="96"/>
      <c r="Z77" s="97">
        <f t="shared" si="11"/>
        <v>0</v>
      </c>
      <c r="AA77" s="97"/>
      <c r="AB77" s="291" t="str">
        <f>IFERROR(VLOOKUP(B77,'Найдено на объекте'!$A$2:$I$83,9,0),"-")</f>
        <v>-</v>
      </c>
      <c r="AC77" s="196" t="str">
        <f t="shared" si="6"/>
        <v>-</v>
      </c>
      <c r="AD77" s="196" t="str">
        <f>IFERROR(VLOOKUP(B77,[1]Отгрузки!$B$208:$C$281,2,0),"-")</f>
        <v>-</v>
      </c>
      <c r="AE77" s="196" t="str">
        <f t="shared" si="7"/>
        <v>-</v>
      </c>
      <c r="AF77" s="291">
        <f t="shared" si="8"/>
        <v>3</v>
      </c>
      <c r="AG77" s="196">
        <f t="shared" si="9"/>
        <v>0.1245</v>
      </c>
      <c r="AH77" s="319"/>
      <c r="AI77" s="291"/>
      <c r="AJ77" s="107">
        <f>VLOOKUP(B77,'[2]ВОМ КГ-3 СОЭКС'!$C$3:$G$2063,5,0)</f>
        <v>124.5</v>
      </c>
      <c r="AK77" s="218">
        <f t="shared" si="10"/>
        <v>0</v>
      </c>
    </row>
    <row r="78" spans="1:37" x14ac:dyDescent="0.3">
      <c r="A78" s="159" t="s">
        <v>344</v>
      </c>
      <c r="B78" s="160" t="s">
        <v>1845</v>
      </c>
      <c r="C78" s="160" t="s">
        <v>3315</v>
      </c>
      <c r="D78" s="113">
        <v>3</v>
      </c>
      <c r="E78" s="161">
        <v>38.200000000000003</v>
      </c>
      <c r="F78" s="162">
        <v>114.6</v>
      </c>
      <c r="G78" s="163">
        <v>1.45</v>
      </c>
      <c r="H78" s="163">
        <v>4.3499999999999996</v>
      </c>
      <c r="I78" s="113" t="s">
        <v>170</v>
      </c>
      <c r="J78" s="96"/>
      <c r="K78" s="96"/>
      <c r="L78" s="96"/>
      <c r="M78" s="96"/>
      <c r="N78" s="96">
        <v>3</v>
      </c>
      <c r="O78" s="96"/>
      <c r="P78" s="164"/>
      <c r="Q78" s="164"/>
      <c r="R78" s="164"/>
      <c r="S78" s="164"/>
      <c r="T78" s="164"/>
      <c r="U78" s="96"/>
      <c r="V78" s="96"/>
      <c r="W78" s="96"/>
      <c r="X78" s="96"/>
      <c r="Y78" s="96"/>
      <c r="Z78" s="97">
        <f t="shared" si="11"/>
        <v>0</v>
      </c>
      <c r="AA78" s="97"/>
      <c r="AB78" s="291" t="str">
        <f>IFERROR(VLOOKUP(B78,'Найдено на объекте'!$A$2:$I$83,9,0),"-")</f>
        <v>-</v>
      </c>
      <c r="AC78" s="196" t="str">
        <f t="shared" si="6"/>
        <v>-</v>
      </c>
      <c r="AD78" s="196" t="str">
        <f>IFERROR(VLOOKUP(B78,[1]Отгрузки!$B$208:$C$281,2,0),"-")</f>
        <v>-</v>
      </c>
      <c r="AE78" s="196" t="str">
        <f t="shared" si="7"/>
        <v>-</v>
      </c>
      <c r="AF78" s="291">
        <f t="shared" si="8"/>
        <v>3</v>
      </c>
      <c r="AG78" s="196">
        <f t="shared" si="9"/>
        <v>0.11460000000000001</v>
      </c>
      <c r="AH78" s="319"/>
      <c r="AI78" s="291"/>
      <c r="AJ78" s="107">
        <f>VLOOKUP(B78,'[2]ВОМ КГ-3 СОЭКС'!$C$3:$G$2063,5,0)</f>
        <v>114.6</v>
      </c>
      <c r="AK78" s="218">
        <f t="shared" si="10"/>
        <v>0</v>
      </c>
    </row>
    <row r="79" spans="1:37" x14ac:dyDescent="0.3">
      <c r="A79" s="159" t="s">
        <v>347</v>
      </c>
      <c r="B79" s="160" t="s">
        <v>1846</v>
      </c>
      <c r="C79" s="160" t="s">
        <v>3316</v>
      </c>
      <c r="D79" s="113">
        <v>1</v>
      </c>
      <c r="E79" s="161">
        <v>59.4</v>
      </c>
      <c r="F79" s="162">
        <v>59.4</v>
      </c>
      <c r="G79" s="163">
        <v>2.2200000000000002</v>
      </c>
      <c r="H79" s="163">
        <v>2.2200000000000002</v>
      </c>
      <c r="I79" s="113" t="s">
        <v>170</v>
      </c>
      <c r="J79" s="96"/>
      <c r="K79" s="96"/>
      <c r="L79" s="96">
        <v>1</v>
      </c>
      <c r="M79" s="96"/>
      <c r="N79" s="96"/>
      <c r="O79" s="96"/>
      <c r="P79" s="164"/>
      <c r="Q79" s="164"/>
      <c r="R79" s="164"/>
      <c r="S79" s="164"/>
      <c r="T79" s="164"/>
      <c r="U79" s="96"/>
      <c r="V79" s="96"/>
      <c r="W79" s="96"/>
      <c r="X79" s="96"/>
      <c r="Y79" s="96"/>
      <c r="Z79" s="97">
        <f t="shared" si="11"/>
        <v>0</v>
      </c>
      <c r="AA79" s="97"/>
      <c r="AB79" s="291" t="str">
        <f>IFERROR(VLOOKUP(B79,'Найдено на объекте'!$A$2:$I$83,9,0),"-")</f>
        <v>-</v>
      </c>
      <c r="AC79" s="196" t="str">
        <f t="shared" si="6"/>
        <v>-</v>
      </c>
      <c r="AD79" s="196" t="str">
        <f>IFERROR(VLOOKUP(B79,[1]Отгрузки!$B$208:$C$281,2,0),"-")</f>
        <v>-</v>
      </c>
      <c r="AE79" s="196" t="str">
        <f t="shared" si="7"/>
        <v>-</v>
      </c>
      <c r="AF79" s="291">
        <f t="shared" si="8"/>
        <v>1</v>
      </c>
      <c r="AG79" s="196">
        <f t="shared" si="9"/>
        <v>5.9400000000000001E-2</v>
      </c>
      <c r="AH79" s="319"/>
      <c r="AI79" s="291"/>
      <c r="AJ79" s="107">
        <f>VLOOKUP(B79,'[2]ВОМ КГ-3 СОЭКС'!$C$3:$G$2063,5,0)</f>
        <v>59.4</v>
      </c>
      <c r="AK79" s="218">
        <f t="shared" si="10"/>
        <v>0</v>
      </c>
    </row>
    <row r="80" spans="1:37" x14ac:dyDescent="0.3">
      <c r="A80" s="159" t="s">
        <v>350</v>
      </c>
      <c r="B80" s="160" t="s">
        <v>1847</v>
      </c>
      <c r="C80" s="160" t="s">
        <v>3317</v>
      </c>
      <c r="D80" s="113">
        <v>1</v>
      </c>
      <c r="E80" s="161">
        <v>60.3</v>
      </c>
      <c r="F80" s="162">
        <v>60.3</v>
      </c>
      <c r="G80" s="163">
        <v>2.25</v>
      </c>
      <c r="H80" s="163">
        <v>2.25</v>
      </c>
      <c r="I80" s="113" t="s">
        <v>170</v>
      </c>
      <c r="J80" s="96"/>
      <c r="K80" s="96"/>
      <c r="L80" s="96">
        <v>1</v>
      </c>
      <c r="M80" s="96"/>
      <c r="N80" s="96"/>
      <c r="O80" s="96"/>
      <c r="P80" s="164"/>
      <c r="Q80" s="164"/>
      <c r="R80" s="164"/>
      <c r="S80" s="164"/>
      <c r="T80" s="164"/>
      <c r="U80" s="96"/>
      <c r="V80" s="96"/>
      <c r="W80" s="96"/>
      <c r="X80" s="96"/>
      <c r="Y80" s="96"/>
      <c r="Z80" s="97">
        <f t="shared" si="11"/>
        <v>0</v>
      </c>
      <c r="AA80" s="97"/>
      <c r="AB80" s="291" t="str">
        <f>IFERROR(VLOOKUP(B80,'Найдено на объекте'!$A$2:$I$83,9,0),"-")</f>
        <v>-</v>
      </c>
      <c r="AC80" s="196" t="str">
        <f t="shared" si="6"/>
        <v>-</v>
      </c>
      <c r="AD80" s="196" t="str">
        <f>IFERROR(VLOOKUP(B80,[1]Отгрузки!$B$208:$C$281,2,0),"-")</f>
        <v>-</v>
      </c>
      <c r="AE80" s="196" t="str">
        <f t="shared" si="7"/>
        <v>-</v>
      </c>
      <c r="AF80" s="291">
        <f t="shared" si="8"/>
        <v>1</v>
      </c>
      <c r="AG80" s="196">
        <f t="shared" si="9"/>
        <v>6.0299999999999999E-2</v>
      </c>
      <c r="AH80" s="319"/>
      <c r="AI80" s="291"/>
      <c r="AJ80" s="107">
        <f>VLOOKUP(B80,'[2]ВОМ КГ-3 СОЭКС'!$C$3:$G$2063,5,0)</f>
        <v>60.3</v>
      </c>
      <c r="AK80" s="218">
        <f t="shared" si="10"/>
        <v>0</v>
      </c>
    </row>
    <row r="81" spans="1:37" x14ac:dyDescent="0.3">
      <c r="A81" s="159" t="s">
        <v>353</v>
      </c>
      <c r="B81" s="160" t="s">
        <v>1848</v>
      </c>
      <c r="C81" s="160" t="s">
        <v>3318</v>
      </c>
      <c r="D81" s="113">
        <v>1</v>
      </c>
      <c r="E81" s="161">
        <v>39</v>
      </c>
      <c r="F81" s="162">
        <v>39</v>
      </c>
      <c r="G81" s="163">
        <v>1.48</v>
      </c>
      <c r="H81" s="163">
        <v>1.48</v>
      </c>
      <c r="I81" s="113" t="s">
        <v>170</v>
      </c>
      <c r="J81" s="96"/>
      <c r="K81" s="96"/>
      <c r="L81" s="96">
        <v>1</v>
      </c>
      <c r="M81" s="96"/>
      <c r="N81" s="96"/>
      <c r="O81" s="96"/>
      <c r="P81" s="164"/>
      <c r="Q81" s="164"/>
      <c r="R81" s="164"/>
      <c r="S81" s="164"/>
      <c r="T81" s="164"/>
      <c r="U81" s="96"/>
      <c r="V81" s="96"/>
      <c r="W81" s="96"/>
      <c r="X81" s="96"/>
      <c r="Y81" s="96"/>
      <c r="Z81" s="97">
        <f t="shared" si="11"/>
        <v>0</v>
      </c>
      <c r="AA81" s="97"/>
      <c r="AB81" s="291" t="str">
        <f>IFERROR(VLOOKUP(B81,'Найдено на объекте'!$A$2:$I$83,9,0),"-")</f>
        <v>-</v>
      </c>
      <c r="AC81" s="196" t="str">
        <f t="shared" si="6"/>
        <v>-</v>
      </c>
      <c r="AD81" s="196" t="str">
        <f>IFERROR(VLOOKUP(B81,[1]Отгрузки!$B$208:$C$281,2,0),"-")</f>
        <v>-</v>
      </c>
      <c r="AE81" s="196" t="str">
        <f t="shared" si="7"/>
        <v>-</v>
      </c>
      <c r="AF81" s="291">
        <f t="shared" si="8"/>
        <v>1</v>
      </c>
      <c r="AG81" s="196">
        <f t="shared" si="9"/>
        <v>3.9E-2</v>
      </c>
      <c r="AH81" s="319"/>
      <c r="AI81" s="291"/>
      <c r="AJ81" s="107">
        <f>VLOOKUP(B81,'[2]ВОМ КГ-3 СОЭКС'!$C$3:$G$2063,5,0)</f>
        <v>39</v>
      </c>
      <c r="AK81" s="218">
        <f t="shared" si="10"/>
        <v>0</v>
      </c>
    </row>
    <row r="82" spans="1:37" x14ac:dyDescent="0.3">
      <c r="A82" s="159" t="s">
        <v>355</v>
      </c>
      <c r="B82" s="160" t="s">
        <v>1849</v>
      </c>
      <c r="C82" s="160" t="s">
        <v>3319</v>
      </c>
      <c r="D82" s="113">
        <v>1</v>
      </c>
      <c r="E82" s="161">
        <v>12.5</v>
      </c>
      <c r="F82" s="162">
        <v>12.5</v>
      </c>
      <c r="G82" s="163">
        <v>0.48</v>
      </c>
      <c r="H82" s="163">
        <v>0.48</v>
      </c>
      <c r="I82" s="113" t="s">
        <v>170</v>
      </c>
      <c r="J82" s="96"/>
      <c r="K82" s="96"/>
      <c r="L82" s="96">
        <v>1</v>
      </c>
      <c r="M82" s="96"/>
      <c r="N82" s="96"/>
      <c r="O82" s="96"/>
      <c r="P82" s="164"/>
      <c r="Q82" s="164"/>
      <c r="R82" s="164"/>
      <c r="S82" s="164"/>
      <c r="T82" s="164"/>
      <c r="U82" s="96"/>
      <c r="V82" s="96"/>
      <c r="W82" s="96"/>
      <c r="X82" s="96"/>
      <c r="Y82" s="96"/>
      <c r="Z82" s="97">
        <f t="shared" si="11"/>
        <v>0</v>
      </c>
      <c r="AA82" s="97"/>
      <c r="AB82" s="291" t="str">
        <f>IFERROR(VLOOKUP(B82,'Найдено на объекте'!$A$2:$I$83,9,0),"-")</f>
        <v>-</v>
      </c>
      <c r="AC82" s="196" t="str">
        <f t="shared" si="6"/>
        <v>-</v>
      </c>
      <c r="AD82" s="196" t="str">
        <f>IFERROR(VLOOKUP(B82,[1]Отгрузки!$B$208:$C$281,2,0),"-")</f>
        <v>-</v>
      </c>
      <c r="AE82" s="196" t="str">
        <f t="shared" si="7"/>
        <v>-</v>
      </c>
      <c r="AF82" s="291">
        <f t="shared" si="8"/>
        <v>1</v>
      </c>
      <c r="AG82" s="196">
        <f t="shared" si="9"/>
        <v>1.2500000000000001E-2</v>
      </c>
      <c r="AH82" s="319"/>
      <c r="AI82" s="291"/>
      <c r="AJ82" s="107">
        <f>VLOOKUP(B82,'[2]ВОМ КГ-3 СОЭКС'!$C$3:$G$2063,5,0)</f>
        <v>12.5</v>
      </c>
      <c r="AK82" s="218">
        <f t="shared" si="10"/>
        <v>0</v>
      </c>
    </row>
    <row r="83" spans="1:37" x14ac:dyDescent="0.3">
      <c r="A83" s="159" t="s">
        <v>357</v>
      </c>
      <c r="B83" s="160" t="s">
        <v>1850</v>
      </c>
      <c r="C83" s="160" t="s">
        <v>3320</v>
      </c>
      <c r="D83" s="113">
        <v>30</v>
      </c>
      <c r="E83" s="161">
        <v>15.8</v>
      </c>
      <c r="F83" s="162">
        <v>474</v>
      </c>
      <c r="G83" s="163">
        <v>0.55000000000000004</v>
      </c>
      <c r="H83" s="163">
        <v>16.5</v>
      </c>
      <c r="I83" s="113" t="s">
        <v>170</v>
      </c>
      <c r="J83" s="96"/>
      <c r="K83" s="96"/>
      <c r="L83" s="96"/>
      <c r="M83" s="96"/>
      <c r="N83" s="96">
        <v>16</v>
      </c>
      <c r="O83" s="96"/>
      <c r="P83" s="164"/>
      <c r="Q83" s="164"/>
      <c r="R83" s="164"/>
      <c r="S83" s="164"/>
      <c r="T83" s="164"/>
      <c r="U83" s="96">
        <v>6</v>
      </c>
      <c r="V83" s="96">
        <v>8</v>
      </c>
      <c r="W83" s="96"/>
      <c r="X83" s="96"/>
      <c r="Y83" s="96"/>
      <c r="Z83" s="97">
        <f t="shared" si="11"/>
        <v>0</v>
      </c>
      <c r="AA83" s="97"/>
      <c r="AB83" s="291" t="str">
        <f>IFERROR(VLOOKUP(B83,'Найдено на объекте'!$A$2:$I$83,9,0),"-")</f>
        <v>-</v>
      </c>
      <c r="AC83" s="196" t="str">
        <f t="shared" si="6"/>
        <v>-</v>
      </c>
      <c r="AD83" s="196" t="str">
        <f>IFERROR(VLOOKUP(B83,[1]Отгрузки!$B$208:$C$281,2,0),"-")</f>
        <v>-</v>
      </c>
      <c r="AE83" s="196" t="str">
        <f t="shared" si="7"/>
        <v>-</v>
      </c>
      <c r="AF83" s="291">
        <f t="shared" si="8"/>
        <v>30</v>
      </c>
      <c r="AG83" s="196">
        <f t="shared" si="9"/>
        <v>0.47399999999999998</v>
      </c>
      <c r="AH83" s="319"/>
      <c r="AI83" s="291"/>
      <c r="AJ83" s="107">
        <f>VLOOKUP(B83,'[2]ВОМ КГ-3 СОЭКС'!$C$3:$G$2063,5,0)</f>
        <v>474</v>
      </c>
      <c r="AK83" s="218">
        <f t="shared" si="10"/>
        <v>0</v>
      </c>
    </row>
    <row r="84" spans="1:37" x14ac:dyDescent="0.3">
      <c r="A84" s="159" t="s">
        <v>359</v>
      </c>
      <c r="B84" s="160" t="s">
        <v>1851</v>
      </c>
      <c r="C84" s="160" t="s">
        <v>3321</v>
      </c>
      <c r="D84" s="113">
        <v>4</v>
      </c>
      <c r="E84" s="161">
        <v>18</v>
      </c>
      <c r="F84" s="162">
        <v>72</v>
      </c>
      <c r="G84" s="163">
        <v>0.64</v>
      </c>
      <c r="H84" s="163">
        <v>2.56</v>
      </c>
      <c r="I84" s="113" t="s">
        <v>170</v>
      </c>
      <c r="J84" s="96"/>
      <c r="K84" s="96"/>
      <c r="L84" s="96"/>
      <c r="M84" s="96">
        <v>1</v>
      </c>
      <c r="N84" s="96"/>
      <c r="O84" s="96"/>
      <c r="P84" s="164"/>
      <c r="Q84" s="164"/>
      <c r="R84" s="164"/>
      <c r="S84" s="164"/>
      <c r="T84" s="164"/>
      <c r="U84" s="96">
        <v>2</v>
      </c>
      <c r="V84" s="96">
        <v>1</v>
      </c>
      <c r="W84" s="96"/>
      <c r="X84" s="96"/>
      <c r="Y84" s="96"/>
      <c r="Z84" s="97">
        <f t="shared" si="11"/>
        <v>0</v>
      </c>
      <c r="AA84" s="97"/>
      <c r="AB84" s="291" t="str">
        <f>IFERROR(VLOOKUP(B84,'Найдено на объекте'!$A$2:$I$83,9,0),"-")</f>
        <v>-</v>
      </c>
      <c r="AC84" s="196" t="str">
        <f t="shared" si="6"/>
        <v>-</v>
      </c>
      <c r="AD84" s="196" t="str">
        <f>IFERROR(VLOOKUP(B84,[1]Отгрузки!$B$208:$C$281,2,0),"-")</f>
        <v>-</v>
      </c>
      <c r="AE84" s="196" t="str">
        <f t="shared" si="7"/>
        <v>-</v>
      </c>
      <c r="AF84" s="291">
        <f t="shared" si="8"/>
        <v>4</v>
      </c>
      <c r="AG84" s="196">
        <f t="shared" si="9"/>
        <v>7.1999999999999995E-2</v>
      </c>
      <c r="AH84" s="319"/>
      <c r="AI84" s="291"/>
      <c r="AJ84" s="107">
        <f>VLOOKUP(B84,'[2]ВОМ КГ-3 СОЭКС'!$C$3:$G$2063,5,0)</f>
        <v>72</v>
      </c>
      <c r="AK84" s="218">
        <f t="shared" si="10"/>
        <v>0</v>
      </c>
    </row>
    <row r="85" spans="1:37" x14ac:dyDescent="0.3">
      <c r="A85" s="159" t="s">
        <v>361</v>
      </c>
      <c r="B85" s="160" t="s">
        <v>1852</v>
      </c>
      <c r="C85" s="160" t="s">
        <v>3322</v>
      </c>
      <c r="D85" s="113">
        <v>2</v>
      </c>
      <c r="E85" s="161">
        <v>18.5</v>
      </c>
      <c r="F85" s="162">
        <v>37</v>
      </c>
      <c r="G85" s="163">
        <v>0.7</v>
      </c>
      <c r="H85" s="163">
        <v>1.4</v>
      </c>
      <c r="I85" s="113" t="s">
        <v>170</v>
      </c>
      <c r="J85" s="96"/>
      <c r="K85" s="96"/>
      <c r="L85" s="96"/>
      <c r="M85" s="96">
        <v>1</v>
      </c>
      <c r="N85" s="96"/>
      <c r="O85" s="96"/>
      <c r="P85" s="164"/>
      <c r="Q85" s="164"/>
      <c r="R85" s="164"/>
      <c r="S85" s="164"/>
      <c r="T85" s="164"/>
      <c r="U85" s="96">
        <v>1</v>
      </c>
      <c r="V85" s="96"/>
      <c r="W85" s="96"/>
      <c r="X85" s="96"/>
      <c r="Y85" s="96"/>
      <c r="Z85" s="97">
        <f t="shared" si="11"/>
        <v>0</v>
      </c>
      <c r="AA85" s="97"/>
      <c r="AB85" s="291" t="str">
        <f>IFERROR(VLOOKUP(B85,'Найдено на объекте'!$A$2:$I$83,9,0),"-")</f>
        <v>-</v>
      </c>
      <c r="AC85" s="196" t="str">
        <f t="shared" si="6"/>
        <v>-</v>
      </c>
      <c r="AD85" s="196" t="str">
        <f>IFERROR(VLOOKUP(B85,[1]Отгрузки!$B$208:$C$281,2,0),"-")</f>
        <v>-</v>
      </c>
      <c r="AE85" s="196" t="str">
        <f t="shared" si="7"/>
        <v>-</v>
      </c>
      <c r="AF85" s="291">
        <f t="shared" si="8"/>
        <v>2</v>
      </c>
      <c r="AG85" s="196">
        <f t="shared" si="9"/>
        <v>3.6999999999999998E-2</v>
      </c>
      <c r="AH85" s="319"/>
      <c r="AI85" s="291"/>
      <c r="AJ85" s="107">
        <f>VLOOKUP(B85,'[2]ВОМ КГ-3 СОЭКС'!$C$3:$G$2063,5,0)</f>
        <v>37</v>
      </c>
      <c r="AK85" s="218">
        <f t="shared" si="10"/>
        <v>0</v>
      </c>
    </row>
    <row r="86" spans="1:37" x14ac:dyDescent="0.3">
      <c r="A86" s="159" t="s">
        <v>363</v>
      </c>
      <c r="B86" s="160" t="s">
        <v>1853</v>
      </c>
      <c r="C86" s="160" t="s">
        <v>3323</v>
      </c>
      <c r="D86" s="113">
        <v>2</v>
      </c>
      <c r="E86" s="161">
        <v>12.1</v>
      </c>
      <c r="F86" s="162">
        <v>24.2</v>
      </c>
      <c r="G86" s="163">
        <v>0.42</v>
      </c>
      <c r="H86" s="163">
        <v>0.84</v>
      </c>
      <c r="I86" s="113" t="s">
        <v>170</v>
      </c>
      <c r="J86" s="96"/>
      <c r="K86" s="96"/>
      <c r="L86" s="96"/>
      <c r="M86" s="96">
        <v>1</v>
      </c>
      <c r="N86" s="96"/>
      <c r="O86" s="96"/>
      <c r="P86" s="164"/>
      <c r="Q86" s="164"/>
      <c r="R86" s="164"/>
      <c r="S86" s="164"/>
      <c r="T86" s="164"/>
      <c r="U86" s="96">
        <v>1</v>
      </c>
      <c r="V86" s="96"/>
      <c r="W86" s="96"/>
      <c r="X86" s="96"/>
      <c r="Y86" s="96"/>
      <c r="Z86" s="97">
        <f t="shared" si="11"/>
        <v>0</v>
      </c>
      <c r="AA86" s="97"/>
      <c r="AB86" s="291" t="str">
        <f>IFERROR(VLOOKUP(B86,'Найдено на объекте'!$A$2:$I$83,9,0),"-")</f>
        <v>-</v>
      </c>
      <c r="AC86" s="196" t="str">
        <f t="shared" si="6"/>
        <v>-</v>
      </c>
      <c r="AD86" s="196" t="str">
        <f>IFERROR(VLOOKUP(B86,[1]Отгрузки!$B$208:$C$281,2,0),"-")</f>
        <v>-</v>
      </c>
      <c r="AE86" s="196" t="str">
        <f t="shared" si="7"/>
        <v>-</v>
      </c>
      <c r="AF86" s="291">
        <f t="shared" si="8"/>
        <v>2</v>
      </c>
      <c r="AG86" s="196">
        <f t="shared" si="9"/>
        <v>2.4199999999999999E-2</v>
      </c>
      <c r="AH86" s="319"/>
      <c r="AI86" s="291"/>
      <c r="AJ86" s="107">
        <f>VLOOKUP(B86,'[2]ВОМ КГ-3 СОЭКС'!$C$3:$G$2063,5,0)</f>
        <v>24.2</v>
      </c>
      <c r="AK86" s="218">
        <f t="shared" si="10"/>
        <v>0</v>
      </c>
    </row>
    <row r="87" spans="1:37" x14ac:dyDescent="0.3">
      <c r="A87" s="159" t="s">
        <v>365</v>
      </c>
      <c r="B87" s="160" t="s">
        <v>1854</v>
      </c>
      <c r="C87" s="160" t="s">
        <v>3324</v>
      </c>
      <c r="D87" s="113">
        <v>1</v>
      </c>
      <c r="E87" s="161">
        <v>16.5</v>
      </c>
      <c r="F87" s="162">
        <v>16.5</v>
      </c>
      <c r="G87" s="163">
        <v>0.52</v>
      </c>
      <c r="H87" s="163">
        <v>0.52</v>
      </c>
      <c r="I87" s="113" t="s">
        <v>170</v>
      </c>
      <c r="J87" s="96"/>
      <c r="K87" s="96"/>
      <c r="L87" s="96"/>
      <c r="M87" s="96"/>
      <c r="N87" s="96">
        <v>1</v>
      </c>
      <c r="O87" s="96"/>
      <c r="P87" s="164"/>
      <c r="Q87" s="164"/>
      <c r="R87" s="164"/>
      <c r="S87" s="164"/>
      <c r="T87" s="164"/>
      <c r="U87" s="96"/>
      <c r="V87" s="96"/>
      <c r="W87" s="96"/>
      <c r="X87" s="96"/>
      <c r="Y87" s="96"/>
      <c r="Z87" s="97">
        <f t="shared" si="11"/>
        <v>0</v>
      </c>
      <c r="AA87" s="97"/>
      <c r="AB87" s="291" t="str">
        <f>IFERROR(VLOOKUP(B87,'Найдено на объекте'!$A$2:$I$83,9,0),"-")</f>
        <v>-</v>
      </c>
      <c r="AC87" s="196" t="str">
        <f t="shared" si="6"/>
        <v>-</v>
      </c>
      <c r="AD87" s="196" t="str">
        <f>IFERROR(VLOOKUP(B87,[1]Отгрузки!$B$208:$C$281,2,0),"-")</f>
        <v>-</v>
      </c>
      <c r="AE87" s="196" t="str">
        <f t="shared" si="7"/>
        <v>-</v>
      </c>
      <c r="AF87" s="291">
        <f t="shared" si="8"/>
        <v>1</v>
      </c>
      <c r="AG87" s="196">
        <f t="shared" si="9"/>
        <v>1.6500000000000001E-2</v>
      </c>
      <c r="AH87" s="319"/>
      <c r="AI87" s="291"/>
      <c r="AJ87" s="107">
        <f>VLOOKUP(B87,'[2]ВОМ КГ-3 СОЭКС'!$C$3:$G$2063,5,0)</f>
        <v>16.5</v>
      </c>
      <c r="AK87" s="218">
        <f t="shared" si="10"/>
        <v>0</v>
      </c>
    </row>
    <row r="88" spans="1:37" x14ac:dyDescent="0.3">
      <c r="A88" s="159" t="s">
        <v>367</v>
      </c>
      <c r="B88" s="160" t="s">
        <v>1855</v>
      </c>
      <c r="C88" s="160" t="s">
        <v>3325</v>
      </c>
      <c r="D88" s="113">
        <v>6</v>
      </c>
      <c r="E88" s="161">
        <v>49</v>
      </c>
      <c r="F88" s="162">
        <v>294</v>
      </c>
      <c r="G88" s="163">
        <v>1.85</v>
      </c>
      <c r="H88" s="163">
        <v>11.1</v>
      </c>
      <c r="I88" s="113" t="s">
        <v>170</v>
      </c>
      <c r="J88" s="96"/>
      <c r="K88" s="96"/>
      <c r="L88" s="96"/>
      <c r="M88" s="96">
        <v>1</v>
      </c>
      <c r="N88" s="96">
        <v>2</v>
      </c>
      <c r="O88" s="96"/>
      <c r="P88" s="164"/>
      <c r="Q88" s="164"/>
      <c r="R88" s="164"/>
      <c r="S88" s="164"/>
      <c r="T88" s="164"/>
      <c r="U88" s="96">
        <v>1</v>
      </c>
      <c r="V88" s="96">
        <v>2</v>
      </c>
      <c r="W88" s="96"/>
      <c r="X88" s="96"/>
      <c r="Y88" s="96"/>
      <c r="Z88" s="97">
        <f t="shared" si="11"/>
        <v>0</v>
      </c>
      <c r="AA88" s="97"/>
      <c r="AB88" s="291" t="str">
        <f>IFERROR(VLOOKUP(B88,'Найдено на объекте'!$A$2:$I$83,9,0),"-")</f>
        <v>-</v>
      </c>
      <c r="AC88" s="196" t="str">
        <f t="shared" si="6"/>
        <v>-</v>
      </c>
      <c r="AD88" s="196" t="str">
        <f>IFERROR(VLOOKUP(B88,[1]Отгрузки!$B$208:$C$281,2,0),"-")</f>
        <v>-</v>
      </c>
      <c r="AE88" s="196" t="str">
        <f t="shared" si="7"/>
        <v>-</v>
      </c>
      <c r="AF88" s="291">
        <f t="shared" si="8"/>
        <v>6</v>
      </c>
      <c r="AG88" s="196">
        <f t="shared" si="9"/>
        <v>0.29399999999999998</v>
      </c>
      <c r="AH88" s="319"/>
      <c r="AI88" s="291"/>
      <c r="AJ88" s="107">
        <f>VLOOKUP(B88,'[2]ВОМ КГ-3 СОЭКС'!$C$3:$G$2063,5,0)</f>
        <v>294</v>
      </c>
      <c r="AK88" s="218">
        <f t="shared" si="10"/>
        <v>0</v>
      </c>
    </row>
    <row r="89" spans="1:37" x14ac:dyDescent="0.3">
      <c r="A89" s="159" t="s">
        <v>369</v>
      </c>
      <c r="B89" s="160" t="s">
        <v>1856</v>
      </c>
      <c r="C89" s="160" t="s">
        <v>3326</v>
      </c>
      <c r="D89" s="113">
        <v>6</v>
      </c>
      <c r="E89" s="161">
        <v>45.6</v>
      </c>
      <c r="F89" s="162">
        <v>273.60000000000002</v>
      </c>
      <c r="G89" s="163">
        <v>1.72</v>
      </c>
      <c r="H89" s="163">
        <v>10.32</v>
      </c>
      <c r="I89" s="113" t="s">
        <v>170</v>
      </c>
      <c r="J89" s="96"/>
      <c r="K89" s="96"/>
      <c r="L89" s="96"/>
      <c r="M89" s="96"/>
      <c r="N89" s="96">
        <v>3</v>
      </c>
      <c r="O89" s="96"/>
      <c r="P89" s="164"/>
      <c r="Q89" s="164"/>
      <c r="R89" s="164"/>
      <c r="S89" s="164"/>
      <c r="T89" s="164"/>
      <c r="U89" s="96">
        <v>3</v>
      </c>
      <c r="V89" s="96"/>
      <c r="W89" s="96"/>
      <c r="X89" s="96"/>
      <c r="Y89" s="96"/>
      <c r="Z89" s="97">
        <f t="shared" si="11"/>
        <v>0</v>
      </c>
      <c r="AA89" s="97"/>
      <c r="AB89" s="291" t="str">
        <f>IFERROR(VLOOKUP(B89,'Найдено на объекте'!$A$2:$I$83,9,0),"-")</f>
        <v>-</v>
      </c>
      <c r="AC89" s="196" t="str">
        <f t="shared" si="6"/>
        <v>-</v>
      </c>
      <c r="AD89" s="196" t="str">
        <f>IFERROR(VLOOKUP(B89,[1]Отгрузки!$B$208:$C$281,2,0),"-")</f>
        <v>-</v>
      </c>
      <c r="AE89" s="196" t="str">
        <f t="shared" si="7"/>
        <v>-</v>
      </c>
      <c r="AF89" s="291">
        <f t="shared" si="8"/>
        <v>6</v>
      </c>
      <c r="AG89" s="196">
        <f t="shared" si="9"/>
        <v>0.27360000000000001</v>
      </c>
      <c r="AH89" s="319"/>
      <c r="AI89" s="291"/>
      <c r="AJ89" s="107">
        <f>VLOOKUP(B89,'[2]ВОМ КГ-3 СОЭКС'!$C$3:$G$2063,5,0)</f>
        <v>273.60000000000002</v>
      </c>
      <c r="AK89" s="218">
        <f t="shared" si="10"/>
        <v>0</v>
      </c>
    </row>
    <row r="90" spans="1:37" x14ac:dyDescent="0.3">
      <c r="A90" s="159" t="s">
        <v>371</v>
      </c>
      <c r="B90" s="160" t="s">
        <v>1857</v>
      </c>
      <c r="C90" s="160" t="s">
        <v>3327</v>
      </c>
      <c r="D90" s="113">
        <v>1</v>
      </c>
      <c r="E90" s="161">
        <v>15.4</v>
      </c>
      <c r="F90" s="162">
        <v>15.4</v>
      </c>
      <c r="G90" s="163">
        <v>0.5</v>
      </c>
      <c r="H90" s="163">
        <v>0.5</v>
      </c>
      <c r="I90" s="113" t="s">
        <v>170</v>
      </c>
      <c r="J90" s="96"/>
      <c r="K90" s="96"/>
      <c r="L90" s="96"/>
      <c r="M90" s="96"/>
      <c r="N90" s="96"/>
      <c r="O90" s="96"/>
      <c r="P90" s="164"/>
      <c r="Q90" s="164"/>
      <c r="R90" s="164"/>
      <c r="S90" s="164"/>
      <c r="T90" s="164"/>
      <c r="U90" s="96">
        <v>1</v>
      </c>
      <c r="V90" s="96"/>
      <c r="W90" s="96"/>
      <c r="X90" s="96"/>
      <c r="Y90" s="96"/>
      <c r="Z90" s="97">
        <f t="shared" si="11"/>
        <v>0</v>
      </c>
      <c r="AA90" s="97"/>
      <c r="AB90" s="291" t="str">
        <f>IFERROR(VLOOKUP(B90,'Найдено на объекте'!$A$2:$I$83,9,0),"-")</f>
        <v>-</v>
      </c>
      <c r="AC90" s="196" t="str">
        <f t="shared" si="6"/>
        <v>-</v>
      </c>
      <c r="AD90" s="196" t="str">
        <f>IFERROR(VLOOKUP(B90,[1]Отгрузки!$B$208:$C$281,2,0),"-")</f>
        <v>-</v>
      </c>
      <c r="AE90" s="196" t="str">
        <f t="shared" si="7"/>
        <v>-</v>
      </c>
      <c r="AF90" s="291">
        <f t="shared" si="8"/>
        <v>1</v>
      </c>
      <c r="AG90" s="196">
        <f t="shared" si="9"/>
        <v>1.54E-2</v>
      </c>
      <c r="AH90" s="319"/>
      <c r="AI90" s="291"/>
      <c r="AJ90" s="107">
        <f>VLOOKUP(B90,'[2]ВОМ КГ-3 СОЭКС'!$C$3:$G$2063,5,0)</f>
        <v>15.4</v>
      </c>
      <c r="AK90" s="218">
        <f t="shared" si="10"/>
        <v>0</v>
      </c>
    </row>
    <row r="91" spans="1:37" x14ac:dyDescent="0.3">
      <c r="A91" s="159" t="s">
        <v>373</v>
      </c>
      <c r="B91" s="160" t="s">
        <v>1858</v>
      </c>
      <c r="C91" s="160" t="s">
        <v>3328</v>
      </c>
      <c r="D91" s="113">
        <v>1</v>
      </c>
      <c r="E91" s="161">
        <v>352.1</v>
      </c>
      <c r="F91" s="162">
        <v>352.1</v>
      </c>
      <c r="G91" s="163">
        <v>11.12</v>
      </c>
      <c r="H91" s="163">
        <v>11.12</v>
      </c>
      <c r="I91" s="113" t="s">
        <v>170</v>
      </c>
      <c r="J91" s="96"/>
      <c r="K91" s="96"/>
      <c r="L91" s="96"/>
      <c r="M91" s="96"/>
      <c r="N91" s="96">
        <v>1</v>
      </c>
      <c r="O91" s="96"/>
      <c r="P91" s="164"/>
      <c r="Q91" s="164"/>
      <c r="R91" s="164"/>
      <c r="S91" s="164"/>
      <c r="T91" s="164"/>
      <c r="U91" s="96"/>
      <c r="V91" s="96"/>
      <c r="W91" s="96"/>
      <c r="X91" s="96"/>
      <c r="Y91" s="96"/>
      <c r="Z91" s="97">
        <f t="shared" si="11"/>
        <v>0</v>
      </c>
      <c r="AA91" s="97"/>
      <c r="AB91" s="291" t="str">
        <f>IFERROR(VLOOKUP(B91,'Найдено на объекте'!$A$2:$I$83,9,0),"-")</f>
        <v>-</v>
      </c>
      <c r="AC91" s="196" t="str">
        <f t="shared" si="6"/>
        <v>-</v>
      </c>
      <c r="AD91" s="196" t="str">
        <f>IFERROR(VLOOKUP(B91,[1]Отгрузки!$B$208:$C$281,2,0),"-")</f>
        <v>-</v>
      </c>
      <c r="AE91" s="196" t="str">
        <f t="shared" si="7"/>
        <v>-</v>
      </c>
      <c r="AF91" s="291">
        <f t="shared" si="8"/>
        <v>1</v>
      </c>
      <c r="AG91" s="196">
        <f t="shared" si="9"/>
        <v>0.35210000000000002</v>
      </c>
      <c r="AH91" s="319"/>
      <c r="AI91" s="291"/>
      <c r="AJ91" s="107">
        <f>VLOOKUP(B91,'[2]ВОМ КГ-3 СОЭКС'!$C$3:$G$2063,5,0)</f>
        <v>352.1</v>
      </c>
      <c r="AK91" s="218">
        <f t="shared" si="10"/>
        <v>0</v>
      </c>
    </row>
    <row r="92" spans="1:37" x14ac:dyDescent="0.3">
      <c r="A92" s="159" t="s">
        <v>375</v>
      </c>
      <c r="B92" s="160" t="s">
        <v>1859</v>
      </c>
      <c r="C92" s="160" t="s">
        <v>3329</v>
      </c>
      <c r="D92" s="113">
        <v>2</v>
      </c>
      <c r="E92" s="161">
        <v>341.6</v>
      </c>
      <c r="F92" s="162">
        <v>683.2</v>
      </c>
      <c r="G92" s="163">
        <v>10.7</v>
      </c>
      <c r="H92" s="163">
        <v>21.4</v>
      </c>
      <c r="I92" s="113" t="s">
        <v>170</v>
      </c>
      <c r="J92" s="96"/>
      <c r="K92" s="96"/>
      <c r="L92" s="96"/>
      <c r="M92" s="96">
        <v>1</v>
      </c>
      <c r="N92" s="96"/>
      <c r="O92" s="96"/>
      <c r="P92" s="164"/>
      <c r="Q92" s="164"/>
      <c r="R92" s="164"/>
      <c r="S92" s="164"/>
      <c r="T92" s="164"/>
      <c r="U92" s="96">
        <v>1</v>
      </c>
      <c r="V92" s="96"/>
      <c r="W92" s="96"/>
      <c r="X92" s="96"/>
      <c r="Y92" s="96"/>
      <c r="Z92" s="97">
        <f t="shared" si="11"/>
        <v>0</v>
      </c>
      <c r="AA92" s="97"/>
      <c r="AB92" s="291" t="str">
        <f>IFERROR(VLOOKUP(B92,'Найдено на объекте'!$A$2:$I$83,9,0),"-")</f>
        <v>-</v>
      </c>
      <c r="AC92" s="196" t="str">
        <f t="shared" si="6"/>
        <v>-</v>
      </c>
      <c r="AD92" s="196" t="str">
        <f>IFERROR(VLOOKUP(B92,[1]Отгрузки!$B$208:$C$281,2,0),"-")</f>
        <v>-</v>
      </c>
      <c r="AE92" s="196" t="str">
        <f t="shared" si="7"/>
        <v>-</v>
      </c>
      <c r="AF92" s="291">
        <f t="shared" si="8"/>
        <v>2</v>
      </c>
      <c r="AG92" s="196">
        <f t="shared" si="9"/>
        <v>0.68320000000000003</v>
      </c>
      <c r="AH92" s="319"/>
      <c r="AI92" s="291"/>
      <c r="AJ92" s="107">
        <f>VLOOKUP(B92,'[2]ВОМ КГ-3 СОЭКС'!$C$3:$G$2063,5,0)</f>
        <v>683.2</v>
      </c>
      <c r="AK92" s="218">
        <f t="shared" si="10"/>
        <v>0</v>
      </c>
    </row>
    <row r="93" spans="1:37" x14ac:dyDescent="0.3">
      <c r="A93" s="159" t="s">
        <v>377</v>
      </c>
      <c r="B93" s="160" t="s">
        <v>1860</v>
      </c>
      <c r="C93" s="160" t="s">
        <v>3330</v>
      </c>
      <c r="D93" s="113">
        <v>2</v>
      </c>
      <c r="E93" s="161">
        <v>50.9</v>
      </c>
      <c r="F93" s="162">
        <v>101.8</v>
      </c>
      <c r="G93" s="163">
        <v>1.6</v>
      </c>
      <c r="H93" s="163">
        <v>3.2</v>
      </c>
      <c r="I93" s="113" t="s">
        <v>170</v>
      </c>
      <c r="J93" s="96"/>
      <c r="K93" s="96"/>
      <c r="L93" s="96"/>
      <c r="M93" s="96">
        <v>1</v>
      </c>
      <c r="N93" s="96"/>
      <c r="O93" s="96"/>
      <c r="P93" s="164"/>
      <c r="Q93" s="164"/>
      <c r="R93" s="164"/>
      <c r="S93" s="164"/>
      <c r="T93" s="164"/>
      <c r="U93" s="96">
        <v>1</v>
      </c>
      <c r="V93" s="96"/>
      <c r="W93" s="96"/>
      <c r="X93" s="96"/>
      <c r="Y93" s="96"/>
      <c r="Z93" s="97">
        <f t="shared" si="11"/>
        <v>0</v>
      </c>
      <c r="AA93" s="97"/>
      <c r="AB93" s="291" t="str">
        <f>IFERROR(VLOOKUP(B93,'Найдено на объекте'!$A$2:$I$83,9,0),"-")</f>
        <v>-</v>
      </c>
      <c r="AC93" s="196" t="str">
        <f t="shared" si="6"/>
        <v>-</v>
      </c>
      <c r="AD93" s="196" t="str">
        <f>IFERROR(VLOOKUP(B93,[1]Отгрузки!$B$208:$C$281,2,0),"-")</f>
        <v>-</v>
      </c>
      <c r="AE93" s="196" t="str">
        <f t="shared" si="7"/>
        <v>-</v>
      </c>
      <c r="AF93" s="291">
        <f t="shared" si="8"/>
        <v>2</v>
      </c>
      <c r="AG93" s="196">
        <f t="shared" si="9"/>
        <v>0.1018</v>
      </c>
      <c r="AH93" s="319"/>
      <c r="AI93" s="291"/>
      <c r="AJ93" s="107">
        <f>VLOOKUP(B93,'[2]ВОМ КГ-3 СОЭКС'!$C$3:$G$2063,5,0)</f>
        <v>101.8</v>
      </c>
      <c r="AK93" s="218">
        <f t="shared" si="10"/>
        <v>0</v>
      </c>
    </row>
    <row r="94" spans="1:37" x14ac:dyDescent="0.3">
      <c r="A94" s="159" t="s">
        <v>380</v>
      </c>
      <c r="B94" s="160" t="s">
        <v>1861</v>
      </c>
      <c r="C94" s="160" t="s">
        <v>3331</v>
      </c>
      <c r="D94" s="113">
        <v>2</v>
      </c>
      <c r="E94" s="161">
        <v>344.3</v>
      </c>
      <c r="F94" s="162">
        <v>688.6</v>
      </c>
      <c r="G94" s="163">
        <v>10.77</v>
      </c>
      <c r="H94" s="163">
        <v>21.54</v>
      </c>
      <c r="I94" s="113" t="s">
        <v>170</v>
      </c>
      <c r="J94" s="96"/>
      <c r="K94" s="96"/>
      <c r="L94" s="96"/>
      <c r="M94" s="96">
        <v>1</v>
      </c>
      <c r="N94" s="96"/>
      <c r="O94" s="96"/>
      <c r="P94" s="164"/>
      <c r="Q94" s="164"/>
      <c r="R94" s="164"/>
      <c r="S94" s="164"/>
      <c r="T94" s="164"/>
      <c r="U94" s="96">
        <v>1</v>
      </c>
      <c r="V94" s="96"/>
      <c r="W94" s="96"/>
      <c r="X94" s="96"/>
      <c r="Y94" s="96"/>
      <c r="Z94" s="97">
        <f t="shared" si="11"/>
        <v>0</v>
      </c>
      <c r="AA94" s="97"/>
      <c r="AB94" s="291" t="str">
        <f>IFERROR(VLOOKUP(B94,'Найдено на объекте'!$A$2:$I$83,9,0),"-")</f>
        <v>-</v>
      </c>
      <c r="AC94" s="196" t="str">
        <f t="shared" si="6"/>
        <v>-</v>
      </c>
      <c r="AD94" s="196" t="str">
        <f>IFERROR(VLOOKUP(B94,[1]Отгрузки!$B$208:$C$281,2,0),"-")</f>
        <v>-</v>
      </c>
      <c r="AE94" s="196" t="str">
        <f t="shared" si="7"/>
        <v>-</v>
      </c>
      <c r="AF94" s="291">
        <f t="shared" si="8"/>
        <v>2</v>
      </c>
      <c r="AG94" s="196">
        <f t="shared" si="9"/>
        <v>0.68859999999999999</v>
      </c>
      <c r="AH94" s="319"/>
      <c r="AI94" s="291"/>
      <c r="AJ94" s="107">
        <f>VLOOKUP(B94,'[2]ВОМ КГ-3 СОЭКС'!$C$3:$G$2063,5,0)</f>
        <v>688.6</v>
      </c>
      <c r="AK94" s="218">
        <f t="shared" si="10"/>
        <v>0</v>
      </c>
    </row>
    <row r="95" spans="1:37" x14ac:dyDescent="0.3">
      <c r="A95" s="159" t="s">
        <v>383</v>
      </c>
      <c r="B95" s="160" t="s">
        <v>1862</v>
      </c>
      <c r="C95" s="160" t="s">
        <v>3332</v>
      </c>
      <c r="D95" s="113">
        <v>1</v>
      </c>
      <c r="E95" s="161">
        <v>355.2</v>
      </c>
      <c r="F95" s="162">
        <v>355.2</v>
      </c>
      <c r="G95" s="163">
        <v>11.21</v>
      </c>
      <c r="H95" s="163">
        <v>11.21</v>
      </c>
      <c r="I95" s="113" t="s">
        <v>170</v>
      </c>
      <c r="J95" s="96"/>
      <c r="K95" s="96"/>
      <c r="L95" s="96"/>
      <c r="M95" s="96"/>
      <c r="N95" s="96">
        <v>1</v>
      </c>
      <c r="O95" s="96"/>
      <c r="P95" s="164"/>
      <c r="Q95" s="164"/>
      <c r="R95" s="164"/>
      <c r="S95" s="164"/>
      <c r="T95" s="164"/>
      <c r="U95" s="96"/>
      <c r="V95" s="96"/>
      <c r="W95" s="96"/>
      <c r="X95" s="96"/>
      <c r="Y95" s="96"/>
      <c r="Z95" s="97">
        <f t="shared" si="11"/>
        <v>0</v>
      </c>
      <c r="AA95" s="97"/>
      <c r="AB95" s="291" t="str">
        <f>IFERROR(VLOOKUP(B95,'Найдено на объекте'!$A$2:$I$83,9,0),"-")</f>
        <v>-</v>
      </c>
      <c r="AC95" s="196" t="str">
        <f t="shared" si="6"/>
        <v>-</v>
      </c>
      <c r="AD95" s="196" t="str">
        <f>IFERROR(VLOOKUP(B95,[1]Отгрузки!$B$208:$C$281,2,0),"-")</f>
        <v>-</v>
      </c>
      <c r="AE95" s="196" t="str">
        <f t="shared" si="7"/>
        <v>-</v>
      </c>
      <c r="AF95" s="291">
        <f t="shared" si="8"/>
        <v>1</v>
      </c>
      <c r="AG95" s="196">
        <f t="shared" si="9"/>
        <v>0.35520000000000002</v>
      </c>
      <c r="AH95" s="319"/>
      <c r="AI95" s="291"/>
      <c r="AJ95" s="107">
        <f>VLOOKUP(B95,'[2]ВОМ КГ-3 СОЭКС'!$C$3:$G$2063,5,0)</f>
        <v>355.2</v>
      </c>
      <c r="AK95" s="218">
        <f t="shared" si="10"/>
        <v>0</v>
      </c>
    </row>
    <row r="96" spans="1:37" x14ac:dyDescent="0.3">
      <c r="A96" s="159" t="s">
        <v>386</v>
      </c>
      <c r="B96" s="160" t="s">
        <v>1863</v>
      </c>
      <c r="C96" s="160" t="s">
        <v>3333</v>
      </c>
      <c r="D96" s="113">
        <v>1</v>
      </c>
      <c r="E96" s="161">
        <v>351.7</v>
      </c>
      <c r="F96" s="162">
        <v>351.7</v>
      </c>
      <c r="G96" s="163">
        <v>11.14</v>
      </c>
      <c r="H96" s="163">
        <v>11.14</v>
      </c>
      <c r="I96" s="113" t="s">
        <v>170</v>
      </c>
      <c r="J96" s="96"/>
      <c r="K96" s="96"/>
      <c r="L96" s="96"/>
      <c r="M96" s="96"/>
      <c r="N96" s="96"/>
      <c r="O96" s="96"/>
      <c r="P96" s="164"/>
      <c r="Q96" s="164"/>
      <c r="R96" s="164"/>
      <c r="S96" s="164"/>
      <c r="T96" s="164"/>
      <c r="U96" s="96">
        <v>1</v>
      </c>
      <c r="V96" s="96"/>
      <c r="W96" s="96"/>
      <c r="X96" s="96"/>
      <c r="Y96" s="96"/>
      <c r="Z96" s="97">
        <f t="shared" si="11"/>
        <v>0</v>
      </c>
      <c r="AA96" s="97"/>
      <c r="AB96" s="291" t="str">
        <f>IFERROR(VLOOKUP(B96,'Найдено на объекте'!$A$2:$I$83,9,0),"-")</f>
        <v>-</v>
      </c>
      <c r="AC96" s="196" t="str">
        <f t="shared" si="6"/>
        <v>-</v>
      </c>
      <c r="AD96" s="196" t="str">
        <f>IFERROR(VLOOKUP(B96,[1]Отгрузки!$B$208:$C$281,2,0),"-")</f>
        <v>-</v>
      </c>
      <c r="AE96" s="196" t="str">
        <f t="shared" si="7"/>
        <v>-</v>
      </c>
      <c r="AF96" s="291">
        <f t="shared" si="8"/>
        <v>1</v>
      </c>
      <c r="AG96" s="196">
        <f t="shared" si="9"/>
        <v>0.35170000000000001</v>
      </c>
      <c r="AH96" s="319"/>
      <c r="AI96" s="291"/>
      <c r="AJ96" s="107">
        <f>VLOOKUP(B96,'[2]ВОМ КГ-3 СОЭКС'!$C$3:$G$2063,5,0)</f>
        <v>351.7</v>
      </c>
      <c r="AK96" s="218">
        <f t="shared" si="10"/>
        <v>0</v>
      </c>
    </row>
    <row r="97" spans="1:37" x14ac:dyDescent="0.3">
      <c r="A97" s="159" t="s">
        <v>389</v>
      </c>
      <c r="B97" s="160" t="s">
        <v>1864</v>
      </c>
      <c r="C97" s="160" t="s">
        <v>3334</v>
      </c>
      <c r="D97" s="113">
        <v>1</v>
      </c>
      <c r="E97" s="161">
        <v>357.2</v>
      </c>
      <c r="F97" s="162">
        <v>357.2</v>
      </c>
      <c r="G97" s="163">
        <v>11.3</v>
      </c>
      <c r="H97" s="163">
        <v>11.3</v>
      </c>
      <c r="I97" s="113" t="s">
        <v>170</v>
      </c>
      <c r="J97" s="96"/>
      <c r="K97" s="96"/>
      <c r="L97" s="96"/>
      <c r="M97" s="96"/>
      <c r="N97" s="96"/>
      <c r="O97" s="96"/>
      <c r="P97" s="164"/>
      <c r="Q97" s="164"/>
      <c r="R97" s="164"/>
      <c r="S97" s="164"/>
      <c r="T97" s="164"/>
      <c r="U97" s="96"/>
      <c r="V97" s="96">
        <v>1</v>
      </c>
      <c r="W97" s="96"/>
      <c r="X97" s="96"/>
      <c r="Y97" s="96"/>
      <c r="Z97" s="97">
        <f t="shared" si="11"/>
        <v>0</v>
      </c>
      <c r="AA97" s="97"/>
      <c r="AB97" s="291" t="str">
        <f>IFERROR(VLOOKUP(B97,'Найдено на объекте'!$A$2:$I$83,9,0),"-")</f>
        <v>-</v>
      </c>
      <c r="AC97" s="196" t="str">
        <f t="shared" si="6"/>
        <v>-</v>
      </c>
      <c r="AD97" s="196" t="str">
        <f>IFERROR(VLOOKUP(B97,[1]Отгрузки!$B$208:$C$281,2,0),"-")</f>
        <v>-</v>
      </c>
      <c r="AE97" s="196" t="str">
        <f t="shared" si="7"/>
        <v>-</v>
      </c>
      <c r="AF97" s="291">
        <f t="shared" si="8"/>
        <v>1</v>
      </c>
      <c r="AG97" s="196">
        <f t="shared" si="9"/>
        <v>0.35719999999999996</v>
      </c>
      <c r="AH97" s="319"/>
      <c r="AI97" s="291"/>
      <c r="AJ97" s="107">
        <f>VLOOKUP(B97,'[2]ВОМ КГ-3 СОЭКС'!$C$3:$G$2063,5,0)</f>
        <v>357.2</v>
      </c>
      <c r="AK97" s="218">
        <f t="shared" si="10"/>
        <v>0</v>
      </c>
    </row>
    <row r="98" spans="1:37" x14ac:dyDescent="0.3">
      <c r="A98" s="159" t="s">
        <v>392</v>
      </c>
      <c r="B98" s="160" t="s">
        <v>1865</v>
      </c>
      <c r="C98" s="160" t="s">
        <v>3335</v>
      </c>
      <c r="D98" s="113">
        <v>1</v>
      </c>
      <c r="E98" s="161">
        <v>29.2</v>
      </c>
      <c r="F98" s="162">
        <v>29.2</v>
      </c>
      <c r="G98" s="163">
        <v>0.96</v>
      </c>
      <c r="H98" s="163">
        <v>0.96</v>
      </c>
      <c r="I98" s="113" t="s">
        <v>170</v>
      </c>
      <c r="J98" s="96"/>
      <c r="K98" s="96"/>
      <c r="L98" s="96"/>
      <c r="M98" s="96">
        <v>1</v>
      </c>
      <c r="N98" s="96"/>
      <c r="O98" s="96"/>
      <c r="P98" s="164"/>
      <c r="Q98" s="164"/>
      <c r="R98" s="164"/>
      <c r="S98" s="164"/>
      <c r="T98" s="164"/>
      <c r="U98" s="96"/>
      <c r="V98" s="96"/>
      <c r="W98" s="96"/>
      <c r="X98" s="96"/>
      <c r="Y98" s="96"/>
      <c r="Z98" s="97">
        <f t="shared" si="11"/>
        <v>0</v>
      </c>
      <c r="AA98" s="97"/>
      <c r="AB98" s="291" t="str">
        <f>IFERROR(VLOOKUP(B98,'Найдено на объекте'!$A$2:$I$83,9,0),"-")</f>
        <v>-</v>
      </c>
      <c r="AC98" s="196" t="str">
        <f t="shared" si="6"/>
        <v>-</v>
      </c>
      <c r="AD98" s="196" t="str">
        <f>IFERROR(VLOOKUP(B98,[1]Отгрузки!$B$208:$C$281,2,0),"-")</f>
        <v>-</v>
      </c>
      <c r="AE98" s="196" t="str">
        <f t="shared" si="7"/>
        <v>-</v>
      </c>
      <c r="AF98" s="291">
        <f t="shared" si="8"/>
        <v>1</v>
      </c>
      <c r="AG98" s="196">
        <f t="shared" si="9"/>
        <v>2.92E-2</v>
      </c>
      <c r="AH98" s="319"/>
      <c r="AI98" s="291"/>
      <c r="AJ98" s="107">
        <f>VLOOKUP(B98,'[2]ВОМ КГ-3 СОЭКС'!$C$3:$G$2063,5,0)</f>
        <v>29.2</v>
      </c>
      <c r="AK98" s="218">
        <f t="shared" si="10"/>
        <v>0</v>
      </c>
    </row>
    <row r="99" spans="1:37" x14ac:dyDescent="0.3">
      <c r="A99" s="159" t="s">
        <v>395</v>
      </c>
      <c r="B99" s="160" t="s">
        <v>1866</v>
      </c>
      <c r="C99" s="160" t="s">
        <v>3336</v>
      </c>
      <c r="D99" s="113">
        <v>1</v>
      </c>
      <c r="E99" s="161">
        <v>39.799999999999997</v>
      </c>
      <c r="F99" s="162">
        <v>39.799999999999997</v>
      </c>
      <c r="G99" s="163">
        <v>1.31</v>
      </c>
      <c r="H99" s="163">
        <v>1.31</v>
      </c>
      <c r="I99" s="113" t="s">
        <v>170</v>
      </c>
      <c r="J99" s="96"/>
      <c r="K99" s="96"/>
      <c r="L99" s="96"/>
      <c r="M99" s="96">
        <v>1</v>
      </c>
      <c r="N99" s="96"/>
      <c r="O99" s="96"/>
      <c r="P99" s="164"/>
      <c r="Q99" s="164"/>
      <c r="R99" s="164"/>
      <c r="S99" s="164"/>
      <c r="T99" s="164"/>
      <c r="U99" s="96"/>
      <c r="V99" s="96"/>
      <c r="W99" s="96"/>
      <c r="X99" s="96"/>
      <c r="Y99" s="96"/>
      <c r="Z99" s="97">
        <f t="shared" si="11"/>
        <v>0</v>
      </c>
      <c r="AA99" s="97"/>
      <c r="AB99" s="291" t="str">
        <f>IFERROR(VLOOKUP(B99,'Найдено на объекте'!$A$2:$I$83,9,0),"-")</f>
        <v>-</v>
      </c>
      <c r="AC99" s="196" t="str">
        <f t="shared" si="6"/>
        <v>-</v>
      </c>
      <c r="AD99" s="196" t="str">
        <f>IFERROR(VLOOKUP(B99,[1]Отгрузки!$B$208:$C$281,2,0),"-")</f>
        <v>-</v>
      </c>
      <c r="AE99" s="196" t="str">
        <f t="shared" si="7"/>
        <v>-</v>
      </c>
      <c r="AF99" s="291">
        <f t="shared" si="8"/>
        <v>1</v>
      </c>
      <c r="AG99" s="196">
        <f t="shared" si="9"/>
        <v>3.9799999999999995E-2</v>
      </c>
      <c r="AH99" s="319"/>
      <c r="AI99" s="291"/>
      <c r="AJ99" s="107">
        <f>VLOOKUP(B99,'[2]ВОМ КГ-3 СОЭКС'!$C$3:$G$2063,5,0)</f>
        <v>39.799999999999997</v>
      </c>
      <c r="AK99" s="218">
        <f t="shared" si="10"/>
        <v>0</v>
      </c>
    </row>
    <row r="100" spans="1:37" x14ac:dyDescent="0.3">
      <c r="A100" s="159" t="s">
        <v>398</v>
      </c>
      <c r="B100" s="160" t="s">
        <v>1867</v>
      </c>
      <c r="C100" s="160" t="s">
        <v>3337</v>
      </c>
      <c r="D100" s="113">
        <v>3</v>
      </c>
      <c r="E100" s="161">
        <v>9.1999999999999993</v>
      </c>
      <c r="F100" s="162">
        <v>27.6</v>
      </c>
      <c r="G100" s="163">
        <v>0.31</v>
      </c>
      <c r="H100" s="163">
        <v>0.93</v>
      </c>
      <c r="I100" s="113" t="s">
        <v>170</v>
      </c>
      <c r="J100" s="96"/>
      <c r="K100" s="96"/>
      <c r="L100" s="96"/>
      <c r="M100" s="96">
        <v>1</v>
      </c>
      <c r="N100" s="96">
        <v>1</v>
      </c>
      <c r="O100" s="96"/>
      <c r="P100" s="164"/>
      <c r="Q100" s="164"/>
      <c r="R100" s="164"/>
      <c r="S100" s="164"/>
      <c r="T100" s="164"/>
      <c r="U100" s="96"/>
      <c r="V100" s="96">
        <v>1</v>
      </c>
      <c r="W100" s="96"/>
      <c r="X100" s="96"/>
      <c r="Y100" s="96"/>
      <c r="Z100" s="97">
        <f t="shared" si="11"/>
        <v>0</v>
      </c>
      <c r="AA100" s="97"/>
      <c r="AB100" s="291" t="str">
        <f>IFERROR(VLOOKUP(B100,'Найдено на объекте'!$A$2:$I$83,9,0),"-")</f>
        <v>-</v>
      </c>
      <c r="AC100" s="196" t="str">
        <f t="shared" si="6"/>
        <v>-</v>
      </c>
      <c r="AD100" s="196" t="str">
        <f>IFERROR(VLOOKUP(B100,[1]Отгрузки!$B$208:$C$281,2,0),"-")</f>
        <v>-</v>
      </c>
      <c r="AE100" s="196" t="str">
        <f t="shared" si="7"/>
        <v>-</v>
      </c>
      <c r="AF100" s="291">
        <f t="shared" si="8"/>
        <v>3</v>
      </c>
      <c r="AG100" s="196">
        <f t="shared" si="9"/>
        <v>2.76E-2</v>
      </c>
      <c r="AH100" s="319"/>
      <c r="AI100" s="291"/>
      <c r="AJ100" s="107">
        <f>VLOOKUP(B100,'[2]ВОМ КГ-3 СОЭКС'!$C$3:$G$2063,5,0)</f>
        <v>27.6</v>
      </c>
      <c r="AK100" s="218">
        <f t="shared" si="10"/>
        <v>0</v>
      </c>
    </row>
    <row r="101" spans="1:37" x14ac:dyDescent="0.3">
      <c r="A101" s="159" t="s">
        <v>401</v>
      </c>
      <c r="B101" s="160" t="s">
        <v>1868</v>
      </c>
      <c r="C101" s="160" t="s">
        <v>3338</v>
      </c>
      <c r="D101" s="113">
        <v>3</v>
      </c>
      <c r="E101" s="161">
        <v>5.6</v>
      </c>
      <c r="F101" s="162">
        <v>16.8</v>
      </c>
      <c r="G101" s="163">
        <v>0.19</v>
      </c>
      <c r="H101" s="163">
        <v>0.56999999999999995</v>
      </c>
      <c r="I101" s="113" t="s">
        <v>170</v>
      </c>
      <c r="J101" s="96"/>
      <c r="K101" s="96"/>
      <c r="L101" s="96"/>
      <c r="M101" s="96">
        <v>1</v>
      </c>
      <c r="N101" s="96">
        <v>1</v>
      </c>
      <c r="O101" s="96"/>
      <c r="P101" s="164"/>
      <c r="Q101" s="164"/>
      <c r="R101" s="164"/>
      <c r="S101" s="164"/>
      <c r="T101" s="164"/>
      <c r="U101" s="96">
        <v>1</v>
      </c>
      <c r="V101" s="96"/>
      <c r="W101" s="96"/>
      <c r="X101" s="96"/>
      <c r="Y101" s="96"/>
      <c r="Z101" s="97">
        <f t="shared" si="11"/>
        <v>0</v>
      </c>
      <c r="AA101" s="97"/>
      <c r="AB101" s="291" t="str">
        <f>IFERROR(VLOOKUP(B101,'Найдено на объекте'!$A$2:$I$83,9,0),"-")</f>
        <v>-</v>
      </c>
      <c r="AC101" s="196" t="str">
        <f t="shared" si="6"/>
        <v>-</v>
      </c>
      <c r="AD101" s="196" t="str">
        <f>IFERROR(VLOOKUP(B101,[1]Отгрузки!$B$208:$C$281,2,0),"-")</f>
        <v>-</v>
      </c>
      <c r="AE101" s="196" t="str">
        <f t="shared" si="7"/>
        <v>-</v>
      </c>
      <c r="AF101" s="291">
        <f t="shared" si="8"/>
        <v>3</v>
      </c>
      <c r="AG101" s="196">
        <f t="shared" si="9"/>
        <v>1.6799999999999995E-2</v>
      </c>
      <c r="AH101" s="319"/>
      <c r="AI101" s="291"/>
      <c r="AJ101" s="107">
        <f>VLOOKUP(B101,'[2]ВОМ КГ-3 СОЭКС'!$C$3:$G$2063,5,0)</f>
        <v>16.8</v>
      </c>
      <c r="AK101" s="218">
        <f t="shared" si="10"/>
        <v>0</v>
      </c>
    </row>
    <row r="102" spans="1:37" x14ac:dyDescent="0.3">
      <c r="A102" s="159" t="s">
        <v>404</v>
      </c>
      <c r="B102" s="160" t="s">
        <v>1869</v>
      </c>
      <c r="C102" s="160" t="s">
        <v>3339</v>
      </c>
      <c r="D102" s="113">
        <v>1</v>
      </c>
      <c r="E102" s="161">
        <v>25</v>
      </c>
      <c r="F102" s="162">
        <v>25</v>
      </c>
      <c r="G102" s="163">
        <v>0.83</v>
      </c>
      <c r="H102" s="163">
        <v>0.83</v>
      </c>
      <c r="I102" s="113" t="s">
        <v>170</v>
      </c>
      <c r="J102" s="96"/>
      <c r="K102" s="96"/>
      <c r="L102" s="96"/>
      <c r="M102" s="96">
        <v>1</v>
      </c>
      <c r="N102" s="96"/>
      <c r="O102" s="96"/>
      <c r="P102" s="164"/>
      <c r="Q102" s="164"/>
      <c r="R102" s="164"/>
      <c r="S102" s="164"/>
      <c r="T102" s="164"/>
      <c r="U102" s="96"/>
      <c r="V102" s="96"/>
      <c r="W102" s="96"/>
      <c r="X102" s="96"/>
      <c r="Y102" s="96"/>
      <c r="Z102" s="97">
        <f t="shared" si="11"/>
        <v>0</v>
      </c>
      <c r="AA102" s="97"/>
      <c r="AB102" s="291" t="str">
        <f>IFERROR(VLOOKUP(B102,'Найдено на объекте'!$A$2:$I$83,9,0),"-")</f>
        <v>-</v>
      </c>
      <c r="AC102" s="196" t="str">
        <f t="shared" si="6"/>
        <v>-</v>
      </c>
      <c r="AD102" s="196" t="str">
        <f>IFERROR(VLOOKUP(B102,[1]Отгрузки!$B$208:$C$281,2,0),"-")</f>
        <v>-</v>
      </c>
      <c r="AE102" s="196" t="str">
        <f t="shared" si="7"/>
        <v>-</v>
      </c>
      <c r="AF102" s="291">
        <f t="shared" si="8"/>
        <v>1</v>
      </c>
      <c r="AG102" s="196">
        <f t="shared" si="9"/>
        <v>2.5000000000000001E-2</v>
      </c>
      <c r="AH102" s="319"/>
      <c r="AI102" s="291"/>
      <c r="AJ102" s="107">
        <f>VLOOKUP(B102,'[2]ВОМ КГ-3 СОЭКС'!$C$3:$G$2063,5,0)</f>
        <v>25</v>
      </c>
      <c r="AK102" s="218">
        <f t="shared" si="10"/>
        <v>0</v>
      </c>
    </row>
    <row r="103" spans="1:37" x14ac:dyDescent="0.3">
      <c r="A103" s="159" t="s">
        <v>407</v>
      </c>
      <c r="B103" s="160" t="s">
        <v>1870</v>
      </c>
      <c r="C103" s="160" t="s">
        <v>3340</v>
      </c>
      <c r="D103" s="113">
        <v>2</v>
      </c>
      <c r="E103" s="161">
        <v>39.799999999999997</v>
      </c>
      <c r="F103" s="162">
        <v>79.599999999999994</v>
      </c>
      <c r="G103" s="163">
        <v>1.31</v>
      </c>
      <c r="H103" s="163">
        <v>2.62</v>
      </c>
      <c r="I103" s="113" t="s">
        <v>170</v>
      </c>
      <c r="J103" s="96"/>
      <c r="K103" s="96"/>
      <c r="L103" s="96"/>
      <c r="M103" s="96"/>
      <c r="N103" s="96">
        <v>1</v>
      </c>
      <c r="O103" s="96"/>
      <c r="P103" s="164"/>
      <c r="Q103" s="164"/>
      <c r="R103" s="164"/>
      <c r="S103" s="164"/>
      <c r="T103" s="164"/>
      <c r="U103" s="96"/>
      <c r="V103" s="96">
        <v>1</v>
      </c>
      <c r="W103" s="96"/>
      <c r="X103" s="96"/>
      <c r="Y103" s="96"/>
      <c r="Z103" s="97">
        <f t="shared" si="11"/>
        <v>0</v>
      </c>
      <c r="AA103" s="97"/>
      <c r="AB103" s="291" t="str">
        <f>IFERROR(VLOOKUP(B103,'Найдено на объекте'!$A$2:$I$83,9,0),"-")</f>
        <v>-</v>
      </c>
      <c r="AC103" s="196" t="str">
        <f t="shared" si="6"/>
        <v>-</v>
      </c>
      <c r="AD103" s="196" t="str">
        <f>IFERROR(VLOOKUP(B103,[1]Отгрузки!$B$208:$C$281,2,0),"-")</f>
        <v>-</v>
      </c>
      <c r="AE103" s="196" t="str">
        <f t="shared" si="7"/>
        <v>-</v>
      </c>
      <c r="AF103" s="291">
        <f t="shared" si="8"/>
        <v>2</v>
      </c>
      <c r="AG103" s="196">
        <f t="shared" si="9"/>
        <v>7.959999999999999E-2</v>
      </c>
      <c r="AH103" s="319"/>
      <c r="AI103" s="291"/>
      <c r="AJ103" s="107">
        <f>VLOOKUP(B103,'[2]ВОМ КГ-3 СОЭКС'!$C$3:$G$2063,5,0)</f>
        <v>79.599999999999994</v>
      </c>
      <c r="AK103" s="218">
        <f t="shared" si="10"/>
        <v>0</v>
      </c>
    </row>
    <row r="104" spans="1:37" x14ac:dyDescent="0.3">
      <c r="A104" s="159" t="s">
        <v>410</v>
      </c>
      <c r="B104" s="160" t="s">
        <v>1871</v>
      </c>
      <c r="C104" s="160" t="s">
        <v>3341</v>
      </c>
      <c r="D104" s="113">
        <v>2</v>
      </c>
      <c r="E104" s="161">
        <v>29.2</v>
      </c>
      <c r="F104" s="162">
        <v>58.4</v>
      </c>
      <c r="G104" s="163">
        <v>0.96</v>
      </c>
      <c r="H104" s="163">
        <v>1.92</v>
      </c>
      <c r="I104" s="113" t="s">
        <v>170</v>
      </c>
      <c r="J104" s="96"/>
      <c r="K104" s="96"/>
      <c r="L104" s="96"/>
      <c r="M104" s="96"/>
      <c r="N104" s="96">
        <v>1</v>
      </c>
      <c r="O104" s="96"/>
      <c r="P104" s="164"/>
      <c r="Q104" s="164"/>
      <c r="R104" s="164"/>
      <c r="S104" s="164"/>
      <c r="T104" s="164"/>
      <c r="U104" s="96"/>
      <c r="V104" s="96">
        <v>1</v>
      </c>
      <c r="W104" s="96"/>
      <c r="X104" s="96"/>
      <c r="Y104" s="96"/>
      <c r="Z104" s="97">
        <f t="shared" si="11"/>
        <v>0</v>
      </c>
      <c r="AA104" s="97"/>
      <c r="AB104" s="291" t="str">
        <f>IFERROR(VLOOKUP(B104,'Найдено на объекте'!$A$2:$I$83,9,0),"-")</f>
        <v>-</v>
      </c>
      <c r="AC104" s="196" t="str">
        <f t="shared" si="6"/>
        <v>-</v>
      </c>
      <c r="AD104" s="196" t="str">
        <f>IFERROR(VLOOKUP(B104,[1]Отгрузки!$B$208:$C$281,2,0),"-")</f>
        <v>-</v>
      </c>
      <c r="AE104" s="196" t="str">
        <f t="shared" si="7"/>
        <v>-</v>
      </c>
      <c r="AF104" s="291">
        <f t="shared" si="8"/>
        <v>2</v>
      </c>
      <c r="AG104" s="196">
        <f t="shared" si="9"/>
        <v>5.8400000000000001E-2</v>
      </c>
      <c r="AH104" s="319"/>
      <c r="AI104" s="291"/>
      <c r="AJ104" s="107">
        <f>VLOOKUP(B104,'[2]ВОМ КГ-3 СОЭКС'!$C$3:$G$2063,5,0)</f>
        <v>58.4</v>
      </c>
      <c r="AK104" s="218">
        <f t="shared" si="10"/>
        <v>0</v>
      </c>
    </row>
    <row r="105" spans="1:37" x14ac:dyDescent="0.3">
      <c r="A105" s="159" t="s">
        <v>412</v>
      </c>
      <c r="B105" s="160" t="s">
        <v>1872</v>
      </c>
      <c r="C105" s="160" t="s">
        <v>3342</v>
      </c>
      <c r="D105" s="113">
        <v>1</v>
      </c>
      <c r="E105" s="161">
        <v>3.9</v>
      </c>
      <c r="F105" s="162">
        <v>3.9</v>
      </c>
      <c r="G105" s="163">
        <v>0.13</v>
      </c>
      <c r="H105" s="163">
        <v>0.13</v>
      </c>
      <c r="I105" s="113" t="s">
        <v>170</v>
      </c>
      <c r="J105" s="96"/>
      <c r="K105" s="96"/>
      <c r="L105" s="96"/>
      <c r="M105" s="96"/>
      <c r="N105" s="96"/>
      <c r="O105" s="96"/>
      <c r="P105" s="164"/>
      <c r="Q105" s="164"/>
      <c r="R105" s="164"/>
      <c r="S105" s="164"/>
      <c r="T105" s="164"/>
      <c r="U105" s="96">
        <v>1</v>
      </c>
      <c r="V105" s="96"/>
      <c r="W105" s="96"/>
      <c r="X105" s="96"/>
      <c r="Y105" s="96"/>
      <c r="Z105" s="97">
        <f t="shared" si="11"/>
        <v>0</v>
      </c>
      <c r="AA105" s="97"/>
      <c r="AB105" s="291" t="str">
        <f>IFERROR(VLOOKUP(B105,'Найдено на объекте'!$A$2:$I$83,9,0),"-")</f>
        <v>-</v>
      </c>
      <c r="AC105" s="196" t="str">
        <f t="shared" si="6"/>
        <v>-</v>
      </c>
      <c r="AD105" s="196" t="str">
        <f>IFERROR(VLOOKUP(B105,[1]Отгрузки!$B$208:$C$281,2,0),"-")</f>
        <v>-</v>
      </c>
      <c r="AE105" s="196" t="str">
        <f t="shared" si="7"/>
        <v>-</v>
      </c>
      <c r="AF105" s="291">
        <f t="shared" si="8"/>
        <v>1</v>
      </c>
      <c r="AG105" s="196">
        <f t="shared" si="9"/>
        <v>3.8999999999999998E-3</v>
      </c>
      <c r="AH105" s="319"/>
      <c r="AI105" s="291"/>
      <c r="AJ105" s="107">
        <f>VLOOKUP(B105,'[2]ВОМ КГ-3 СОЭКС'!$C$3:$G$2063,5,0)</f>
        <v>3.9</v>
      </c>
      <c r="AK105" s="218">
        <f t="shared" si="10"/>
        <v>0</v>
      </c>
    </row>
    <row r="106" spans="1:37" x14ac:dyDescent="0.3">
      <c r="A106" s="159" t="s">
        <v>414</v>
      </c>
      <c r="B106" s="160" t="s">
        <v>1873</v>
      </c>
      <c r="C106" s="160" t="s">
        <v>3343</v>
      </c>
      <c r="D106" s="113">
        <v>1</v>
      </c>
      <c r="E106" s="161">
        <v>16.5</v>
      </c>
      <c r="F106" s="162">
        <v>16.5</v>
      </c>
      <c r="G106" s="163">
        <v>0.53</v>
      </c>
      <c r="H106" s="163">
        <v>0.53</v>
      </c>
      <c r="I106" s="113" t="s">
        <v>170</v>
      </c>
      <c r="J106" s="96"/>
      <c r="K106" s="96"/>
      <c r="L106" s="96"/>
      <c r="M106" s="96"/>
      <c r="N106" s="96"/>
      <c r="O106" s="96"/>
      <c r="P106" s="164"/>
      <c r="Q106" s="164"/>
      <c r="R106" s="164"/>
      <c r="S106" s="164"/>
      <c r="T106" s="164"/>
      <c r="U106" s="96">
        <v>1</v>
      </c>
      <c r="V106" s="96"/>
      <c r="W106" s="96"/>
      <c r="X106" s="96"/>
      <c r="Y106" s="96"/>
      <c r="Z106" s="97">
        <f t="shared" si="11"/>
        <v>0</v>
      </c>
      <c r="AA106" s="97"/>
      <c r="AB106" s="291" t="str">
        <f>IFERROR(VLOOKUP(B106,'Найдено на объекте'!$A$2:$I$83,9,0),"-")</f>
        <v>-</v>
      </c>
      <c r="AC106" s="196" t="str">
        <f t="shared" si="6"/>
        <v>-</v>
      </c>
      <c r="AD106" s="196" t="str">
        <f>IFERROR(VLOOKUP(B106,[1]Отгрузки!$B$208:$C$281,2,0),"-")</f>
        <v>-</v>
      </c>
      <c r="AE106" s="196" t="str">
        <f t="shared" si="7"/>
        <v>-</v>
      </c>
      <c r="AF106" s="291">
        <f t="shared" si="8"/>
        <v>1</v>
      </c>
      <c r="AG106" s="196">
        <f t="shared" si="9"/>
        <v>1.6500000000000001E-2</v>
      </c>
      <c r="AH106" s="319"/>
      <c r="AI106" s="291"/>
      <c r="AJ106" s="107">
        <f>VLOOKUP(B106,'[2]ВОМ КГ-3 СОЭКС'!$C$3:$G$2063,5,0)</f>
        <v>16.5</v>
      </c>
      <c r="AK106" s="218">
        <f t="shared" si="10"/>
        <v>0</v>
      </c>
    </row>
    <row r="107" spans="1:37" x14ac:dyDescent="0.3">
      <c r="A107" s="159" t="s">
        <v>416</v>
      </c>
      <c r="B107" s="160" t="s">
        <v>1874</v>
      </c>
      <c r="C107" s="160" t="s">
        <v>3344</v>
      </c>
      <c r="D107" s="113">
        <v>1</v>
      </c>
      <c r="E107" s="161">
        <v>1.5</v>
      </c>
      <c r="F107" s="162">
        <v>1.5</v>
      </c>
      <c r="G107" s="163">
        <v>0.05</v>
      </c>
      <c r="H107" s="163">
        <v>0.05</v>
      </c>
      <c r="I107" s="113" t="s">
        <v>170</v>
      </c>
      <c r="J107" s="96"/>
      <c r="K107" s="96"/>
      <c r="L107" s="96"/>
      <c r="M107" s="96"/>
      <c r="N107" s="96"/>
      <c r="O107" s="96"/>
      <c r="P107" s="164"/>
      <c r="Q107" s="164"/>
      <c r="R107" s="164"/>
      <c r="S107" s="164"/>
      <c r="T107" s="164"/>
      <c r="U107" s="96">
        <v>1</v>
      </c>
      <c r="V107" s="96"/>
      <c r="W107" s="96"/>
      <c r="X107" s="96"/>
      <c r="Y107" s="96"/>
      <c r="Z107" s="97">
        <f t="shared" si="11"/>
        <v>0</v>
      </c>
      <c r="AA107" s="97"/>
      <c r="AB107" s="291" t="str">
        <f>IFERROR(VLOOKUP(B107,'Найдено на объекте'!$A$2:$I$83,9,0),"-")</f>
        <v>-</v>
      </c>
      <c r="AC107" s="196" t="str">
        <f t="shared" si="6"/>
        <v>-</v>
      </c>
      <c r="AD107" s="196" t="str">
        <f>IFERROR(VLOOKUP(B107,[1]Отгрузки!$B$208:$C$281,2,0),"-")</f>
        <v>-</v>
      </c>
      <c r="AE107" s="196" t="str">
        <f t="shared" si="7"/>
        <v>-</v>
      </c>
      <c r="AF107" s="291">
        <f t="shared" si="8"/>
        <v>1</v>
      </c>
      <c r="AG107" s="196">
        <f t="shared" si="9"/>
        <v>1.5E-3</v>
      </c>
      <c r="AH107" s="319"/>
      <c r="AI107" s="291"/>
      <c r="AJ107" s="107">
        <f>VLOOKUP(B107,'[2]ВОМ КГ-3 СОЭКС'!$C$3:$G$2063,5,0)</f>
        <v>1.5</v>
      </c>
      <c r="AK107" s="218">
        <f t="shared" si="10"/>
        <v>0</v>
      </c>
    </row>
    <row r="108" spans="1:37" x14ac:dyDescent="0.3">
      <c r="A108" s="159" t="s">
        <v>418</v>
      </c>
      <c r="B108" s="160" t="s">
        <v>1875</v>
      </c>
      <c r="C108" s="160" t="s">
        <v>3345</v>
      </c>
      <c r="D108" s="113">
        <v>1</v>
      </c>
      <c r="E108" s="161">
        <v>6.7</v>
      </c>
      <c r="F108" s="162">
        <v>6.7</v>
      </c>
      <c r="G108" s="163">
        <v>0.22</v>
      </c>
      <c r="H108" s="163">
        <v>0.22</v>
      </c>
      <c r="I108" s="113" t="s">
        <v>170</v>
      </c>
      <c r="J108" s="96"/>
      <c r="K108" s="96"/>
      <c r="L108" s="96"/>
      <c r="M108" s="96"/>
      <c r="N108" s="96"/>
      <c r="O108" s="96"/>
      <c r="P108" s="164"/>
      <c r="Q108" s="164"/>
      <c r="R108" s="164"/>
      <c r="S108" s="164"/>
      <c r="T108" s="164"/>
      <c r="U108" s="96">
        <v>1</v>
      </c>
      <c r="V108" s="96"/>
      <c r="W108" s="96"/>
      <c r="X108" s="96"/>
      <c r="Y108" s="96"/>
      <c r="Z108" s="97">
        <f t="shared" si="11"/>
        <v>0</v>
      </c>
      <c r="AA108" s="97"/>
      <c r="AB108" s="291" t="str">
        <f>IFERROR(VLOOKUP(B108,'Найдено на объекте'!$A$2:$I$83,9,0),"-")</f>
        <v>-</v>
      </c>
      <c r="AC108" s="196" t="str">
        <f t="shared" si="6"/>
        <v>-</v>
      </c>
      <c r="AD108" s="196" t="str">
        <f>IFERROR(VLOOKUP(B108,[1]Отгрузки!$B$208:$C$281,2,0),"-")</f>
        <v>-</v>
      </c>
      <c r="AE108" s="196" t="str">
        <f t="shared" si="7"/>
        <v>-</v>
      </c>
      <c r="AF108" s="291">
        <f t="shared" si="8"/>
        <v>1</v>
      </c>
      <c r="AG108" s="196">
        <f t="shared" si="9"/>
        <v>6.7000000000000002E-3</v>
      </c>
      <c r="AH108" s="319"/>
      <c r="AI108" s="291"/>
      <c r="AJ108" s="107">
        <f>VLOOKUP(B108,'[2]ВОМ КГ-3 СОЭКС'!$C$3:$G$2063,5,0)</f>
        <v>6.7</v>
      </c>
      <c r="AK108" s="218">
        <f t="shared" si="10"/>
        <v>0</v>
      </c>
    </row>
    <row r="109" spans="1:37" x14ac:dyDescent="0.3">
      <c r="A109" s="159" t="s">
        <v>421</v>
      </c>
      <c r="B109" s="160" t="s">
        <v>1876</v>
      </c>
      <c r="C109" s="160" t="s">
        <v>3346</v>
      </c>
      <c r="D109" s="113">
        <v>1</v>
      </c>
      <c r="E109" s="161">
        <v>3.1</v>
      </c>
      <c r="F109" s="162">
        <v>3.1</v>
      </c>
      <c r="G109" s="163">
        <v>0.1</v>
      </c>
      <c r="H109" s="163">
        <v>0.1</v>
      </c>
      <c r="I109" s="113" t="s">
        <v>170</v>
      </c>
      <c r="J109" s="96"/>
      <c r="K109" s="96"/>
      <c r="L109" s="96"/>
      <c r="M109" s="96"/>
      <c r="N109" s="96"/>
      <c r="O109" s="96"/>
      <c r="P109" s="164"/>
      <c r="Q109" s="164"/>
      <c r="R109" s="164"/>
      <c r="S109" s="164"/>
      <c r="T109" s="164"/>
      <c r="U109" s="96">
        <v>1</v>
      </c>
      <c r="V109" s="96"/>
      <c r="W109" s="96"/>
      <c r="X109" s="96"/>
      <c r="Y109" s="96"/>
      <c r="Z109" s="97">
        <f t="shared" si="11"/>
        <v>0</v>
      </c>
      <c r="AA109" s="97"/>
      <c r="AB109" s="291" t="str">
        <f>IFERROR(VLOOKUP(B109,'Найдено на объекте'!$A$2:$I$83,9,0),"-")</f>
        <v>-</v>
      </c>
      <c r="AC109" s="196" t="str">
        <f t="shared" si="6"/>
        <v>-</v>
      </c>
      <c r="AD109" s="196" t="str">
        <f>IFERROR(VLOOKUP(B109,[1]Отгрузки!$B$208:$C$281,2,0),"-")</f>
        <v>-</v>
      </c>
      <c r="AE109" s="196" t="str">
        <f t="shared" si="7"/>
        <v>-</v>
      </c>
      <c r="AF109" s="291">
        <f t="shared" si="8"/>
        <v>1</v>
      </c>
      <c r="AG109" s="196">
        <f t="shared" si="9"/>
        <v>3.0999999999999999E-3</v>
      </c>
      <c r="AH109" s="319"/>
      <c r="AI109" s="291"/>
      <c r="AJ109" s="107">
        <f>VLOOKUP(B109,'[2]ВОМ КГ-3 СОЭКС'!$C$3:$G$2063,5,0)</f>
        <v>3.1</v>
      </c>
      <c r="AK109" s="218">
        <f t="shared" si="10"/>
        <v>0</v>
      </c>
    </row>
    <row r="110" spans="1:37" x14ac:dyDescent="0.3">
      <c r="A110" s="159" t="s">
        <v>424</v>
      </c>
      <c r="B110" s="160" t="s">
        <v>1877</v>
      </c>
      <c r="C110" s="160" t="s">
        <v>3347</v>
      </c>
      <c r="D110" s="113">
        <v>1</v>
      </c>
      <c r="E110" s="161">
        <v>11.1</v>
      </c>
      <c r="F110" s="162">
        <v>11.1</v>
      </c>
      <c r="G110" s="163">
        <v>0.37</v>
      </c>
      <c r="H110" s="163">
        <v>0.37</v>
      </c>
      <c r="I110" s="113" t="s">
        <v>170</v>
      </c>
      <c r="J110" s="96"/>
      <c r="K110" s="96"/>
      <c r="L110" s="96"/>
      <c r="M110" s="96"/>
      <c r="N110" s="96"/>
      <c r="O110" s="96"/>
      <c r="P110" s="164"/>
      <c r="Q110" s="164"/>
      <c r="R110" s="164"/>
      <c r="S110" s="164"/>
      <c r="T110" s="164"/>
      <c r="U110" s="96"/>
      <c r="V110" s="96">
        <v>1</v>
      </c>
      <c r="W110" s="96"/>
      <c r="X110" s="96"/>
      <c r="Y110" s="96"/>
      <c r="Z110" s="97">
        <f t="shared" si="11"/>
        <v>0</v>
      </c>
      <c r="AA110" s="97"/>
      <c r="AB110" s="291" t="str">
        <f>IFERROR(VLOOKUP(B110,'Найдено на объекте'!$A$2:$I$83,9,0),"-")</f>
        <v>-</v>
      </c>
      <c r="AC110" s="196" t="str">
        <f t="shared" si="6"/>
        <v>-</v>
      </c>
      <c r="AD110" s="196" t="str">
        <f>IFERROR(VLOOKUP(B110,[1]Отгрузки!$B$208:$C$281,2,0),"-")</f>
        <v>-</v>
      </c>
      <c r="AE110" s="196" t="str">
        <f t="shared" si="7"/>
        <v>-</v>
      </c>
      <c r="AF110" s="291">
        <f t="shared" si="8"/>
        <v>1</v>
      </c>
      <c r="AG110" s="196">
        <f t="shared" si="9"/>
        <v>1.11E-2</v>
      </c>
      <c r="AH110" s="319"/>
      <c r="AI110" s="291"/>
      <c r="AJ110" s="107">
        <f>VLOOKUP(B110,'[2]ВОМ КГ-3 СОЭКС'!$C$3:$G$2063,5,0)</f>
        <v>11.1</v>
      </c>
      <c r="AK110" s="218">
        <f t="shared" si="10"/>
        <v>0</v>
      </c>
    </row>
    <row r="111" spans="1:37" ht="31.2" x14ac:dyDescent="0.3">
      <c r="A111" s="159" t="s">
        <v>427</v>
      </c>
      <c r="B111" s="160" t="s">
        <v>1878</v>
      </c>
      <c r="C111" s="160" t="s">
        <v>3348</v>
      </c>
      <c r="D111" s="113">
        <v>204</v>
      </c>
      <c r="E111" s="161">
        <v>8.4</v>
      </c>
      <c r="F111" s="162">
        <v>1713.6</v>
      </c>
      <c r="G111" s="163">
        <v>0.13</v>
      </c>
      <c r="H111" s="163">
        <v>26.52</v>
      </c>
      <c r="I111" s="113" t="s">
        <v>170</v>
      </c>
      <c r="J111" s="96">
        <v>8</v>
      </c>
      <c r="K111" s="96">
        <v>14</v>
      </c>
      <c r="L111" s="96">
        <v>14</v>
      </c>
      <c r="M111" s="96">
        <v>12</v>
      </c>
      <c r="N111" s="96">
        <v>14</v>
      </c>
      <c r="O111" s="96">
        <v>14</v>
      </c>
      <c r="P111" s="164">
        <v>12</v>
      </c>
      <c r="Q111" s="164">
        <v>13</v>
      </c>
      <c r="R111" s="164">
        <v>8</v>
      </c>
      <c r="S111" s="164">
        <v>14</v>
      </c>
      <c r="T111" s="164">
        <v>14</v>
      </c>
      <c r="U111" s="96">
        <v>12</v>
      </c>
      <c r="V111" s="96">
        <v>14</v>
      </c>
      <c r="W111" s="96">
        <v>14</v>
      </c>
      <c r="X111" s="96">
        <v>12</v>
      </c>
      <c r="Y111" s="96">
        <v>14</v>
      </c>
      <c r="Z111" s="97">
        <f t="shared" si="11"/>
        <v>1</v>
      </c>
      <c r="AA111" s="97" t="s">
        <v>1775</v>
      </c>
      <c r="AB111" s="291" t="str">
        <f>IFERROR(VLOOKUP(B111,'Найдено на объекте'!$A$2:$I$83,9,0),"-")</f>
        <v>-</v>
      </c>
      <c r="AC111" s="196" t="str">
        <f t="shared" si="6"/>
        <v>-</v>
      </c>
      <c r="AD111" s="196" t="str">
        <f>IFERROR(VLOOKUP(B111,[1]Отгрузки!$B$208:$C$281,2,0),"-")</f>
        <v>-</v>
      </c>
      <c r="AE111" s="196" t="str">
        <f t="shared" si="7"/>
        <v>-</v>
      </c>
      <c r="AF111" s="291">
        <f t="shared" si="8"/>
        <v>204</v>
      </c>
      <c r="AG111" s="196">
        <f t="shared" si="9"/>
        <v>1.7136000000000002</v>
      </c>
      <c r="AH111" s="319"/>
      <c r="AI111" s="291"/>
      <c r="AJ111" s="107">
        <f>VLOOKUP(B111,'[2]ВОМ КГ-3 СОЭКС'!$C$3:$G$2063,5,0)</f>
        <v>1713.6</v>
      </c>
      <c r="AK111" s="218">
        <f t="shared" si="10"/>
        <v>0</v>
      </c>
    </row>
    <row r="112" spans="1:37" ht="31.2" x14ac:dyDescent="0.3">
      <c r="A112" s="159" t="s">
        <v>430</v>
      </c>
      <c r="B112" s="160" t="s">
        <v>1879</v>
      </c>
      <c r="C112" s="160" t="s">
        <v>3349</v>
      </c>
      <c r="D112" s="113">
        <v>204</v>
      </c>
      <c r="E112" s="161">
        <v>2.2000000000000002</v>
      </c>
      <c r="F112" s="162">
        <v>448.8</v>
      </c>
      <c r="G112" s="163">
        <v>0.12</v>
      </c>
      <c r="H112" s="163">
        <v>24.48</v>
      </c>
      <c r="I112" s="113" t="s">
        <v>170</v>
      </c>
      <c r="J112" s="96">
        <v>8</v>
      </c>
      <c r="K112" s="96">
        <v>14</v>
      </c>
      <c r="L112" s="96">
        <v>14</v>
      </c>
      <c r="M112" s="96">
        <v>12</v>
      </c>
      <c r="N112" s="96">
        <v>14</v>
      </c>
      <c r="O112" s="96">
        <v>14</v>
      </c>
      <c r="P112" s="164">
        <v>12</v>
      </c>
      <c r="Q112" s="164">
        <v>13</v>
      </c>
      <c r="R112" s="164">
        <v>8</v>
      </c>
      <c r="S112" s="164">
        <v>14</v>
      </c>
      <c r="T112" s="164">
        <v>14</v>
      </c>
      <c r="U112" s="96">
        <v>12</v>
      </c>
      <c r="V112" s="96">
        <v>14</v>
      </c>
      <c r="W112" s="96">
        <v>14</v>
      </c>
      <c r="X112" s="96">
        <v>12</v>
      </c>
      <c r="Y112" s="96">
        <v>14</v>
      </c>
      <c r="Z112" s="97">
        <f t="shared" si="11"/>
        <v>1</v>
      </c>
      <c r="AA112" s="97" t="s">
        <v>1775</v>
      </c>
      <c r="AB112" s="291" t="str">
        <f>IFERROR(VLOOKUP(B112,'Найдено на объекте'!$A$2:$I$83,9,0),"-")</f>
        <v>-</v>
      </c>
      <c r="AC112" s="196" t="str">
        <f t="shared" si="6"/>
        <v>-</v>
      </c>
      <c r="AD112" s="196" t="str">
        <f>IFERROR(VLOOKUP(B112,[1]Отгрузки!$B$208:$C$281,2,0),"-")</f>
        <v>-</v>
      </c>
      <c r="AE112" s="196" t="str">
        <f t="shared" si="7"/>
        <v>-</v>
      </c>
      <c r="AF112" s="291">
        <f t="shared" si="8"/>
        <v>204</v>
      </c>
      <c r="AG112" s="196">
        <f t="shared" si="9"/>
        <v>0.44880000000000003</v>
      </c>
      <c r="AH112" s="319"/>
      <c r="AI112" s="291"/>
      <c r="AJ112" s="107">
        <f>VLOOKUP(B112,'[2]ВОМ КГ-3 СОЭКС'!$C$3:$G$2063,5,0)</f>
        <v>448.8</v>
      </c>
      <c r="AK112" s="218">
        <f t="shared" si="10"/>
        <v>0</v>
      </c>
    </row>
    <row r="113" spans="1:37" x14ac:dyDescent="0.3">
      <c r="A113" s="159" t="s">
        <v>433</v>
      </c>
      <c r="B113" s="160" t="s">
        <v>1880</v>
      </c>
      <c r="C113" s="160" t="s">
        <v>3350</v>
      </c>
      <c r="D113" s="113">
        <v>4</v>
      </c>
      <c r="E113" s="161">
        <v>1183.5999999999999</v>
      </c>
      <c r="F113" s="162">
        <v>4734.3999999999996</v>
      </c>
      <c r="G113" s="163">
        <v>25.1</v>
      </c>
      <c r="H113" s="163">
        <v>100.4</v>
      </c>
      <c r="I113" s="113" t="s">
        <v>165</v>
      </c>
      <c r="J113" s="96">
        <v>1</v>
      </c>
      <c r="K113" s="96"/>
      <c r="L113" s="96"/>
      <c r="M113" s="96"/>
      <c r="N113" s="96"/>
      <c r="O113" s="96"/>
      <c r="P113" s="164"/>
      <c r="Q113" s="164">
        <v>1</v>
      </c>
      <c r="R113" s="164">
        <v>1</v>
      </c>
      <c r="S113" s="164"/>
      <c r="T113" s="164"/>
      <c r="U113" s="96"/>
      <c r="V113" s="96"/>
      <c r="W113" s="96"/>
      <c r="X113" s="96"/>
      <c r="Y113" s="96">
        <v>1</v>
      </c>
      <c r="Z113" s="97">
        <f t="shared" si="11"/>
        <v>0</v>
      </c>
      <c r="AA113" s="97"/>
      <c r="AB113" s="291" t="str">
        <f>IFERROR(VLOOKUP(B113,'Найдено на объекте'!$A$2:$I$83,9,0),"-")</f>
        <v>-</v>
      </c>
      <c r="AC113" s="196" t="str">
        <f t="shared" si="6"/>
        <v>-</v>
      </c>
      <c r="AD113" s="196" t="str">
        <f>IFERROR(VLOOKUP(B113,[1]Отгрузки!$B$208:$C$281,2,0),"-")</f>
        <v>-</v>
      </c>
      <c r="AE113" s="196" t="str">
        <f t="shared" si="7"/>
        <v>-</v>
      </c>
      <c r="AF113" s="291">
        <f t="shared" si="8"/>
        <v>4</v>
      </c>
      <c r="AG113" s="196">
        <f t="shared" si="9"/>
        <v>4.7343999999999999</v>
      </c>
      <c r="AH113" s="319"/>
      <c r="AI113" s="291"/>
      <c r="AJ113" s="107">
        <f>VLOOKUP(B113,'[2]ВОМ КГ-3 СОЭКС'!$C$3:$G$2063,5,0)</f>
        <v>4734.3999999999996</v>
      </c>
      <c r="AK113" s="218">
        <f t="shared" si="10"/>
        <v>0</v>
      </c>
    </row>
    <row r="114" spans="1:37" x14ac:dyDescent="0.3">
      <c r="A114" s="159" t="s">
        <v>436</v>
      </c>
      <c r="B114" s="160" t="s">
        <v>1881</v>
      </c>
      <c r="C114" s="160" t="s">
        <v>3351</v>
      </c>
      <c r="D114" s="113">
        <v>4</v>
      </c>
      <c r="E114" s="161">
        <v>225.6</v>
      </c>
      <c r="F114" s="162">
        <v>902.4</v>
      </c>
      <c r="G114" s="163">
        <v>4.42</v>
      </c>
      <c r="H114" s="163">
        <v>17.68</v>
      </c>
      <c r="I114" s="113" t="s">
        <v>165</v>
      </c>
      <c r="J114" s="96">
        <v>1</v>
      </c>
      <c r="K114" s="96"/>
      <c r="L114" s="96"/>
      <c r="M114" s="96"/>
      <c r="N114" s="96"/>
      <c r="O114" s="96"/>
      <c r="P114" s="164"/>
      <c r="Q114" s="164">
        <v>1</v>
      </c>
      <c r="R114" s="164">
        <v>1</v>
      </c>
      <c r="S114" s="164"/>
      <c r="T114" s="164"/>
      <c r="U114" s="96"/>
      <c r="V114" s="96"/>
      <c r="W114" s="96"/>
      <c r="X114" s="96"/>
      <c r="Y114" s="96">
        <v>1</v>
      </c>
      <c r="Z114" s="97">
        <f t="shared" si="11"/>
        <v>0</v>
      </c>
      <c r="AA114" s="97"/>
      <c r="AB114" s="291" t="str">
        <f>IFERROR(VLOOKUP(B114,'Найдено на объекте'!$A$2:$I$83,9,0),"-")</f>
        <v>-</v>
      </c>
      <c r="AC114" s="196" t="str">
        <f t="shared" si="6"/>
        <v>-</v>
      </c>
      <c r="AD114" s="196" t="str">
        <f>IFERROR(VLOOKUP(B114,[1]Отгрузки!$B$208:$C$281,2,0),"-")</f>
        <v>-</v>
      </c>
      <c r="AE114" s="196" t="str">
        <f t="shared" si="7"/>
        <v>-</v>
      </c>
      <c r="AF114" s="291">
        <f t="shared" si="8"/>
        <v>4</v>
      </c>
      <c r="AG114" s="196">
        <f t="shared" si="9"/>
        <v>0.90239999999999998</v>
      </c>
      <c r="AH114" s="319"/>
      <c r="AI114" s="291"/>
      <c r="AJ114" s="107">
        <f>VLOOKUP(B114,'[2]ВОМ КГ-3 СОЭКС'!$C$3:$G$2063,5,0)</f>
        <v>902.4</v>
      </c>
      <c r="AK114" s="218">
        <f t="shared" si="10"/>
        <v>0</v>
      </c>
    </row>
    <row r="115" spans="1:37" x14ac:dyDescent="0.3">
      <c r="A115" s="159" t="s">
        <v>439</v>
      </c>
      <c r="B115" s="160" t="s">
        <v>1882</v>
      </c>
      <c r="C115" s="160" t="s">
        <v>3352</v>
      </c>
      <c r="D115" s="113">
        <v>4</v>
      </c>
      <c r="E115" s="161">
        <v>1183.5999999999999</v>
      </c>
      <c r="F115" s="162">
        <v>4734.3999999999996</v>
      </c>
      <c r="G115" s="163">
        <v>25.1</v>
      </c>
      <c r="H115" s="163">
        <v>100.4</v>
      </c>
      <c r="I115" s="113" t="s">
        <v>165</v>
      </c>
      <c r="J115" s="96">
        <v>1</v>
      </c>
      <c r="K115" s="96"/>
      <c r="L115" s="96"/>
      <c r="M115" s="96"/>
      <c r="N115" s="96"/>
      <c r="O115" s="96"/>
      <c r="P115" s="164"/>
      <c r="Q115" s="164">
        <v>1</v>
      </c>
      <c r="R115" s="164">
        <v>1</v>
      </c>
      <c r="S115" s="164"/>
      <c r="T115" s="164"/>
      <c r="U115" s="96"/>
      <c r="V115" s="96"/>
      <c r="W115" s="96"/>
      <c r="X115" s="96"/>
      <c r="Y115" s="96">
        <v>1</v>
      </c>
      <c r="Z115" s="97">
        <f t="shared" si="11"/>
        <v>0</v>
      </c>
      <c r="AA115" s="97"/>
      <c r="AB115" s="291" t="str">
        <f>IFERROR(VLOOKUP(B115,'Найдено на объекте'!$A$2:$I$83,9,0),"-")</f>
        <v>-</v>
      </c>
      <c r="AC115" s="196" t="str">
        <f t="shared" si="6"/>
        <v>-</v>
      </c>
      <c r="AD115" s="196" t="str">
        <f>IFERROR(VLOOKUP(B115,[1]Отгрузки!$B$208:$C$281,2,0),"-")</f>
        <v>-</v>
      </c>
      <c r="AE115" s="196" t="str">
        <f t="shared" si="7"/>
        <v>-</v>
      </c>
      <c r="AF115" s="291">
        <f t="shared" si="8"/>
        <v>4</v>
      </c>
      <c r="AG115" s="196">
        <f t="shared" si="9"/>
        <v>4.7343999999999999</v>
      </c>
      <c r="AH115" s="319"/>
      <c r="AI115" s="291"/>
      <c r="AJ115" s="107">
        <f>VLOOKUP(B115,'[2]ВОМ КГ-3 СОЭКС'!$C$3:$G$2063,5,0)</f>
        <v>4734.3999999999996</v>
      </c>
      <c r="AK115" s="218">
        <f t="shared" si="10"/>
        <v>0</v>
      </c>
    </row>
    <row r="116" spans="1:37" x14ac:dyDescent="0.3">
      <c r="A116" s="159" t="s">
        <v>442</v>
      </c>
      <c r="B116" s="160" t="s">
        <v>1883</v>
      </c>
      <c r="C116" s="160" t="s">
        <v>3353</v>
      </c>
      <c r="D116" s="113">
        <v>6</v>
      </c>
      <c r="E116" s="161">
        <v>225.6</v>
      </c>
      <c r="F116" s="162">
        <v>1353.6</v>
      </c>
      <c r="G116" s="163">
        <v>4.42</v>
      </c>
      <c r="H116" s="163">
        <v>26.52</v>
      </c>
      <c r="I116" s="113" t="s">
        <v>165</v>
      </c>
      <c r="J116" s="96">
        <v>1</v>
      </c>
      <c r="K116" s="96"/>
      <c r="L116" s="96"/>
      <c r="M116" s="96"/>
      <c r="N116" s="96">
        <v>1</v>
      </c>
      <c r="O116" s="96"/>
      <c r="P116" s="164"/>
      <c r="Q116" s="164">
        <v>1</v>
      </c>
      <c r="R116" s="164">
        <v>1</v>
      </c>
      <c r="S116" s="164"/>
      <c r="T116" s="164"/>
      <c r="U116" s="96"/>
      <c r="V116" s="96">
        <v>1</v>
      </c>
      <c r="W116" s="96"/>
      <c r="X116" s="96"/>
      <c r="Y116" s="96">
        <v>1</v>
      </c>
      <c r="Z116" s="97">
        <f t="shared" si="11"/>
        <v>0</v>
      </c>
      <c r="AA116" s="97"/>
      <c r="AB116" s="291" t="str">
        <f>IFERROR(VLOOKUP(B116,'Найдено на объекте'!$A$2:$I$83,9,0),"-")</f>
        <v>-</v>
      </c>
      <c r="AC116" s="196" t="str">
        <f t="shared" si="6"/>
        <v>-</v>
      </c>
      <c r="AD116" s="196" t="str">
        <f>IFERROR(VLOOKUP(B116,[1]Отгрузки!$B$208:$C$281,2,0),"-")</f>
        <v>-</v>
      </c>
      <c r="AE116" s="196" t="str">
        <f t="shared" si="7"/>
        <v>-</v>
      </c>
      <c r="AF116" s="291">
        <f t="shared" si="8"/>
        <v>6</v>
      </c>
      <c r="AG116" s="196">
        <f t="shared" si="9"/>
        <v>1.3535999999999999</v>
      </c>
      <c r="AH116" s="319"/>
      <c r="AI116" s="291"/>
      <c r="AJ116" s="107">
        <f>VLOOKUP(B116,'[2]ВОМ КГ-3 СОЭКС'!$C$3:$G$2063,5,0)</f>
        <v>1353.6</v>
      </c>
      <c r="AK116" s="218">
        <f t="shared" si="10"/>
        <v>0</v>
      </c>
    </row>
    <row r="117" spans="1:37" x14ac:dyDescent="0.3">
      <c r="A117" s="159" t="s">
        <v>445</v>
      </c>
      <c r="B117" s="160" t="s">
        <v>1884</v>
      </c>
      <c r="C117" s="160" t="s">
        <v>3354</v>
      </c>
      <c r="D117" s="113">
        <v>1</v>
      </c>
      <c r="E117" s="161">
        <v>1192.7</v>
      </c>
      <c r="F117" s="162">
        <v>1192.7</v>
      </c>
      <c r="G117" s="163">
        <v>25.37</v>
      </c>
      <c r="H117" s="163">
        <v>25.37</v>
      </c>
      <c r="I117" s="113" t="s">
        <v>165</v>
      </c>
      <c r="J117" s="96"/>
      <c r="K117" s="96">
        <v>1</v>
      </c>
      <c r="L117" s="96"/>
      <c r="M117" s="96"/>
      <c r="N117" s="96"/>
      <c r="O117" s="96"/>
      <c r="P117" s="164"/>
      <c r="Q117" s="164"/>
      <c r="R117" s="164"/>
      <c r="S117" s="164"/>
      <c r="T117" s="164"/>
      <c r="U117" s="96"/>
      <c r="V117" s="96"/>
      <c r="W117" s="96"/>
      <c r="X117" s="96"/>
      <c r="Y117" s="96"/>
      <c r="Z117" s="97">
        <f t="shared" si="11"/>
        <v>0</v>
      </c>
      <c r="AA117" s="97"/>
      <c r="AB117" s="291" t="str">
        <f>IFERROR(VLOOKUP(B117,'Найдено на объекте'!$A$2:$I$83,9,0),"-")</f>
        <v>-</v>
      </c>
      <c r="AC117" s="196" t="str">
        <f t="shared" si="6"/>
        <v>-</v>
      </c>
      <c r="AD117" s="196" t="str">
        <f>IFERROR(VLOOKUP(B117,[1]Отгрузки!$B$208:$C$281,2,0),"-")</f>
        <v>-</v>
      </c>
      <c r="AE117" s="196" t="str">
        <f t="shared" si="7"/>
        <v>-</v>
      </c>
      <c r="AF117" s="291">
        <f t="shared" si="8"/>
        <v>1</v>
      </c>
      <c r="AG117" s="196">
        <f t="shared" si="9"/>
        <v>1.1927000000000001</v>
      </c>
      <c r="AH117" s="319"/>
      <c r="AI117" s="291"/>
      <c r="AJ117" s="107">
        <f>VLOOKUP(B117,'[2]ВОМ КГ-3 СОЭКС'!$C$3:$G$2063,5,0)</f>
        <v>1192.7</v>
      </c>
      <c r="AK117" s="218">
        <f t="shared" si="10"/>
        <v>0</v>
      </c>
    </row>
    <row r="118" spans="1:37" x14ac:dyDescent="0.3">
      <c r="A118" s="159" t="s">
        <v>448</v>
      </c>
      <c r="B118" s="160" t="s">
        <v>1885</v>
      </c>
      <c r="C118" s="160" t="s">
        <v>3355</v>
      </c>
      <c r="D118" s="113">
        <v>16</v>
      </c>
      <c r="E118" s="161">
        <v>247</v>
      </c>
      <c r="F118" s="162">
        <v>3952</v>
      </c>
      <c r="G118" s="163">
        <v>4.5999999999999996</v>
      </c>
      <c r="H118" s="163">
        <v>73.599999999999994</v>
      </c>
      <c r="I118" s="113" t="s">
        <v>165</v>
      </c>
      <c r="J118" s="96"/>
      <c r="K118" s="96">
        <v>2</v>
      </c>
      <c r="L118" s="96">
        <v>2</v>
      </c>
      <c r="M118" s="96"/>
      <c r="N118" s="96"/>
      <c r="O118" s="96">
        <v>2</v>
      </c>
      <c r="P118" s="164">
        <v>2</v>
      </c>
      <c r="Q118" s="164"/>
      <c r="R118" s="164"/>
      <c r="S118" s="164">
        <v>2</v>
      </c>
      <c r="T118" s="164">
        <v>2</v>
      </c>
      <c r="U118" s="96"/>
      <c r="V118" s="96"/>
      <c r="W118" s="96">
        <v>2</v>
      </c>
      <c r="X118" s="96">
        <v>2</v>
      </c>
      <c r="Y118" s="96"/>
      <c r="Z118" s="97">
        <f t="shared" si="11"/>
        <v>0</v>
      </c>
      <c r="AA118" s="97"/>
      <c r="AB118" s="291" t="str">
        <f>IFERROR(VLOOKUP(B118,'Найдено на объекте'!$A$2:$I$83,9,0),"-")</f>
        <v>-</v>
      </c>
      <c r="AC118" s="196" t="str">
        <f t="shared" si="6"/>
        <v>-</v>
      </c>
      <c r="AD118" s="196" t="str">
        <f>IFERROR(VLOOKUP(B118,[1]Отгрузки!$B$208:$C$281,2,0),"-")</f>
        <v>-</v>
      </c>
      <c r="AE118" s="196" t="str">
        <f t="shared" si="7"/>
        <v>-</v>
      </c>
      <c r="AF118" s="291">
        <f t="shared" si="8"/>
        <v>16</v>
      </c>
      <c r="AG118" s="196">
        <f t="shared" si="9"/>
        <v>3.952</v>
      </c>
      <c r="AH118" s="319"/>
      <c r="AI118" s="291"/>
      <c r="AJ118" s="107">
        <f>VLOOKUP(B118,'[2]ВОМ КГ-3 СОЭКС'!$C$3:$G$2063,5,0)</f>
        <v>3952</v>
      </c>
      <c r="AK118" s="218">
        <f t="shared" si="10"/>
        <v>0</v>
      </c>
    </row>
    <row r="119" spans="1:37" x14ac:dyDescent="0.3">
      <c r="A119" s="159" t="s">
        <v>451</v>
      </c>
      <c r="B119" s="160" t="s">
        <v>1886</v>
      </c>
      <c r="C119" s="160" t="s">
        <v>3356</v>
      </c>
      <c r="D119" s="113">
        <v>14</v>
      </c>
      <c r="E119" s="161">
        <v>1190.4000000000001</v>
      </c>
      <c r="F119" s="162">
        <v>16665.599999999999</v>
      </c>
      <c r="G119" s="163">
        <v>25.3</v>
      </c>
      <c r="H119" s="163">
        <v>354.2</v>
      </c>
      <c r="I119" s="113" t="s">
        <v>165</v>
      </c>
      <c r="J119" s="96"/>
      <c r="K119" s="96">
        <v>1</v>
      </c>
      <c r="L119" s="96">
        <v>1</v>
      </c>
      <c r="M119" s="96"/>
      <c r="N119" s="96"/>
      <c r="O119" s="96">
        <v>2</v>
      </c>
      <c r="P119" s="164">
        <v>2</v>
      </c>
      <c r="Q119" s="164"/>
      <c r="R119" s="164"/>
      <c r="S119" s="164">
        <v>2</v>
      </c>
      <c r="T119" s="164">
        <v>2</v>
      </c>
      <c r="U119" s="96"/>
      <c r="V119" s="96"/>
      <c r="W119" s="96">
        <v>2</v>
      </c>
      <c r="X119" s="96">
        <v>2</v>
      </c>
      <c r="Y119" s="96"/>
      <c r="Z119" s="97">
        <f t="shared" si="11"/>
        <v>0</v>
      </c>
      <c r="AA119" s="97"/>
      <c r="AB119" s="291" t="str">
        <f>IFERROR(VLOOKUP(B119,'Найдено на объекте'!$A$2:$I$83,9,0),"-")</f>
        <v>-</v>
      </c>
      <c r="AC119" s="196" t="str">
        <f t="shared" si="6"/>
        <v>-</v>
      </c>
      <c r="AD119" s="196" t="str">
        <f>IFERROR(VLOOKUP(B119,[1]Отгрузки!$B$208:$C$281,2,0),"-")</f>
        <v>-</v>
      </c>
      <c r="AE119" s="196" t="str">
        <f t="shared" si="7"/>
        <v>-</v>
      </c>
      <c r="AF119" s="291">
        <f t="shared" si="8"/>
        <v>14</v>
      </c>
      <c r="AG119" s="196">
        <f t="shared" si="9"/>
        <v>16.665600000000001</v>
      </c>
      <c r="AH119" s="319"/>
      <c r="AI119" s="291"/>
      <c r="AJ119" s="107">
        <f>VLOOKUP(B119,'[2]ВОМ КГ-3 СОЭКС'!$C$3:$G$2063,5,0)</f>
        <v>16665.599999999999</v>
      </c>
      <c r="AK119" s="218">
        <f t="shared" si="10"/>
        <v>0</v>
      </c>
    </row>
    <row r="120" spans="1:37" x14ac:dyDescent="0.3">
      <c r="A120" s="159" t="s">
        <v>454</v>
      </c>
      <c r="B120" s="160" t="s">
        <v>1887</v>
      </c>
      <c r="C120" s="160" t="s">
        <v>3357</v>
      </c>
      <c r="D120" s="113">
        <v>1</v>
      </c>
      <c r="E120" s="161">
        <v>1192.7</v>
      </c>
      <c r="F120" s="162">
        <v>1192.7</v>
      </c>
      <c r="G120" s="163">
        <v>25.37</v>
      </c>
      <c r="H120" s="163">
        <v>25.37</v>
      </c>
      <c r="I120" s="113" t="s">
        <v>165</v>
      </c>
      <c r="J120" s="96"/>
      <c r="K120" s="96"/>
      <c r="L120" s="96">
        <v>1</v>
      </c>
      <c r="M120" s="96"/>
      <c r="N120" s="96"/>
      <c r="O120" s="96"/>
      <c r="P120" s="164"/>
      <c r="Q120" s="164"/>
      <c r="R120" s="164"/>
      <c r="S120" s="164"/>
      <c r="T120" s="164"/>
      <c r="U120" s="96"/>
      <c r="V120" s="96"/>
      <c r="W120" s="96"/>
      <c r="X120" s="96"/>
      <c r="Y120" s="96"/>
      <c r="Z120" s="97">
        <f t="shared" si="11"/>
        <v>0</v>
      </c>
      <c r="AA120" s="97"/>
      <c r="AB120" s="291" t="str">
        <f>IFERROR(VLOOKUP(B120,'Найдено на объекте'!$A$2:$I$83,9,0),"-")</f>
        <v>-</v>
      </c>
      <c r="AC120" s="196" t="str">
        <f t="shared" si="6"/>
        <v>-</v>
      </c>
      <c r="AD120" s="196" t="str">
        <f>IFERROR(VLOOKUP(B120,[1]Отгрузки!$B$208:$C$281,2,0),"-")</f>
        <v>-</v>
      </c>
      <c r="AE120" s="196" t="str">
        <f t="shared" si="7"/>
        <v>-</v>
      </c>
      <c r="AF120" s="291">
        <f t="shared" si="8"/>
        <v>1</v>
      </c>
      <c r="AG120" s="196">
        <f t="shared" si="9"/>
        <v>1.1927000000000001</v>
      </c>
      <c r="AH120" s="319"/>
      <c r="AI120" s="291"/>
      <c r="AJ120" s="107">
        <f>VLOOKUP(B120,'[2]ВОМ КГ-3 СОЭКС'!$C$3:$G$2063,5,0)</f>
        <v>1192.7</v>
      </c>
      <c r="AK120" s="218">
        <f t="shared" si="10"/>
        <v>0</v>
      </c>
    </row>
    <row r="121" spans="1:37" x14ac:dyDescent="0.3">
      <c r="A121" s="159" t="s">
        <v>457</v>
      </c>
      <c r="B121" s="160" t="s">
        <v>1888</v>
      </c>
      <c r="C121" s="160" t="s">
        <v>3358</v>
      </c>
      <c r="D121" s="113">
        <v>2</v>
      </c>
      <c r="E121" s="161">
        <v>1215</v>
      </c>
      <c r="F121" s="162">
        <v>2430</v>
      </c>
      <c r="G121" s="163">
        <v>25.87</v>
      </c>
      <c r="H121" s="163">
        <v>51.74</v>
      </c>
      <c r="I121" s="113" t="s">
        <v>165</v>
      </c>
      <c r="J121" s="96"/>
      <c r="K121" s="96"/>
      <c r="L121" s="96"/>
      <c r="M121" s="96">
        <v>1</v>
      </c>
      <c r="N121" s="96"/>
      <c r="O121" s="96"/>
      <c r="P121" s="164"/>
      <c r="Q121" s="164"/>
      <c r="R121" s="164"/>
      <c r="S121" s="164"/>
      <c r="T121" s="164"/>
      <c r="U121" s="96">
        <v>1</v>
      </c>
      <c r="V121" s="96"/>
      <c r="W121" s="96"/>
      <c r="X121" s="96"/>
      <c r="Y121" s="96"/>
      <c r="Z121" s="97">
        <f t="shared" si="11"/>
        <v>0</v>
      </c>
      <c r="AA121" s="97"/>
      <c r="AB121" s="291" t="str">
        <f>IFERROR(VLOOKUP(B121,'Найдено на объекте'!$A$2:$I$83,9,0),"-")</f>
        <v>-</v>
      </c>
      <c r="AC121" s="196" t="str">
        <f t="shared" si="6"/>
        <v>-</v>
      </c>
      <c r="AD121" s="196" t="str">
        <f>IFERROR(VLOOKUP(B121,[1]Отгрузки!$B$208:$C$281,2,0),"-")</f>
        <v>-</v>
      </c>
      <c r="AE121" s="196" t="str">
        <f t="shared" si="7"/>
        <v>-</v>
      </c>
      <c r="AF121" s="291">
        <f t="shared" si="8"/>
        <v>2</v>
      </c>
      <c r="AG121" s="196">
        <f t="shared" si="9"/>
        <v>2.4300000000000002</v>
      </c>
      <c r="AH121" s="319"/>
      <c r="AI121" s="291"/>
      <c r="AJ121" s="107">
        <f>VLOOKUP(B121,'[2]ВОМ КГ-3 СОЭКС'!$C$3:$G$2063,5,0)</f>
        <v>2430</v>
      </c>
      <c r="AK121" s="218">
        <f t="shared" si="10"/>
        <v>0</v>
      </c>
    </row>
    <row r="122" spans="1:37" x14ac:dyDescent="0.3">
      <c r="A122" s="159" t="s">
        <v>460</v>
      </c>
      <c r="B122" s="160" t="s">
        <v>1889</v>
      </c>
      <c r="C122" s="160" t="s">
        <v>3359</v>
      </c>
      <c r="D122" s="113">
        <v>2</v>
      </c>
      <c r="E122" s="161">
        <v>258.10000000000002</v>
      </c>
      <c r="F122" s="162">
        <v>516.20000000000005</v>
      </c>
      <c r="G122" s="163">
        <v>4.8499999999999996</v>
      </c>
      <c r="H122" s="163">
        <v>9.6999999999999993</v>
      </c>
      <c r="I122" s="113" t="s">
        <v>165</v>
      </c>
      <c r="J122" s="96"/>
      <c r="K122" s="96"/>
      <c r="L122" s="96"/>
      <c r="M122" s="96">
        <v>1</v>
      </c>
      <c r="N122" s="96"/>
      <c r="O122" s="96"/>
      <c r="P122" s="164"/>
      <c r="Q122" s="164"/>
      <c r="R122" s="164"/>
      <c r="S122" s="164"/>
      <c r="T122" s="164"/>
      <c r="U122" s="96">
        <v>1</v>
      </c>
      <c r="V122" s="96"/>
      <c r="W122" s="96"/>
      <c r="X122" s="96"/>
      <c r="Y122" s="96"/>
      <c r="Z122" s="97">
        <f t="shared" si="11"/>
        <v>0</v>
      </c>
      <c r="AA122" s="97"/>
      <c r="AB122" s="291" t="str">
        <f>IFERROR(VLOOKUP(B122,'Найдено на объекте'!$A$2:$I$83,9,0),"-")</f>
        <v>-</v>
      </c>
      <c r="AC122" s="196" t="str">
        <f t="shared" si="6"/>
        <v>-</v>
      </c>
      <c r="AD122" s="196" t="str">
        <f>IFERROR(VLOOKUP(B122,[1]Отгрузки!$B$208:$C$281,2,0),"-")</f>
        <v>-</v>
      </c>
      <c r="AE122" s="196" t="str">
        <f t="shared" si="7"/>
        <v>-</v>
      </c>
      <c r="AF122" s="291">
        <f t="shared" si="8"/>
        <v>2</v>
      </c>
      <c r="AG122" s="196">
        <f t="shared" si="9"/>
        <v>0.51619999999999999</v>
      </c>
      <c r="AH122" s="319"/>
      <c r="AI122" s="291"/>
      <c r="AJ122" s="107">
        <f>VLOOKUP(B122,'[2]ВОМ КГ-3 СОЭКС'!$C$3:$G$2063,5,0)</f>
        <v>516.20000000000005</v>
      </c>
      <c r="AK122" s="218">
        <f t="shared" si="10"/>
        <v>0</v>
      </c>
    </row>
    <row r="123" spans="1:37" x14ac:dyDescent="0.3">
      <c r="A123" s="159" t="s">
        <v>463</v>
      </c>
      <c r="B123" s="160" t="s">
        <v>1890</v>
      </c>
      <c r="C123" s="160" t="s">
        <v>3360</v>
      </c>
      <c r="D123" s="113">
        <v>2</v>
      </c>
      <c r="E123" s="161">
        <v>1219.4000000000001</v>
      </c>
      <c r="F123" s="162">
        <v>2438.8000000000002</v>
      </c>
      <c r="G123" s="163">
        <v>25.73</v>
      </c>
      <c r="H123" s="163">
        <v>51.46</v>
      </c>
      <c r="I123" s="113" t="s">
        <v>165</v>
      </c>
      <c r="J123" s="96"/>
      <c r="K123" s="96"/>
      <c r="L123" s="96"/>
      <c r="M123" s="96">
        <v>1</v>
      </c>
      <c r="N123" s="96"/>
      <c r="O123" s="96"/>
      <c r="P123" s="164"/>
      <c r="Q123" s="164"/>
      <c r="R123" s="164"/>
      <c r="S123" s="164"/>
      <c r="T123" s="164"/>
      <c r="U123" s="96">
        <v>1</v>
      </c>
      <c r="V123" s="96"/>
      <c r="W123" s="96"/>
      <c r="X123" s="96"/>
      <c r="Y123" s="96"/>
      <c r="Z123" s="97">
        <f t="shared" si="11"/>
        <v>0</v>
      </c>
      <c r="AA123" s="97"/>
      <c r="AB123" s="291" t="str">
        <f>IFERROR(VLOOKUP(B123,'Найдено на объекте'!$A$2:$I$83,9,0),"-")</f>
        <v>-</v>
      </c>
      <c r="AC123" s="196" t="str">
        <f t="shared" si="6"/>
        <v>-</v>
      </c>
      <c r="AD123" s="196" t="str">
        <f>IFERROR(VLOOKUP(B123,[1]Отгрузки!$B$208:$C$281,2,0),"-")</f>
        <v>-</v>
      </c>
      <c r="AE123" s="196" t="str">
        <f t="shared" si="7"/>
        <v>-</v>
      </c>
      <c r="AF123" s="291">
        <f t="shared" si="8"/>
        <v>2</v>
      </c>
      <c r="AG123" s="196">
        <f t="shared" si="9"/>
        <v>2.4388000000000001</v>
      </c>
      <c r="AH123" s="319"/>
      <c r="AI123" s="291"/>
      <c r="AJ123" s="107">
        <f>VLOOKUP(B123,'[2]ВОМ КГ-3 СОЭКС'!$C$3:$G$2063,5,0)</f>
        <v>2438.8000000000002</v>
      </c>
      <c r="AK123" s="218">
        <f t="shared" si="10"/>
        <v>0</v>
      </c>
    </row>
    <row r="124" spans="1:37" x14ac:dyDescent="0.3">
      <c r="A124" s="159" t="s">
        <v>465</v>
      </c>
      <c r="B124" s="160" t="s">
        <v>1891</v>
      </c>
      <c r="C124" s="160" t="s">
        <v>3361</v>
      </c>
      <c r="D124" s="113">
        <v>2</v>
      </c>
      <c r="E124" s="161">
        <v>319.3</v>
      </c>
      <c r="F124" s="162">
        <v>638.6</v>
      </c>
      <c r="G124" s="163">
        <v>6.38</v>
      </c>
      <c r="H124" s="163">
        <v>12.76</v>
      </c>
      <c r="I124" s="113" t="s">
        <v>165</v>
      </c>
      <c r="J124" s="96"/>
      <c r="K124" s="96"/>
      <c r="L124" s="96"/>
      <c r="M124" s="96">
        <v>1</v>
      </c>
      <c r="N124" s="96"/>
      <c r="O124" s="96"/>
      <c r="P124" s="164"/>
      <c r="Q124" s="164"/>
      <c r="R124" s="164"/>
      <c r="S124" s="164"/>
      <c r="T124" s="164"/>
      <c r="U124" s="96">
        <v>1</v>
      </c>
      <c r="V124" s="96"/>
      <c r="W124" s="96"/>
      <c r="X124" s="96"/>
      <c r="Y124" s="96"/>
      <c r="Z124" s="97">
        <f t="shared" si="11"/>
        <v>0</v>
      </c>
      <c r="AA124" s="97"/>
      <c r="AB124" s="291" t="str">
        <f>IFERROR(VLOOKUP(B124,'Найдено на объекте'!$A$2:$I$83,9,0),"-")</f>
        <v>-</v>
      </c>
      <c r="AC124" s="196" t="str">
        <f t="shared" si="6"/>
        <v>-</v>
      </c>
      <c r="AD124" s="196" t="str">
        <f>IFERROR(VLOOKUP(B124,[1]Отгрузки!$B$208:$C$281,2,0),"-")</f>
        <v>-</v>
      </c>
      <c r="AE124" s="196" t="str">
        <f t="shared" si="7"/>
        <v>-</v>
      </c>
      <c r="AF124" s="291">
        <f t="shared" si="8"/>
        <v>2</v>
      </c>
      <c r="AG124" s="196">
        <f t="shared" si="9"/>
        <v>0.63860000000000006</v>
      </c>
      <c r="AH124" s="319"/>
      <c r="AI124" s="291"/>
      <c r="AJ124" s="107">
        <f>VLOOKUP(B124,'[2]ВОМ КГ-3 СОЭКС'!$C$3:$G$2063,5,0)</f>
        <v>638.6</v>
      </c>
      <c r="AK124" s="218">
        <f t="shared" si="10"/>
        <v>0</v>
      </c>
    </row>
    <row r="125" spans="1:37" x14ac:dyDescent="0.3">
      <c r="A125" s="159" t="s">
        <v>467</v>
      </c>
      <c r="B125" s="160" t="s">
        <v>1892</v>
      </c>
      <c r="C125" s="160" t="s">
        <v>3362</v>
      </c>
      <c r="D125" s="113">
        <v>2</v>
      </c>
      <c r="E125" s="161">
        <v>1198.7</v>
      </c>
      <c r="F125" s="162">
        <v>2397.4</v>
      </c>
      <c r="G125" s="163">
        <v>25.46</v>
      </c>
      <c r="H125" s="163">
        <v>50.92</v>
      </c>
      <c r="I125" s="113" t="s">
        <v>165</v>
      </c>
      <c r="J125" s="96"/>
      <c r="K125" s="96"/>
      <c r="L125" s="96"/>
      <c r="M125" s="96"/>
      <c r="N125" s="96">
        <v>1</v>
      </c>
      <c r="O125" s="96"/>
      <c r="P125" s="164"/>
      <c r="Q125" s="164"/>
      <c r="R125" s="164"/>
      <c r="S125" s="164"/>
      <c r="T125" s="164"/>
      <c r="U125" s="96"/>
      <c r="V125" s="96">
        <v>1</v>
      </c>
      <c r="W125" s="96"/>
      <c r="X125" s="96"/>
      <c r="Y125" s="96"/>
      <c r="Z125" s="97">
        <f t="shared" si="11"/>
        <v>0</v>
      </c>
      <c r="AA125" s="97"/>
      <c r="AB125" s="291" t="str">
        <f>IFERROR(VLOOKUP(B125,'Найдено на объекте'!$A$2:$I$83,9,0),"-")</f>
        <v>-</v>
      </c>
      <c r="AC125" s="196" t="str">
        <f t="shared" si="6"/>
        <v>-</v>
      </c>
      <c r="AD125" s="196" t="str">
        <f>IFERROR(VLOOKUP(B125,[1]Отгрузки!$B$208:$C$281,2,0),"-")</f>
        <v>-</v>
      </c>
      <c r="AE125" s="196" t="str">
        <f t="shared" si="7"/>
        <v>-</v>
      </c>
      <c r="AF125" s="291">
        <f t="shared" si="8"/>
        <v>2</v>
      </c>
      <c r="AG125" s="196">
        <f t="shared" si="9"/>
        <v>2.3974000000000002</v>
      </c>
      <c r="AH125" s="319"/>
      <c r="AI125" s="291"/>
      <c r="AJ125" s="107">
        <f>VLOOKUP(B125,'[2]ВОМ КГ-3 СОЭКС'!$C$3:$G$2063,5,0)</f>
        <v>2397.4</v>
      </c>
      <c r="AK125" s="218">
        <f t="shared" si="10"/>
        <v>0</v>
      </c>
    </row>
    <row r="126" spans="1:37" x14ac:dyDescent="0.3">
      <c r="A126" s="159" t="s">
        <v>469</v>
      </c>
      <c r="B126" s="160" t="s">
        <v>1893</v>
      </c>
      <c r="C126" s="160" t="s">
        <v>3363</v>
      </c>
      <c r="D126" s="113">
        <v>2</v>
      </c>
      <c r="E126" s="161">
        <v>258.10000000000002</v>
      </c>
      <c r="F126" s="162">
        <v>516.20000000000005</v>
      </c>
      <c r="G126" s="163">
        <v>4.8499999999999996</v>
      </c>
      <c r="H126" s="163">
        <v>9.6999999999999993</v>
      </c>
      <c r="I126" s="113" t="s">
        <v>165</v>
      </c>
      <c r="J126" s="96"/>
      <c r="K126" s="96"/>
      <c r="L126" s="96"/>
      <c r="M126" s="96"/>
      <c r="N126" s="96">
        <v>1</v>
      </c>
      <c r="O126" s="96"/>
      <c r="P126" s="164"/>
      <c r="Q126" s="164"/>
      <c r="R126" s="164"/>
      <c r="S126" s="164"/>
      <c r="T126" s="164"/>
      <c r="U126" s="96"/>
      <c r="V126" s="96">
        <v>1</v>
      </c>
      <c r="W126" s="96"/>
      <c r="X126" s="96"/>
      <c r="Y126" s="96"/>
      <c r="Z126" s="97">
        <f t="shared" si="11"/>
        <v>0</v>
      </c>
      <c r="AA126" s="97"/>
      <c r="AB126" s="291" t="str">
        <f>IFERROR(VLOOKUP(B126,'Найдено на объекте'!$A$2:$I$83,9,0),"-")</f>
        <v>-</v>
      </c>
      <c r="AC126" s="196" t="str">
        <f t="shared" si="6"/>
        <v>-</v>
      </c>
      <c r="AD126" s="196" t="str">
        <f>IFERROR(VLOOKUP(B126,[1]Отгрузки!$B$208:$C$281,2,0),"-")</f>
        <v>-</v>
      </c>
      <c r="AE126" s="196" t="str">
        <f t="shared" si="7"/>
        <v>-</v>
      </c>
      <c r="AF126" s="291">
        <f t="shared" si="8"/>
        <v>2</v>
      </c>
      <c r="AG126" s="196">
        <f t="shared" si="9"/>
        <v>0.51619999999999999</v>
      </c>
      <c r="AH126" s="319"/>
      <c r="AI126" s="291"/>
      <c r="AJ126" s="107">
        <f>VLOOKUP(B126,'[2]ВОМ КГ-3 СОЭКС'!$C$3:$G$2063,5,0)</f>
        <v>516.20000000000005</v>
      </c>
      <c r="AK126" s="218">
        <f t="shared" si="10"/>
        <v>0</v>
      </c>
    </row>
    <row r="127" spans="1:37" x14ac:dyDescent="0.3">
      <c r="A127" s="159" t="s">
        <v>471</v>
      </c>
      <c r="B127" s="160" t="s">
        <v>1894</v>
      </c>
      <c r="C127" s="160" t="s">
        <v>3364</v>
      </c>
      <c r="D127" s="113">
        <v>2</v>
      </c>
      <c r="E127" s="161">
        <v>1234.3</v>
      </c>
      <c r="F127" s="162">
        <v>2468.6</v>
      </c>
      <c r="G127" s="163">
        <v>26</v>
      </c>
      <c r="H127" s="163">
        <v>52</v>
      </c>
      <c r="I127" s="113" t="s">
        <v>165</v>
      </c>
      <c r="J127" s="96"/>
      <c r="K127" s="96"/>
      <c r="L127" s="96"/>
      <c r="M127" s="96"/>
      <c r="N127" s="96">
        <v>1</v>
      </c>
      <c r="O127" s="96"/>
      <c r="P127" s="164"/>
      <c r="Q127" s="164"/>
      <c r="R127" s="164"/>
      <c r="S127" s="164"/>
      <c r="T127" s="164"/>
      <c r="U127" s="96"/>
      <c r="V127" s="96">
        <v>1</v>
      </c>
      <c r="W127" s="96"/>
      <c r="X127" s="96"/>
      <c r="Y127" s="96"/>
      <c r="Z127" s="97">
        <f t="shared" si="11"/>
        <v>0</v>
      </c>
      <c r="AA127" s="97"/>
      <c r="AB127" s="291" t="str">
        <f>IFERROR(VLOOKUP(B127,'Найдено на объекте'!$A$2:$I$83,9,0),"-")</f>
        <v>-</v>
      </c>
      <c r="AC127" s="196" t="str">
        <f t="shared" si="6"/>
        <v>-</v>
      </c>
      <c r="AD127" s="196" t="str">
        <f>IFERROR(VLOOKUP(B127,[1]Отгрузки!$B$208:$C$281,2,0),"-")</f>
        <v>-</v>
      </c>
      <c r="AE127" s="196" t="str">
        <f t="shared" si="7"/>
        <v>-</v>
      </c>
      <c r="AF127" s="291">
        <f t="shared" si="8"/>
        <v>2</v>
      </c>
      <c r="AG127" s="196">
        <f t="shared" si="9"/>
        <v>2.4685999999999999</v>
      </c>
      <c r="AH127" s="319"/>
      <c r="AI127" s="291"/>
      <c r="AJ127" s="107">
        <f>VLOOKUP(B127,'[2]ВОМ КГ-3 СОЭКС'!$C$3:$G$2063,5,0)</f>
        <v>2468.6</v>
      </c>
      <c r="AK127" s="218">
        <f t="shared" si="10"/>
        <v>0</v>
      </c>
    </row>
    <row r="128" spans="1:37" x14ac:dyDescent="0.3">
      <c r="A128" s="159" t="s">
        <v>473</v>
      </c>
      <c r="B128" s="160" t="s">
        <v>70</v>
      </c>
      <c r="C128" s="160" t="s">
        <v>3365</v>
      </c>
      <c r="D128" s="113">
        <v>2</v>
      </c>
      <c r="E128" s="161">
        <v>1753.2</v>
      </c>
      <c r="F128" s="162">
        <v>3506.4</v>
      </c>
      <c r="G128" s="163">
        <v>21.53</v>
      </c>
      <c r="H128" s="163">
        <v>43.06</v>
      </c>
      <c r="I128" s="113" t="s">
        <v>165</v>
      </c>
      <c r="J128" s="96">
        <v>1</v>
      </c>
      <c r="K128" s="96"/>
      <c r="L128" s="96"/>
      <c r="M128" s="96"/>
      <c r="N128" s="96"/>
      <c r="O128" s="96"/>
      <c r="P128" s="164"/>
      <c r="Q128" s="164"/>
      <c r="R128" s="164">
        <v>1</v>
      </c>
      <c r="S128" s="164"/>
      <c r="T128" s="164"/>
      <c r="U128" s="96"/>
      <c r="V128" s="96"/>
      <c r="W128" s="96"/>
      <c r="X128" s="96"/>
      <c r="Y128" s="96"/>
      <c r="Z128" s="97">
        <f t="shared" si="11"/>
        <v>0</v>
      </c>
      <c r="AA128" s="97"/>
      <c r="AB128" s="291">
        <f>IFERROR(VLOOKUP(B128,'Найдено на объекте'!$A$2:$I$83,9,0),"-")</f>
        <v>2</v>
      </c>
      <c r="AC128" s="196">
        <f t="shared" si="6"/>
        <v>3.5064000000000002</v>
      </c>
      <c r="AD128" s="196">
        <f>IFERROR(VLOOKUP(B128,[1]Отгрузки!$B$208:$C$281,2,0),"-")</f>
        <v>2</v>
      </c>
      <c r="AE128" s="196">
        <f t="shared" si="7"/>
        <v>3.5064000000000002</v>
      </c>
      <c r="AF128" s="291">
        <f t="shared" si="8"/>
        <v>0</v>
      </c>
      <c r="AG128" s="196">
        <f t="shared" si="9"/>
        <v>0</v>
      </c>
      <c r="AH128" s="319" t="s">
        <v>4925</v>
      </c>
      <c r="AI128" s="291">
        <v>2</v>
      </c>
      <c r="AJ128" s="107">
        <f>VLOOKUP(B128,'[2]ВОМ КГ-3 СОЭКС'!$C$3:$G$2063,5,0)</f>
        <v>3506.4</v>
      </c>
      <c r="AK128" s="218">
        <f t="shared" si="10"/>
        <v>0</v>
      </c>
    </row>
    <row r="129" spans="1:37" ht="62.4" x14ac:dyDescent="0.3">
      <c r="A129" s="159" t="s">
        <v>475</v>
      </c>
      <c r="B129" s="160" t="s">
        <v>32</v>
      </c>
      <c r="C129" s="160" t="s">
        <v>3366</v>
      </c>
      <c r="D129" s="113">
        <v>20</v>
      </c>
      <c r="E129" s="161">
        <v>1764.7</v>
      </c>
      <c r="F129" s="162">
        <v>35294</v>
      </c>
      <c r="G129" s="163">
        <v>21.81</v>
      </c>
      <c r="H129" s="163">
        <v>436.2</v>
      </c>
      <c r="I129" s="113" t="s">
        <v>165</v>
      </c>
      <c r="J129" s="96"/>
      <c r="K129" s="96">
        <v>2</v>
      </c>
      <c r="L129" s="96"/>
      <c r="M129" s="96">
        <v>2</v>
      </c>
      <c r="N129" s="96">
        <v>1</v>
      </c>
      <c r="O129" s="96">
        <v>1</v>
      </c>
      <c r="P129" s="164">
        <v>2</v>
      </c>
      <c r="Q129" s="164">
        <v>2</v>
      </c>
      <c r="R129" s="164"/>
      <c r="S129" s="164">
        <v>2</v>
      </c>
      <c r="T129" s="164"/>
      <c r="U129" s="96">
        <v>2</v>
      </c>
      <c r="V129" s="96">
        <v>1</v>
      </c>
      <c r="W129" s="96">
        <v>2</v>
      </c>
      <c r="X129" s="96">
        <v>2</v>
      </c>
      <c r="Y129" s="96">
        <v>1</v>
      </c>
      <c r="Z129" s="97">
        <f t="shared" si="11"/>
        <v>0</v>
      </c>
      <c r="AA129" s="97"/>
      <c r="AB129" s="291">
        <f>IFERROR(VLOOKUP(B129,'Найдено на объекте'!$A$2:$I$83,9,0),"-")</f>
        <v>14</v>
      </c>
      <c r="AC129" s="196">
        <f t="shared" si="6"/>
        <v>24.7058</v>
      </c>
      <c r="AD129" s="196">
        <f>IFERROR(VLOOKUP(B129,[1]Отгрузки!$B$208:$C$281,2,0),"-")</f>
        <v>15</v>
      </c>
      <c r="AE129" s="196">
        <f t="shared" si="7"/>
        <v>26.470500000000001</v>
      </c>
      <c r="AF129" s="291">
        <f t="shared" si="8"/>
        <v>5</v>
      </c>
      <c r="AG129" s="196">
        <f t="shared" si="9"/>
        <v>8.8234999999999992</v>
      </c>
      <c r="AH129" s="319" t="s">
        <v>4934</v>
      </c>
      <c r="AI129" s="291">
        <f>6+1+6+2</f>
        <v>15</v>
      </c>
      <c r="AJ129" s="107">
        <f>VLOOKUP(B129,'[2]ВОМ КГ-3 СОЭКС'!$C$3:$G$2063,5,0)</f>
        <v>35294</v>
      </c>
      <c r="AK129" s="218">
        <f t="shared" si="10"/>
        <v>0</v>
      </c>
    </row>
    <row r="130" spans="1:37" x14ac:dyDescent="0.3">
      <c r="A130" s="159" t="s">
        <v>477</v>
      </c>
      <c r="B130" s="160" t="s">
        <v>1895</v>
      </c>
      <c r="C130" s="160" t="s">
        <v>3367</v>
      </c>
      <c r="D130" s="113">
        <v>1</v>
      </c>
      <c r="E130" s="161">
        <v>1772.8</v>
      </c>
      <c r="F130" s="162">
        <v>1772.8</v>
      </c>
      <c r="G130" s="163">
        <v>22.08</v>
      </c>
      <c r="H130" s="163">
        <v>22.08</v>
      </c>
      <c r="I130" s="113" t="s">
        <v>165</v>
      </c>
      <c r="J130" s="96"/>
      <c r="K130" s="96"/>
      <c r="L130" s="96">
        <v>1</v>
      </c>
      <c r="M130" s="96"/>
      <c r="N130" s="96"/>
      <c r="O130" s="96"/>
      <c r="P130" s="164"/>
      <c r="Q130" s="164"/>
      <c r="R130" s="164"/>
      <c r="S130" s="164"/>
      <c r="T130" s="164"/>
      <c r="U130" s="96"/>
      <c r="V130" s="96"/>
      <c r="W130" s="96"/>
      <c r="X130" s="96"/>
      <c r="Y130" s="96"/>
      <c r="Z130" s="97">
        <f t="shared" si="11"/>
        <v>0</v>
      </c>
      <c r="AA130" s="97"/>
      <c r="AB130" s="291" t="str">
        <f>IFERROR(VLOOKUP(B130,'Найдено на объекте'!$A$2:$I$83,9,0),"-")</f>
        <v>-</v>
      </c>
      <c r="AC130" s="196" t="str">
        <f t="shared" si="6"/>
        <v>-</v>
      </c>
      <c r="AD130" s="196" t="str">
        <f>IFERROR(VLOOKUP(B130,[1]Отгрузки!$B$208:$C$281,2,0),"-")</f>
        <v>-</v>
      </c>
      <c r="AE130" s="196" t="str">
        <f t="shared" si="7"/>
        <v>-</v>
      </c>
      <c r="AF130" s="291">
        <f t="shared" si="8"/>
        <v>1</v>
      </c>
      <c r="AG130" s="196">
        <f t="shared" si="9"/>
        <v>1.7727999999999999</v>
      </c>
      <c r="AH130" s="319"/>
      <c r="AI130" s="291"/>
      <c r="AJ130" s="107">
        <f>VLOOKUP(B130,'[2]ВОМ КГ-3 СОЭКС'!$C$3:$G$2063,5,0)</f>
        <v>1772.8</v>
      </c>
      <c r="AK130" s="218">
        <f t="shared" si="10"/>
        <v>0</v>
      </c>
    </row>
    <row r="131" spans="1:37" x14ac:dyDescent="0.3">
      <c r="A131" s="159" t="s">
        <v>479</v>
      </c>
      <c r="B131" s="160" t="s">
        <v>1896</v>
      </c>
      <c r="C131" s="160" t="s">
        <v>3368</v>
      </c>
      <c r="D131" s="113">
        <v>1</v>
      </c>
      <c r="E131" s="161">
        <v>1772.8</v>
      </c>
      <c r="F131" s="162">
        <v>1772.8</v>
      </c>
      <c r="G131" s="163">
        <v>22.08</v>
      </c>
      <c r="H131" s="163">
        <v>22.08</v>
      </c>
      <c r="I131" s="113" t="s">
        <v>165</v>
      </c>
      <c r="J131" s="96"/>
      <c r="K131" s="96"/>
      <c r="L131" s="96">
        <v>1</v>
      </c>
      <c r="M131" s="96"/>
      <c r="N131" s="96"/>
      <c r="O131" s="96"/>
      <c r="P131" s="164"/>
      <c r="Q131" s="164"/>
      <c r="R131" s="164"/>
      <c r="S131" s="164"/>
      <c r="T131" s="164"/>
      <c r="U131" s="96"/>
      <c r="V131" s="96"/>
      <c r="W131" s="96"/>
      <c r="X131" s="96"/>
      <c r="Y131" s="96"/>
      <c r="Z131" s="97">
        <f t="shared" si="11"/>
        <v>0</v>
      </c>
      <c r="AA131" s="97"/>
      <c r="AB131" s="291" t="str">
        <f>IFERROR(VLOOKUP(B131,'Найдено на объекте'!$A$2:$I$83,9,0),"-")</f>
        <v>-</v>
      </c>
      <c r="AC131" s="196" t="str">
        <f t="shared" ref="AC131:AC194" si="12">IFERROR(AB131*E131/1000,"-")</f>
        <v>-</v>
      </c>
      <c r="AD131" s="196">
        <f>IFERROR(VLOOKUP(B131,[1]Отгрузки!$B$208:$C$281,2,0),"-")</f>
        <v>1</v>
      </c>
      <c r="AE131" s="196">
        <f t="shared" ref="AE131:AE194" si="13">IFERROR(AD131*E131/1000, "-")</f>
        <v>1.7727999999999999</v>
      </c>
      <c r="AF131" s="291">
        <f t="shared" ref="AF131:AF194" si="14">IFERROR((D131-AD131),D131)</f>
        <v>0</v>
      </c>
      <c r="AG131" s="196">
        <f t="shared" ref="AG131:AG194" si="15">IFERROR(AF131*E131/1000, 0)</f>
        <v>0</v>
      </c>
      <c r="AH131" s="319" t="s">
        <v>4942</v>
      </c>
      <c r="AI131" s="291">
        <v>1</v>
      </c>
      <c r="AJ131" s="107">
        <f>VLOOKUP(B131,'[2]ВОМ КГ-3 СОЭКС'!$C$3:$G$2063,5,0)</f>
        <v>1772.8</v>
      </c>
      <c r="AK131" s="218">
        <f t="shared" ref="AK131:AK194" si="16">F131-AJ131</f>
        <v>0</v>
      </c>
    </row>
    <row r="132" spans="1:37" x14ac:dyDescent="0.3">
      <c r="A132" s="159" t="s">
        <v>481</v>
      </c>
      <c r="B132" s="160" t="s">
        <v>1897</v>
      </c>
      <c r="C132" s="160" t="s">
        <v>3369</v>
      </c>
      <c r="D132" s="113">
        <v>2</v>
      </c>
      <c r="E132" s="161">
        <v>1786.1</v>
      </c>
      <c r="F132" s="162">
        <v>3572.2</v>
      </c>
      <c r="G132" s="163">
        <v>22.29</v>
      </c>
      <c r="H132" s="163">
        <v>44.58</v>
      </c>
      <c r="I132" s="113" t="s">
        <v>165</v>
      </c>
      <c r="J132" s="96"/>
      <c r="K132" s="96"/>
      <c r="L132" s="96"/>
      <c r="M132" s="96"/>
      <c r="N132" s="96">
        <v>1</v>
      </c>
      <c r="O132" s="96"/>
      <c r="P132" s="164"/>
      <c r="Q132" s="164"/>
      <c r="R132" s="164"/>
      <c r="S132" s="164"/>
      <c r="T132" s="164"/>
      <c r="U132" s="96"/>
      <c r="V132" s="96">
        <v>1</v>
      </c>
      <c r="W132" s="96"/>
      <c r="X132" s="96"/>
      <c r="Y132" s="96"/>
      <c r="Z132" s="97">
        <f t="shared" ref="Z132:Z195" si="17">D132-J132-K132-L132-M132-N132-O132-P132-Q132-R132-S132-T132-U132-V132-W132-X132-Y132</f>
        <v>0</v>
      </c>
      <c r="AA132" s="97"/>
      <c r="AB132" s="291" t="str">
        <f>IFERROR(VLOOKUP(B132,'Найдено на объекте'!$A$2:$I$83,9,0),"-")</f>
        <v>-</v>
      </c>
      <c r="AC132" s="196" t="str">
        <f t="shared" si="12"/>
        <v>-</v>
      </c>
      <c r="AD132" s="196" t="str">
        <f>IFERROR(VLOOKUP(B132,[1]Отгрузки!$B$208:$C$281,2,0),"-")</f>
        <v>-</v>
      </c>
      <c r="AE132" s="196" t="str">
        <f t="shared" si="13"/>
        <v>-</v>
      </c>
      <c r="AF132" s="291">
        <f t="shared" si="14"/>
        <v>2</v>
      </c>
      <c r="AG132" s="196">
        <f t="shared" si="15"/>
        <v>3.5721999999999996</v>
      </c>
      <c r="AH132" s="319" t="s">
        <v>4942</v>
      </c>
      <c r="AI132" s="291">
        <v>1</v>
      </c>
      <c r="AJ132" s="107">
        <f>VLOOKUP(B132,'[2]ВОМ КГ-3 СОЭКС'!$C$3:$G$2063,5,0)</f>
        <v>3572.2</v>
      </c>
      <c r="AK132" s="218">
        <f t="shared" si="16"/>
        <v>0</v>
      </c>
    </row>
    <row r="133" spans="1:37" x14ac:dyDescent="0.3">
      <c r="A133" s="159" t="s">
        <v>483</v>
      </c>
      <c r="B133" s="160" t="s">
        <v>1898</v>
      </c>
      <c r="C133" s="160" t="s">
        <v>3370</v>
      </c>
      <c r="D133" s="113">
        <v>2</v>
      </c>
      <c r="E133" s="161">
        <v>1753.2</v>
      </c>
      <c r="F133" s="162">
        <v>3506.4</v>
      </c>
      <c r="G133" s="163">
        <v>21.53</v>
      </c>
      <c r="H133" s="163">
        <v>43.06</v>
      </c>
      <c r="I133" s="113" t="s">
        <v>165</v>
      </c>
      <c r="J133" s="96"/>
      <c r="K133" s="96"/>
      <c r="L133" s="96"/>
      <c r="M133" s="96"/>
      <c r="N133" s="96"/>
      <c r="O133" s="96"/>
      <c r="P133" s="164"/>
      <c r="Q133" s="164">
        <v>1</v>
      </c>
      <c r="R133" s="164"/>
      <c r="S133" s="164"/>
      <c r="T133" s="164"/>
      <c r="U133" s="96"/>
      <c r="V133" s="96"/>
      <c r="W133" s="96"/>
      <c r="X133" s="96"/>
      <c r="Y133" s="96">
        <v>1</v>
      </c>
      <c r="Z133" s="97">
        <f t="shared" si="17"/>
        <v>0</v>
      </c>
      <c r="AA133" s="97"/>
      <c r="AB133" s="291" t="str">
        <f>IFERROR(VLOOKUP(B133,'Найдено на объекте'!$A$2:$I$83,9,0),"-")</f>
        <v>-</v>
      </c>
      <c r="AC133" s="196" t="str">
        <f t="shared" si="12"/>
        <v>-</v>
      </c>
      <c r="AD133" s="196">
        <f>IFERROR(VLOOKUP(B133,[1]Отгрузки!$B$208:$C$281,2,0),"-")</f>
        <v>1</v>
      </c>
      <c r="AE133" s="196">
        <f t="shared" si="13"/>
        <v>1.7532000000000001</v>
      </c>
      <c r="AF133" s="291">
        <f t="shared" si="14"/>
        <v>1</v>
      </c>
      <c r="AG133" s="196">
        <f t="shared" si="15"/>
        <v>1.7532000000000001</v>
      </c>
      <c r="AH133" s="319" t="s">
        <v>4942</v>
      </c>
      <c r="AI133" s="291">
        <v>1</v>
      </c>
      <c r="AJ133" s="107">
        <f>VLOOKUP(B133,'[2]ВОМ КГ-3 СОЭКС'!$C$3:$G$2063,5,0)</f>
        <v>3506.4</v>
      </c>
      <c r="AK133" s="218">
        <f t="shared" si="16"/>
        <v>0</v>
      </c>
    </row>
    <row r="134" spans="1:37" x14ac:dyDescent="0.3">
      <c r="A134" s="159" t="s">
        <v>485</v>
      </c>
      <c r="B134" s="160" t="s">
        <v>1899</v>
      </c>
      <c r="C134" s="160" t="s">
        <v>3371</v>
      </c>
      <c r="D134" s="113">
        <v>1</v>
      </c>
      <c r="E134" s="161">
        <v>1764.7</v>
      </c>
      <c r="F134" s="162">
        <v>1764.7</v>
      </c>
      <c r="G134" s="163">
        <v>21.81</v>
      </c>
      <c r="H134" s="163">
        <v>21.81</v>
      </c>
      <c r="I134" s="113" t="s">
        <v>165</v>
      </c>
      <c r="J134" s="96"/>
      <c r="K134" s="96"/>
      <c r="L134" s="96"/>
      <c r="M134" s="96"/>
      <c r="N134" s="96"/>
      <c r="O134" s="96"/>
      <c r="P134" s="164"/>
      <c r="Q134" s="164"/>
      <c r="R134" s="164"/>
      <c r="S134" s="164"/>
      <c r="T134" s="164">
        <v>1</v>
      </c>
      <c r="U134" s="96"/>
      <c r="V134" s="96"/>
      <c r="W134" s="96"/>
      <c r="X134" s="96"/>
      <c r="Y134" s="96"/>
      <c r="Z134" s="97">
        <f t="shared" si="17"/>
        <v>0</v>
      </c>
      <c r="AA134" s="97"/>
      <c r="AB134" s="291" t="str">
        <f>IFERROR(VLOOKUP(B134,'Найдено на объекте'!$A$2:$I$83,9,0),"-")</f>
        <v>-</v>
      </c>
      <c r="AC134" s="196" t="str">
        <f t="shared" si="12"/>
        <v>-</v>
      </c>
      <c r="AD134" s="196">
        <f>IFERROR(VLOOKUP(B134,[1]Отгрузки!$B$208:$C$281,2,0),"-")</f>
        <v>1</v>
      </c>
      <c r="AE134" s="196">
        <f t="shared" si="13"/>
        <v>1.7646999999999999</v>
      </c>
      <c r="AF134" s="291">
        <f t="shared" si="14"/>
        <v>0</v>
      </c>
      <c r="AG134" s="196">
        <f t="shared" si="15"/>
        <v>0</v>
      </c>
      <c r="AH134" s="319" t="s">
        <v>4942</v>
      </c>
      <c r="AI134" s="291">
        <v>1</v>
      </c>
      <c r="AJ134" s="107">
        <f>VLOOKUP(B134,'[2]ВОМ КГ-3 СОЭКС'!$C$3:$G$2063,5,0)</f>
        <v>1764.7</v>
      </c>
      <c r="AK134" s="218">
        <f t="shared" si="16"/>
        <v>0</v>
      </c>
    </row>
    <row r="135" spans="1:37" x14ac:dyDescent="0.3">
      <c r="A135" s="159" t="s">
        <v>487</v>
      </c>
      <c r="B135" s="160" t="s">
        <v>1900</v>
      </c>
      <c r="C135" s="160" t="s">
        <v>3372</v>
      </c>
      <c r="D135" s="113">
        <v>1</v>
      </c>
      <c r="E135" s="161">
        <v>1764.7</v>
      </c>
      <c r="F135" s="162">
        <v>1764.7</v>
      </c>
      <c r="G135" s="163">
        <v>21.81</v>
      </c>
      <c r="H135" s="163">
        <v>21.81</v>
      </c>
      <c r="I135" s="113" t="s">
        <v>165</v>
      </c>
      <c r="J135" s="96"/>
      <c r="K135" s="96"/>
      <c r="L135" s="96"/>
      <c r="M135" s="96"/>
      <c r="N135" s="96"/>
      <c r="O135" s="96"/>
      <c r="P135" s="164"/>
      <c r="Q135" s="164"/>
      <c r="R135" s="164"/>
      <c r="S135" s="164"/>
      <c r="T135" s="164">
        <v>1</v>
      </c>
      <c r="U135" s="96"/>
      <c r="V135" s="96"/>
      <c r="W135" s="96"/>
      <c r="X135" s="96"/>
      <c r="Y135" s="96"/>
      <c r="Z135" s="97">
        <f t="shared" si="17"/>
        <v>0</v>
      </c>
      <c r="AA135" s="97"/>
      <c r="AB135" s="291" t="str">
        <f>IFERROR(VLOOKUP(B135,'Найдено на объекте'!$A$2:$I$83,9,0),"-")</f>
        <v>-</v>
      </c>
      <c r="AC135" s="196" t="str">
        <f t="shared" si="12"/>
        <v>-</v>
      </c>
      <c r="AD135" s="196">
        <f>IFERROR(VLOOKUP(B135,[1]Отгрузки!$B$208:$C$281,2,0),"-")</f>
        <v>1</v>
      </c>
      <c r="AE135" s="196">
        <f t="shared" si="13"/>
        <v>1.7646999999999999</v>
      </c>
      <c r="AF135" s="291">
        <f t="shared" si="14"/>
        <v>0</v>
      </c>
      <c r="AG135" s="196">
        <f t="shared" si="15"/>
        <v>0</v>
      </c>
      <c r="AH135" s="319" t="s">
        <v>4942</v>
      </c>
      <c r="AI135" s="291">
        <v>1</v>
      </c>
      <c r="AJ135" s="107">
        <f>VLOOKUP(B135,'[2]ВОМ КГ-3 СОЭКС'!$C$3:$G$2063,5,0)</f>
        <v>1764.7</v>
      </c>
      <c r="AK135" s="218">
        <f t="shared" si="16"/>
        <v>0</v>
      </c>
    </row>
    <row r="136" spans="1:37" x14ac:dyDescent="0.3">
      <c r="A136" s="159" t="s">
        <v>489</v>
      </c>
      <c r="B136" s="160" t="s">
        <v>1901</v>
      </c>
      <c r="C136" s="160" t="s">
        <v>3373</v>
      </c>
      <c r="D136" s="113">
        <v>4</v>
      </c>
      <c r="E136" s="161">
        <v>205.9</v>
      </c>
      <c r="F136" s="162">
        <v>823.6</v>
      </c>
      <c r="G136" s="163">
        <v>4.83</v>
      </c>
      <c r="H136" s="163">
        <v>19.32</v>
      </c>
      <c r="I136" s="113" t="s">
        <v>165</v>
      </c>
      <c r="J136" s="96">
        <v>1</v>
      </c>
      <c r="K136" s="96"/>
      <c r="L136" s="96"/>
      <c r="M136" s="96"/>
      <c r="N136" s="96"/>
      <c r="O136" s="96"/>
      <c r="P136" s="164"/>
      <c r="Q136" s="164">
        <v>1</v>
      </c>
      <c r="R136" s="164">
        <v>1</v>
      </c>
      <c r="S136" s="164"/>
      <c r="T136" s="164"/>
      <c r="U136" s="96"/>
      <c r="V136" s="96"/>
      <c r="W136" s="96"/>
      <c r="X136" s="96"/>
      <c r="Y136" s="96">
        <v>1</v>
      </c>
      <c r="Z136" s="97">
        <f t="shared" si="17"/>
        <v>0</v>
      </c>
      <c r="AA136" s="97"/>
      <c r="AB136" s="291" t="str">
        <f>IFERROR(VLOOKUP(B136,'Найдено на объекте'!$A$2:$I$83,9,0),"-")</f>
        <v>-</v>
      </c>
      <c r="AC136" s="196" t="str">
        <f t="shared" si="12"/>
        <v>-</v>
      </c>
      <c r="AD136" s="196" t="str">
        <f>IFERROR(VLOOKUP(B136,[1]Отгрузки!$B$208:$C$281,2,0),"-")</f>
        <v>-</v>
      </c>
      <c r="AE136" s="196" t="str">
        <f t="shared" si="13"/>
        <v>-</v>
      </c>
      <c r="AF136" s="291">
        <f t="shared" si="14"/>
        <v>4</v>
      </c>
      <c r="AG136" s="196">
        <f t="shared" si="15"/>
        <v>0.8236</v>
      </c>
      <c r="AH136" s="319"/>
      <c r="AI136" s="291"/>
      <c r="AJ136" s="107">
        <f>VLOOKUP(B136,'[2]ВОМ КГ-3 СОЭКС'!$C$3:$G$2063,5,0)</f>
        <v>823.6</v>
      </c>
      <c r="AK136" s="218">
        <f t="shared" si="16"/>
        <v>0</v>
      </c>
    </row>
    <row r="137" spans="1:37" x14ac:dyDescent="0.3">
      <c r="A137" s="159" t="s">
        <v>491</v>
      </c>
      <c r="B137" s="160" t="s">
        <v>1902</v>
      </c>
      <c r="C137" s="160" t="s">
        <v>3374</v>
      </c>
      <c r="D137" s="113">
        <v>2</v>
      </c>
      <c r="E137" s="161">
        <v>324.7</v>
      </c>
      <c r="F137" s="162">
        <v>649.4</v>
      </c>
      <c r="G137" s="163">
        <v>8.2799999999999994</v>
      </c>
      <c r="H137" s="163">
        <v>16.559999999999999</v>
      </c>
      <c r="I137" s="113" t="s">
        <v>165</v>
      </c>
      <c r="J137" s="96">
        <v>1</v>
      </c>
      <c r="K137" s="96"/>
      <c r="L137" s="96"/>
      <c r="M137" s="96"/>
      <c r="N137" s="96"/>
      <c r="O137" s="96"/>
      <c r="P137" s="164"/>
      <c r="Q137" s="164"/>
      <c r="R137" s="164">
        <v>1</v>
      </c>
      <c r="S137" s="164"/>
      <c r="T137" s="164"/>
      <c r="U137" s="96"/>
      <c r="V137" s="96"/>
      <c r="W137" s="96"/>
      <c r="X137" s="96"/>
      <c r="Y137" s="96"/>
      <c r="Z137" s="97">
        <f t="shared" si="17"/>
        <v>0</v>
      </c>
      <c r="AA137" s="97"/>
      <c r="AB137" s="291" t="str">
        <f>IFERROR(VLOOKUP(B137,'Найдено на объекте'!$A$2:$I$83,9,0),"-")</f>
        <v>-</v>
      </c>
      <c r="AC137" s="196" t="str">
        <f t="shared" si="12"/>
        <v>-</v>
      </c>
      <c r="AD137" s="196" t="str">
        <f>IFERROR(VLOOKUP(B137,[1]Отгрузки!$B$208:$C$281,2,0),"-")</f>
        <v>-</v>
      </c>
      <c r="AE137" s="196" t="str">
        <f t="shared" si="13"/>
        <v>-</v>
      </c>
      <c r="AF137" s="291">
        <f t="shared" si="14"/>
        <v>2</v>
      </c>
      <c r="AG137" s="196">
        <f t="shared" si="15"/>
        <v>0.64939999999999998</v>
      </c>
      <c r="AH137" s="319"/>
      <c r="AI137" s="291"/>
      <c r="AJ137" s="107">
        <f>VLOOKUP(B137,'[2]ВОМ КГ-3 СОЭКС'!$C$3:$G$2063,5,0)</f>
        <v>649.4</v>
      </c>
      <c r="AK137" s="218">
        <f t="shared" si="16"/>
        <v>0</v>
      </c>
    </row>
    <row r="138" spans="1:37" x14ac:dyDescent="0.3">
      <c r="A138" s="159" t="s">
        <v>493</v>
      </c>
      <c r="B138" s="160" t="s">
        <v>1903</v>
      </c>
      <c r="C138" s="160" t="s">
        <v>3375</v>
      </c>
      <c r="D138" s="113">
        <v>20</v>
      </c>
      <c r="E138" s="161">
        <v>222.3</v>
      </c>
      <c r="F138" s="162">
        <v>4446</v>
      </c>
      <c r="G138" s="163">
        <v>5.14</v>
      </c>
      <c r="H138" s="163">
        <v>102.8</v>
      </c>
      <c r="I138" s="113" t="s">
        <v>165</v>
      </c>
      <c r="J138" s="96"/>
      <c r="K138" s="96">
        <v>2</v>
      </c>
      <c r="L138" s="96">
        <v>2</v>
      </c>
      <c r="M138" s="96">
        <v>1</v>
      </c>
      <c r="N138" s="96"/>
      <c r="O138" s="96">
        <v>2</v>
      </c>
      <c r="P138" s="164">
        <v>2</v>
      </c>
      <c r="Q138" s="164">
        <v>1</v>
      </c>
      <c r="R138" s="164"/>
      <c r="S138" s="164">
        <v>2</v>
      </c>
      <c r="T138" s="164">
        <v>2</v>
      </c>
      <c r="U138" s="96">
        <v>1</v>
      </c>
      <c r="V138" s="96"/>
      <c r="W138" s="96">
        <v>2</v>
      </c>
      <c r="X138" s="96">
        <v>2</v>
      </c>
      <c r="Y138" s="96">
        <v>1</v>
      </c>
      <c r="Z138" s="97">
        <f t="shared" si="17"/>
        <v>0</v>
      </c>
      <c r="AA138" s="97"/>
      <c r="AB138" s="291" t="str">
        <f>IFERROR(VLOOKUP(B138,'Найдено на объекте'!$A$2:$I$83,9,0),"-")</f>
        <v>-</v>
      </c>
      <c r="AC138" s="196" t="str">
        <f t="shared" si="12"/>
        <v>-</v>
      </c>
      <c r="AD138" s="196" t="str">
        <f>IFERROR(VLOOKUP(B138,[1]Отгрузки!$B$208:$C$281,2,0),"-")</f>
        <v>-</v>
      </c>
      <c r="AE138" s="196" t="str">
        <f t="shared" si="13"/>
        <v>-</v>
      </c>
      <c r="AF138" s="291">
        <f t="shared" si="14"/>
        <v>20</v>
      </c>
      <c r="AG138" s="196">
        <f t="shared" si="15"/>
        <v>4.4459999999999997</v>
      </c>
      <c r="AH138" s="319"/>
      <c r="AI138" s="291"/>
      <c r="AJ138" s="107">
        <f>VLOOKUP(B138,'[2]ВОМ КГ-3 СОЭКС'!$C$3:$G$2063,5,0)</f>
        <v>4446</v>
      </c>
      <c r="AK138" s="218">
        <f t="shared" si="16"/>
        <v>0</v>
      </c>
    </row>
    <row r="139" spans="1:37" x14ac:dyDescent="0.3">
      <c r="A139" s="159" t="s">
        <v>495</v>
      </c>
      <c r="B139" s="160" t="s">
        <v>1904</v>
      </c>
      <c r="C139" s="160" t="s">
        <v>3376</v>
      </c>
      <c r="D139" s="113">
        <v>20</v>
      </c>
      <c r="E139" s="161">
        <v>222.9</v>
      </c>
      <c r="F139" s="162">
        <v>4458</v>
      </c>
      <c r="G139" s="163">
        <v>5.47</v>
      </c>
      <c r="H139" s="163">
        <v>109.4</v>
      </c>
      <c r="I139" s="113" t="s">
        <v>165</v>
      </c>
      <c r="J139" s="96"/>
      <c r="K139" s="96">
        <v>2</v>
      </c>
      <c r="L139" s="96">
        <v>2</v>
      </c>
      <c r="M139" s="96">
        <v>1</v>
      </c>
      <c r="N139" s="96"/>
      <c r="O139" s="96">
        <v>2</v>
      </c>
      <c r="P139" s="164">
        <v>2</v>
      </c>
      <c r="Q139" s="164">
        <v>1</v>
      </c>
      <c r="R139" s="164"/>
      <c r="S139" s="164">
        <v>2</v>
      </c>
      <c r="T139" s="164">
        <v>2</v>
      </c>
      <c r="U139" s="96">
        <v>1</v>
      </c>
      <c r="V139" s="96"/>
      <c r="W139" s="96">
        <v>2</v>
      </c>
      <c r="X139" s="96">
        <v>2</v>
      </c>
      <c r="Y139" s="96">
        <v>1</v>
      </c>
      <c r="Z139" s="97">
        <f t="shared" si="17"/>
        <v>0</v>
      </c>
      <c r="AA139" s="97"/>
      <c r="AB139" s="291" t="str">
        <f>IFERROR(VLOOKUP(B139,'Найдено на объекте'!$A$2:$I$83,9,0),"-")</f>
        <v>-</v>
      </c>
      <c r="AC139" s="196" t="str">
        <f t="shared" si="12"/>
        <v>-</v>
      </c>
      <c r="AD139" s="196" t="str">
        <f>IFERROR(VLOOKUP(B139,[1]Отгрузки!$B$208:$C$281,2,0),"-")</f>
        <v>-</v>
      </c>
      <c r="AE139" s="196" t="str">
        <f t="shared" si="13"/>
        <v>-</v>
      </c>
      <c r="AF139" s="291">
        <f t="shared" si="14"/>
        <v>20</v>
      </c>
      <c r="AG139" s="196">
        <f t="shared" si="15"/>
        <v>4.4580000000000002</v>
      </c>
      <c r="AH139" s="319"/>
      <c r="AI139" s="291"/>
      <c r="AJ139" s="107">
        <f>VLOOKUP(B139,'[2]ВОМ КГ-3 СОЭКС'!$C$3:$G$2063,5,0)</f>
        <v>4458</v>
      </c>
      <c r="AK139" s="218">
        <f t="shared" si="16"/>
        <v>0</v>
      </c>
    </row>
    <row r="140" spans="1:37" x14ac:dyDescent="0.3">
      <c r="A140" s="159" t="s">
        <v>497</v>
      </c>
      <c r="B140" s="160" t="s">
        <v>1905</v>
      </c>
      <c r="C140" s="160" t="s">
        <v>3377</v>
      </c>
      <c r="D140" s="113">
        <v>2</v>
      </c>
      <c r="E140" s="161">
        <v>231.3</v>
      </c>
      <c r="F140" s="162">
        <v>462.6</v>
      </c>
      <c r="G140" s="163">
        <v>5.45</v>
      </c>
      <c r="H140" s="163">
        <v>10.9</v>
      </c>
      <c r="I140" s="113" t="s">
        <v>165</v>
      </c>
      <c r="J140" s="96"/>
      <c r="K140" s="96"/>
      <c r="L140" s="96"/>
      <c r="M140" s="96">
        <v>1</v>
      </c>
      <c r="N140" s="96"/>
      <c r="O140" s="96"/>
      <c r="P140" s="164"/>
      <c r="Q140" s="164"/>
      <c r="R140" s="164"/>
      <c r="S140" s="164"/>
      <c r="T140" s="164"/>
      <c r="U140" s="96">
        <v>1</v>
      </c>
      <c r="V140" s="96"/>
      <c r="W140" s="96"/>
      <c r="X140" s="96"/>
      <c r="Y140" s="96"/>
      <c r="Z140" s="97">
        <f t="shared" si="17"/>
        <v>0</v>
      </c>
      <c r="AA140" s="97"/>
      <c r="AB140" s="291" t="str">
        <f>IFERROR(VLOOKUP(B140,'Найдено на объекте'!$A$2:$I$83,9,0),"-")</f>
        <v>-</v>
      </c>
      <c r="AC140" s="196" t="str">
        <f t="shared" si="12"/>
        <v>-</v>
      </c>
      <c r="AD140" s="196" t="str">
        <f>IFERROR(VLOOKUP(B140,[1]Отгрузки!$B$208:$C$281,2,0),"-")</f>
        <v>-</v>
      </c>
      <c r="AE140" s="196" t="str">
        <f t="shared" si="13"/>
        <v>-</v>
      </c>
      <c r="AF140" s="291">
        <f t="shared" si="14"/>
        <v>2</v>
      </c>
      <c r="AG140" s="196">
        <f t="shared" si="15"/>
        <v>0.46260000000000001</v>
      </c>
      <c r="AH140" s="319"/>
      <c r="AI140" s="291"/>
      <c r="AJ140" s="107">
        <f>VLOOKUP(B140,'[2]ВОМ КГ-3 СОЭКС'!$C$3:$G$2063,5,0)</f>
        <v>462.6</v>
      </c>
      <c r="AK140" s="218">
        <f t="shared" si="16"/>
        <v>0</v>
      </c>
    </row>
    <row r="141" spans="1:37" x14ac:dyDescent="0.3">
      <c r="A141" s="159" t="s">
        <v>499</v>
      </c>
      <c r="B141" s="160" t="s">
        <v>1906</v>
      </c>
      <c r="C141" s="160" t="s">
        <v>3378</v>
      </c>
      <c r="D141" s="113">
        <v>2</v>
      </c>
      <c r="E141" s="161">
        <v>231.8</v>
      </c>
      <c r="F141" s="162">
        <v>463.6</v>
      </c>
      <c r="G141" s="163">
        <v>5.74</v>
      </c>
      <c r="H141" s="163">
        <v>11.48</v>
      </c>
      <c r="I141" s="113" t="s">
        <v>165</v>
      </c>
      <c r="J141" s="96"/>
      <c r="K141" s="96"/>
      <c r="L141" s="96"/>
      <c r="M141" s="96">
        <v>1</v>
      </c>
      <c r="N141" s="96"/>
      <c r="O141" s="96"/>
      <c r="P141" s="164"/>
      <c r="Q141" s="164"/>
      <c r="R141" s="164"/>
      <c r="S141" s="164"/>
      <c r="T141" s="164"/>
      <c r="U141" s="96">
        <v>1</v>
      </c>
      <c r="V141" s="96"/>
      <c r="W141" s="96"/>
      <c r="X141" s="96"/>
      <c r="Y141" s="96"/>
      <c r="Z141" s="97">
        <f t="shared" si="17"/>
        <v>0</v>
      </c>
      <c r="AA141" s="97"/>
      <c r="AB141" s="291" t="str">
        <f>IFERROR(VLOOKUP(B141,'Найдено на объекте'!$A$2:$I$83,9,0),"-")</f>
        <v>-</v>
      </c>
      <c r="AC141" s="196" t="str">
        <f t="shared" si="12"/>
        <v>-</v>
      </c>
      <c r="AD141" s="196" t="str">
        <f>IFERROR(VLOOKUP(B141,[1]Отгрузки!$B$208:$C$281,2,0),"-")</f>
        <v>-</v>
      </c>
      <c r="AE141" s="196" t="str">
        <f t="shared" si="13"/>
        <v>-</v>
      </c>
      <c r="AF141" s="291">
        <f t="shared" si="14"/>
        <v>2</v>
      </c>
      <c r="AG141" s="196">
        <f t="shared" si="15"/>
        <v>0.46360000000000001</v>
      </c>
      <c r="AH141" s="319"/>
      <c r="AI141" s="291"/>
      <c r="AJ141" s="107">
        <f>VLOOKUP(B141,'[2]ВОМ КГ-3 СОЭКС'!$C$3:$G$2063,5,0)</f>
        <v>463.6</v>
      </c>
      <c r="AK141" s="218">
        <f t="shared" si="16"/>
        <v>0</v>
      </c>
    </row>
    <row r="142" spans="1:37" x14ac:dyDescent="0.3">
      <c r="A142" s="159" t="s">
        <v>501</v>
      </c>
      <c r="B142" s="160" t="s">
        <v>1907</v>
      </c>
      <c r="C142" s="160" t="s">
        <v>3379</v>
      </c>
      <c r="D142" s="113">
        <v>2</v>
      </c>
      <c r="E142" s="161">
        <v>232.6</v>
      </c>
      <c r="F142" s="162">
        <v>465.2</v>
      </c>
      <c r="G142" s="163">
        <v>5.46</v>
      </c>
      <c r="H142" s="163">
        <v>10.92</v>
      </c>
      <c r="I142" s="113" t="s">
        <v>165</v>
      </c>
      <c r="J142" s="96"/>
      <c r="K142" s="96"/>
      <c r="L142" s="96"/>
      <c r="M142" s="96"/>
      <c r="N142" s="96">
        <v>1</v>
      </c>
      <c r="O142" s="96"/>
      <c r="P142" s="164"/>
      <c r="Q142" s="164"/>
      <c r="R142" s="164"/>
      <c r="S142" s="164"/>
      <c r="T142" s="164"/>
      <c r="U142" s="96"/>
      <c r="V142" s="96">
        <v>1</v>
      </c>
      <c r="W142" s="96"/>
      <c r="X142" s="96"/>
      <c r="Y142" s="96"/>
      <c r="Z142" s="97">
        <f t="shared" si="17"/>
        <v>0</v>
      </c>
      <c r="AA142" s="97"/>
      <c r="AB142" s="291" t="str">
        <f>IFERROR(VLOOKUP(B142,'Найдено на объекте'!$A$2:$I$83,9,0),"-")</f>
        <v>-</v>
      </c>
      <c r="AC142" s="196" t="str">
        <f t="shared" si="12"/>
        <v>-</v>
      </c>
      <c r="AD142" s="196" t="str">
        <f>IFERROR(VLOOKUP(B142,[1]Отгрузки!$B$208:$C$281,2,0),"-")</f>
        <v>-</v>
      </c>
      <c r="AE142" s="196" t="str">
        <f t="shared" si="13"/>
        <v>-</v>
      </c>
      <c r="AF142" s="291">
        <f t="shared" si="14"/>
        <v>2</v>
      </c>
      <c r="AG142" s="196">
        <f t="shared" si="15"/>
        <v>0.4652</v>
      </c>
      <c r="AH142" s="319"/>
      <c r="AI142" s="291"/>
      <c r="AJ142" s="107">
        <f>VLOOKUP(B142,'[2]ВОМ КГ-3 СОЭКС'!$C$3:$G$2063,5,0)</f>
        <v>465.2</v>
      </c>
      <c r="AK142" s="218">
        <f t="shared" si="16"/>
        <v>0</v>
      </c>
    </row>
    <row r="143" spans="1:37" x14ac:dyDescent="0.3">
      <c r="A143" s="159" t="s">
        <v>503</v>
      </c>
      <c r="B143" s="160" t="s">
        <v>1908</v>
      </c>
      <c r="C143" s="160" t="s">
        <v>3380</v>
      </c>
      <c r="D143" s="113">
        <v>2</v>
      </c>
      <c r="E143" s="161">
        <v>242.3</v>
      </c>
      <c r="F143" s="162">
        <v>484.6</v>
      </c>
      <c r="G143" s="163">
        <v>6.11</v>
      </c>
      <c r="H143" s="163">
        <v>12.22</v>
      </c>
      <c r="I143" s="113" t="s">
        <v>165</v>
      </c>
      <c r="J143" s="96"/>
      <c r="K143" s="96"/>
      <c r="L143" s="96"/>
      <c r="M143" s="96"/>
      <c r="N143" s="96">
        <v>1</v>
      </c>
      <c r="O143" s="96"/>
      <c r="P143" s="164"/>
      <c r="Q143" s="164"/>
      <c r="R143" s="164"/>
      <c r="S143" s="164"/>
      <c r="T143" s="164"/>
      <c r="U143" s="96"/>
      <c r="V143" s="96">
        <v>1</v>
      </c>
      <c r="W143" s="96"/>
      <c r="X143" s="96"/>
      <c r="Y143" s="96"/>
      <c r="Z143" s="97">
        <f t="shared" si="17"/>
        <v>0</v>
      </c>
      <c r="AA143" s="97"/>
      <c r="AB143" s="291" t="str">
        <f>IFERROR(VLOOKUP(B143,'Найдено на объекте'!$A$2:$I$83,9,0),"-")</f>
        <v>-</v>
      </c>
      <c r="AC143" s="196" t="str">
        <f t="shared" si="12"/>
        <v>-</v>
      </c>
      <c r="AD143" s="196" t="str">
        <f>IFERROR(VLOOKUP(B143,[1]Отгрузки!$B$208:$C$281,2,0),"-")</f>
        <v>-</v>
      </c>
      <c r="AE143" s="196" t="str">
        <f t="shared" si="13"/>
        <v>-</v>
      </c>
      <c r="AF143" s="291">
        <f t="shared" si="14"/>
        <v>2</v>
      </c>
      <c r="AG143" s="196">
        <f t="shared" si="15"/>
        <v>0.48460000000000003</v>
      </c>
      <c r="AH143" s="319"/>
      <c r="AI143" s="291"/>
      <c r="AJ143" s="107">
        <f>VLOOKUP(B143,'[2]ВОМ КГ-3 СОЭКС'!$C$3:$G$2063,5,0)</f>
        <v>484.6</v>
      </c>
      <c r="AK143" s="218">
        <f t="shared" si="16"/>
        <v>0</v>
      </c>
    </row>
    <row r="144" spans="1:37" x14ac:dyDescent="0.3">
      <c r="A144" s="159" t="s">
        <v>505</v>
      </c>
      <c r="B144" s="160" t="s">
        <v>1909</v>
      </c>
      <c r="C144" s="160" t="s">
        <v>3381</v>
      </c>
      <c r="D144" s="113">
        <v>2</v>
      </c>
      <c r="E144" s="161">
        <v>231.3</v>
      </c>
      <c r="F144" s="162">
        <v>462.6</v>
      </c>
      <c r="G144" s="163">
        <v>5.45</v>
      </c>
      <c r="H144" s="163">
        <v>10.9</v>
      </c>
      <c r="I144" s="113" t="s">
        <v>165</v>
      </c>
      <c r="J144" s="96"/>
      <c r="K144" s="96"/>
      <c r="L144" s="96"/>
      <c r="M144" s="96"/>
      <c r="N144" s="96">
        <v>1</v>
      </c>
      <c r="O144" s="96"/>
      <c r="P144" s="164"/>
      <c r="Q144" s="164"/>
      <c r="R144" s="164"/>
      <c r="S144" s="164"/>
      <c r="T144" s="164"/>
      <c r="U144" s="96"/>
      <c r="V144" s="96">
        <v>1</v>
      </c>
      <c r="W144" s="96"/>
      <c r="X144" s="96"/>
      <c r="Y144" s="96"/>
      <c r="Z144" s="97">
        <f t="shared" si="17"/>
        <v>0</v>
      </c>
      <c r="AA144" s="97"/>
      <c r="AB144" s="291" t="str">
        <f>IFERROR(VLOOKUP(B144,'Найдено на объекте'!$A$2:$I$83,9,0),"-")</f>
        <v>-</v>
      </c>
      <c r="AC144" s="196" t="str">
        <f t="shared" si="12"/>
        <v>-</v>
      </c>
      <c r="AD144" s="196" t="str">
        <f>IFERROR(VLOOKUP(B144,[1]Отгрузки!$B$208:$C$281,2,0),"-")</f>
        <v>-</v>
      </c>
      <c r="AE144" s="196" t="str">
        <f t="shared" si="13"/>
        <v>-</v>
      </c>
      <c r="AF144" s="291">
        <f t="shared" si="14"/>
        <v>2</v>
      </c>
      <c r="AG144" s="196">
        <f t="shared" si="15"/>
        <v>0.46260000000000001</v>
      </c>
      <c r="AH144" s="319"/>
      <c r="AI144" s="291"/>
      <c r="AJ144" s="107">
        <f>VLOOKUP(B144,'[2]ВОМ КГ-3 СОЭКС'!$C$3:$G$2063,5,0)</f>
        <v>462.6</v>
      </c>
      <c r="AK144" s="218">
        <f t="shared" si="16"/>
        <v>0</v>
      </c>
    </row>
    <row r="145" spans="1:37" x14ac:dyDescent="0.3">
      <c r="A145" s="159" t="s">
        <v>507</v>
      </c>
      <c r="B145" s="160" t="s">
        <v>1910</v>
      </c>
      <c r="C145" s="160" t="s">
        <v>3382</v>
      </c>
      <c r="D145" s="113">
        <v>2</v>
      </c>
      <c r="E145" s="161">
        <v>231.8</v>
      </c>
      <c r="F145" s="162">
        <v>463.6</v>
      </c>
      <c r="G145" s="163">
        <v>5.74</v>
      </c>
      <c r="H145" s="163">
        <v>11.48</v>
      </c>
      <c r="I145" s="113" t="s">
        <v>165</v>
      </c>
      <c r="J145" s="96"/>
      <c r="K145" s="96"/>
      <c r="L145" s="96"/>
      <c r="M145" s="96"/>
      <c r="N145" s="96">
        <v>1</v>
      </c>
      <c r="O145" s="96"/>
      <c r="P145" s="164"/>
      <c r="Q145" s="164"/>
      <c r="R145" s="164"/>
      <c r="S145" s="164"/>
      <c r="T145" s="164"/>
      <c r="U145" s="96"/>
      <c r="V145" s="96">
        <v>1</v>
      </c>
      <c r="W145" s="96"/>
      <c r="X145" s="96"/>
      <c r="Y145" s="96"/>
      <c r="Z145" s="97">
        <f t="shared" si="17"/>
        <v>0</v>
      </c>
      <c r="AA145" s="97"/>
      <c r="AB145" s="291" t="str">
        <f>IFERROR(VLOOKUP(B145,'Найдено на объекте'!$A$2:$I$83,9,0),"-")</f>
        <v>-</v>
      </c>
      <c r="AC145" s="196" t="str">
        <f t="shared" si="12"/>
        <v>-</v>
      </c>
      <c r="AD145" s="196" t="str">
        <f>IFERROR(VLOOKUP(B145,[1]Отгрузки!$B$208:$C$281,2,0),"-")</f>
        <v>-</v>
      </c>
      <c r="AE145" s="196" t="str">
        <f t="shared" si="13"/>
        <v>-</v>
      </c>
      <c r="AF145" s="291">
        <f t="shared" si="14"/>
        <v>2</v>
      </c>
      <c r="AG145" s="196">
        <f t="shared" si="15"/>
        <v>0.46360000000000001</v>
      </c>
      <c r="AH145" s="319"/>
      <c r="AI145" s="291"/>
      <c r="AJ145" s="107">
        <f>VLOOKUP(B145,'[2]ВОМ КГ-3 СОЭКС'!$C$3:$G$2063,5,0)</f>
        <v>463.6</v>
      </c>
      <c r="AK145" s="218">
        <f t="shared" si="16"/>
        <v>0</v>
      </c>
    </row>
    <row r="146" spans="1:37" x14ac:dyDescent="0.3">
      <c r="A146" s="159" t="s">
        <v>509</v>
      </c>
      <c r="B146" s="160" t="s">
        <v>1911</v>
      </c>
      <c r="C146" s="160" t="s">
        <v>3383</v>
      </c>
      <c r="D146" s="113">
        <v>2</v>
      </c>
      <c r="E146" s="161">
        <v>324.7</v>
      </c>
      <c r="F146" s="162">
        <v>649.4</v>
      </c>
      <c r="G146" s="163">
        <v>8.2799999999999994</v>
      </c>
      <c r="H146" s="163">
        <v>16.559999999999999</v>
      </c>
      <c r="I146" s="113" t="s">
        <v>165</v>
      </c>
      <c r="J146" s="96"/>
      <c r="K146" s="96"/>
      <c r="L146" s="96"/>
      <c r="M146" s="96"/>
      <c r="N146" s="96"/>
      <c r="O146" s="96"/>
      <c r="P146" s="164"/>
      <c r="Q146" s="164">
        <v>1</v>
      </c>
      <c r="R146" s="164"/>
      <c r="S146" s="164"/>
      <c r="T146" s="164"/>
      <c r="U146" s="96"/>
      <c r="V146" s="96"/>
      <c r="W146" s="96"/>
      <c r="X146" s="96"/>
      <c r="Y146" s="96">
        <v>1</v>
      </c>
      <c r="Z146" s="97">
        <f t="shared" si="17"/>
        <v>0</v>
      </c>
      <c r="AA146" s="97"/>
      <c r="AB146" s="291" t="str">
        <f>IFERROR(VLOOKUP(B146,'Найдено на объекте'!$A$2:$I$83,9,0),"-")</f>
        <v>-</v>
      </c>
      <c r="AC146" s="196" t="str">
        <f t="shared" si="12"/>
        <v>-</v>
      </c>
      <c r="AD146" s="196" t="str">
        <f>IFERROR(VLOOKUP(B146,[1]Отгрузки!$B$208:$C$281,2,0),"-")</f>
        <v>-</v>
      </c>
      <c r="AE146" s="196" t="str">
        <f t="shared" si="13"/>
        <v>-</v>
      </c>
      <c r="AF146" s="291">
        <f t="shared" si="14"/>
        <v>2</v>
      </c>
      <c r="AG146" s="196">
        <f t="shared" si="15"/>
        <v>0.64939999999999998</v>
      </c>
      <c r="AH146" s="319"/>
      <c r="AI146" s="291"/>
      <c r="AJ146" s="107">
        <f>VLOOKUP(B146,'[2]ВОМ КГ-3 СОЭКС'!$C$3:$G$2063,5,0)</f>
        <v>649.4</v>
      </c>
      <c r="AK146" s="218">
        <f t="shared" si="16"/>
        <v>0</v>
      </c>
    </row>
    <row r="147" spans="1:37" x14ac:dyDescent="0.3">
      <c r="A147" s="159" t="s">
        <v>511</v>
      </c>
      <c r="B147" s="160" t="s">
        <v>1912</v>
      </c>
      <c r="C147" s="160" t="s">
        <v>3384</v>
      </c>
      <c r="D147" s="113">
        <v>1</v>
      </c>
      <c r="E147" s="161">
        <v>21.3</v>
      </c>
      <c r="F147" s="162">
        <v>21.3</v>
      </c>
      <c r="G147" s="163">
        <v>0.62</v>
      </c>
      <c r="H147" s="163">
        <v>0.62</v>
      </c>
      <c r="I147" s="113" t="s">
        <v>170</v>
      </c>
      <c r="J147" s="96"/>
      <c r="K147" s="96"/>
      <c r="L147" s="96">
        <v>1</v>
      </c>
      <c r="M147" s="96"/>
      <c r="N147" s="96"/>
      <c r="O147" s="96"/>
      <c r="P147" s="164"/>
      <c r="Q147" s="164"/>
      <c r="R147" s="164"/>
      <c r="S147" s="164"/>
      <c r="T147" s="164"/>
      <c r="U147" s="96"/>
      <c r="V147" s="96"/>
      <c r="W147" s="96"/>
      <c r="X147" s="96"/>
      <c r="Y147" s="96"/>
      <c r="Z147" s="97">
        <f t="shared" si="17"/>
        <v>0</v>
      </c>
      <c r="AA147" s="97"/>
      <c r="AB147" s="291" t="str">
        <f>IFERROR(VLOOKUP(B147,'Найдено на объекте'!$A$2:$I$83,9,0),"-")</f>
        <v>-</v>
      </c>
      <c r="AC147" s="196" t="str">
        <f t="shared" si="12"/>
        <v>-</v>
      </c>
      <c r="AD147" s="196" t="str">
        <f>IFERROR(VLOOKUP(B147,[1]Отгрузки!$B$208:$C$281,2,0),"-")</f>
        <v>-</v>
      </c>
      <c r="AE147" s="196" t="str">
        <f t="shared" si="13"/>
        <v>-</v>
      </c>
      <c r="AF147" s="291">
        <f t="shared" si="14"/>
        <v>1</v>
      </c>
      <c r="AG147" s="196">
        <f t="shared" si="15"/>
        <v>2.1299999999999999E-2</v>
      </c>
      <c r="AH147" s="319"/>
      <c r="AI147" s="291"/>
      <c r="AJ147" s="107">
        <f>VLOOKUP(B147,'[2]ВОМ КГ-3 СОЭКС'!$C$3:$G$2063,5,0)</f>
        <v>21.3</v>
      </c>
      <c r="AK147" s="218">
        <f t="shared" si="16"/>
        <v>0</v>
      </c>
    </row>
    <row r="148" spans="1:37" x14ac:dyDescent="0.3">
      <c r="A148" s="159" t="s">
        <v>513</v>
      </c>
      <c r="B148" s="160" t="s">
        <v>1913</v>
      </c>
      <c r="C148" s="160" t="s">
        <v>3385</v>
      </c>
      <c r="D148" s="113">
        <v>1</v>
      </c>
      <c r="E148" s="161">
        <v>71.400000000000006</v>
      </c>
      <c r="F148" s="162">
        <v>71.400000000000006</v>
      </c>
      <c r="G148" s="163">
        <v>1.71</v>
      </c>
      <c r="H148" s="163">
        <v>1.71</v>
      </c>
      <c r="I148" s="113" t="s">
        <v>170</v>
      </c>
      <c r="J148" s="96"/>
      <c r="K148" s="96"/>
      <c r="L148" s="96">
        <v>1</v>
      </c>
      <c r="M148" s="96"/>
      <c r="N148" s="96"/>
      <c r="O148" s="96"/>
      <c r="P148" s="164"/>
      <c r="Q148" s="164"/>
      <c r="R148" s="164"/>
      <c r="S148" s="164"/>
      <c r="T148" s="164"/>
      <c r="U148" s="96"/>
      <c r="V148" s="96"/>
      <c r="W148" s="96"/>
      <c r="X148" s="96"/>
      <c r="Y148" s="96"/>
      <c r="Z148" s="97">
        <f t="shared" si="17"/>
        <v>0</v>
      </c>
      <c r="AA148" s="97"/>
      <c r="AB148" s="291" t="str">
        <f>IFERROR(VLOOKUP(B148,'Найдено на объекте'!$A$2:$I$83,9,0),"-")</f>
        <v>-</v>
      </c>
      <c r="AC148" s="196" t="str">
        <f t="shared" si="12"/>
        <v>-</v>
      </c>
      <c r="AD148" s="196" t="str">
        <f>IFERROR(VLOOKUP(B148,[1]Отгрузки!$B$208:$C$281,2,0),"-")</f>
        <v>-</v>
      </c>
      <c r="AE148" s="196" t="str">
        <f t="shared" si="13"/>
        <v>-</v>
      </c>
      <c r="AF148" s="291">
        <f t="shared" si="14"/>
        <v>1</v>
      </c>
      <c r="AG148" s="196">
        <f t="shared" si="15"/>
        <v>7.1400000000000005E-2</v>
      </c>
      <c r="AH148" s="319"/>
      <c r="AI148" s="291"/>
      <c r="AJ148" s="107">
        <f>VLOOKUP(B148,'[2]ВОМ КГ-3 СОЭКС'!$C$3:$G$2063,5,0)</f>
        <v>71.400000000000006</v>
      </c>
      <c r="AK148" s="218">
        <f t="shared" si="16"/>
        <v>0</v>
      </c>
    </row>
    <row r="149" spans="1:37" x14ac:dyDescent="0.3">
      <c r="A149" s="159" t="s">
        <v>515</v>
      </c>
      <c r="B149" s="160" t="s">
        <v>1914</v>
      </c>
      <c r="C149" s="160" t="s">
        <v>3386</v>
      </c>
      <c r="D149" s="113">
        <v>8</v>
      </c>
      <c r="E149" s="161">
        <v>66.900000000000006</v>
      </c>
      <c r="F149" s="162">
        <v>535.20000000000005</v>
      </c>
      <c r="G149" s="163">
        <v>1.6</v>
      </c>
      <c r="H149" s="163">
        <v>12.8</v>
      </c>
      <c r="I149" s="113" t="s">
        <v>170</v>
      </c>
      <c r="J149" s="96"/>
      <c r="K149" s="96"/>
      <c r="L149" s="96"/>
      <c r="M149" s="96">
        <v>2</v>
      </c>
      <c r="N149" s="96">
        <v>2</v>
      </c>
      <c r="O149" s="96"/>
      <c r="P149" s="164"/>
      <c r="Q149" s="164"/>
      <c r="R149" s="164"/>
      <c r="S149" s="164"/>
      <c r="T149" s="164"/>
      <c r="U149" s="96">
        <v>2</v>
      </c>
      <c r="V149" s="96">
        <v>2</v>
      </c>
      <c r="W149" s="96"/>
      <c r="X149" s="96"/>
      <c r="Y149" s="96"/>
      <c r="Z149" s="97">
        <f t="shared" si="17"/>
        <v>0</v>
      </c>
      <c r="AA149" s="97"/>
      <c r="AB149" s="291" t="str">
        <f>IFERROR(VLOOKUP(B149,'Найдено на объекте'!$A$2:$I$83,9,0),"-")</f>
        <v>-</v>
      </c>
      <c r="AC149" s="196" t="str">
        <f t="shared" si="12"/>
        <v>-</v>
      </c>
      <c r="AD149" s="196" t="str">
        <f>IFERROR(VLOOKUP(B149,[1]Отгрузки!$B$208:$C$281,2,0),"-")</f>
        <v>-</v>
      </c>
      <c r="AE149" s="196" t="str">
        <f t="shared" si="13"/>
        <v>-</v>
      </c>
      <c r="AF149" s="291">
        <f t="shared" si="14"/>
        <v>8</v>
      </c>
      <c r="AG149" s="196">
        <f t="shared" si="15"/>
        <v>0.53520000000000001</v>
      </c>
      <c r="AH149" s="319"/>
      <c r="AI149" s="291"/>
      <c r="AJ149" s="107">
        <f>VLOOKUP(B149,'[2]ВОМ КГ-3 СОЭКС'!$C$3:$G$2063,5,0)</f>
        <v>535.20000000000005</v>
      </c>
      <c r="AK149" s="218">
        <f t="shared" si="16"/>
        <v>0</v>
      </c>
    </row>
    <row r="150" spans="1:37" x14ac:dyDescent="0.3">
      <c r="A150" s="159" t="s">
        <v>517</v>
      </c>
      <c r="B150" s="160" t="s">
        <v>1915</v>
      </c>
      <c r="C150" s="160" t="s">
        <v>3387</v>
      </c>
      <c r="D150" s="113">
        <v>8</v>
      </c>
      <c r="E150" s="161">
        <v>17.5</v>
      </c>
      <c r="F150" s="162">
        <v>140</v>
      </c>
      <c r="G150" s="163">
        <v>0.52</v>
      </c>
      <c r="H150" s="163">
        <v>4.16</v>
      </c>
      <c r="I150" s="113" t="s">
        <v>170</v>
      </c>
      <c r="J150" s="96"/>
      <c r="K150" s="96"/>
      <c r="L150" s="96"/>
      <c r="M150" s="96">
        <v>2</v>
      </c>
      <c r="N150" s="96">
        <v>2</v>
      </c>
      <c r="O150" s="96"/>
      <c r="P150" s="164"/>
      <c r="Q150" s="164"/>
      <c r="R150" s="164"/>
      <c r="S150" s="164"/>
      <c r="T150" s="164"/>
      <c r="U150" s="96">
        <v>2</v>
      </c>
      <c r="V150" s="96">
        <v>2</v>
      </c>
      <c r="W150" s="96"/>
      <c r="X150" s="96"/>
      <c r="Y150" s="96"/>
      <c r="Z150" s="97">
        <f t="shared" si="17"/>
        <v>0</v>
      </c>
      <c r="AA150" s="97"/>
      <c r="AB150" s="291" t="str">
        <f>IFERROR(VLOOKUP(B150,'Найдено на объекте'!$A$2:$I$83,9,0),"-")</f>
        <v>-</v>
      </c>
      <c r="AC150" s="196" t="str">
        <f t="shared" si="12"/>
        <v>-</v>
      </c>
      <c r="AD150" s="196" t="str">
        <f>IFERROR(VLOOKUP(B150,[1]Отгрузки!$B$208:$C$281,2,0),"-")</f>
        <v>-</v>
      </c>
      <c r="AE150" s="196" t="str">
        <f t="shared" si="13"/>
        <v>-</v>
      </c>
      <c r="AF150" s="291">
        <f t="shared" si="14"/>
        <v>8</v>
      </c>
      <c r="AG150" s="196">
        <f t="shared" si="15"/>
        <v>0.14000000000000001</v>
      </c>
      <c r="AH150" s="319"/>
      <c r="AI150" s="291"/>
      <c r="AJ150" s="107">
        <f>VLOOKUP(B150,'[2]ВОМ КГ-3 СОЭКС'!$C$3:$G$2063,5,0)</f>
        <v>140</v>
      </c>
      <c r="AK150" s="218">
        <f t="shared" si="16"/>
        <v>0</v>
      </c>
    </row>
    <row r="151" spans="1:37" x14ac:dyDescent="0.3">
      <c r="A151" s="159" t="s">
        <v>519</v>
      </c>
      <c r="B151" s="160" t="s">
        <v>1916</v>
      </c>
      <c r="C151" s="160" t="s">
        <v>3388</v>
      </c>
      <c r="D151" s="113">
        <v>2</v>
      </c>
      <c r="E151" s="161">
        <v>347.1</v>
      </c>
      <c r="F151" s="162">
        <v>694.2</v>
      </c>
      <c r="G151" s="163">
        <v>17.809999999999999</v>
      </c>
      <c r="H151" s="163">
        <v>35.619999999999997</v>
      </c>
      <c r="I151" s="113" t="s">
        <v>170</v>
      </c>
      <c r="J151" s="96"/>
      <c r="K151" s="96"/>
      <c r="L151" s="96">
        <v>2</v>
      </c>
      <c r="M151" s="96"/>
      <c r="N151" s="96"/>
      <c r="O151" s="96"/>
      <c r="P151" s="164"/>
      <c r="Q151" s="164"/>
      <c r="R151" s="164"/>
      <c r="S151" s="164"/>
      <c r="T151" s="164"/>
      <c r="U151" s="96"/>
      <c r="V151" s="96"/>
      <c r="W151" s="96"/>
      <c r="X151" s="96"/>
      <c r="Y151" s="96"/>
      <c r="Z151" s="97">
        <f t="shared" si="17"/>
        <v>0</v>
      </c>
      <c r="AA151" s="97"/>
      <c r="AB151" s="291" t="str">
        <f>IFERROR(VLOOKUP(B151,'Найдено на объекте'!$A$2:$I$83,9,0),"-")</f>
        <v>-</v>
      </c>
      <c r="AC151" s="196" t="str">
        <f t="shared" si="12"/>
        <v>-</v>
      </c>
      <c r="AD151" s="196" t="str">
        <f>IFERROR(VLOOKUP(B151,[1]Отгрузки!$B$208:$C$281,2,0),"-")</f>
        <v>-</v>
      </c>
      <c r="AE151" s="196" t="str">
        <f t="shared" si="13"/>
        <v>-</v>
      </c>
      <c r="AF151" s="291">
        <f t="shared" si="14"/>
        <v>2</v>
      </c>
      <c r="AG151" s="196">
        <f t="shared" si="15"/>
        <v>0.69420000000000004</v>
      </c>
      <c r="AH151" s="319"/>
      <c r="AI151" s="291"/>
      <c r="AJ151" s="107">
        <f>VLOOKUP(B151,'[2]ВОМ КГ-3 СОЭКС'!$C$3:$G$2063,5,0)</f>
        <v>694.2</v>
      </c>
      <c r="AK151" s="218">
        <f t="shared" si="16"/>
        <v>0</v>
      </c>
    </row>
    <row r="152" spans="1:37" x14ac:dyDescent="0.3">
      <c r="A152" s="159" t="s">
        <v>521</v>
      </c>
      <c r="B152" s="160" t="s">
        <v>1917</v>
      </c>
      <c r="C152" s="160" t="s">
        <v>3389</v>
      </c>
      <c r="D152" s="113">
        <v>1</v>
      </c>
      <c r="E152" s="161">
        <v>383.4</v>
      </c>
      <c r="F152" s="162">
        <v>383.4</v>
      </c>
      <c r="G152" s="163">
        <v>17.760000000000002</v>
      </c>
      <c r="H152" s="163">
        <v>17.760000000000002</v>
      </c>
      <c r="I152" s="113" t="s">
        <v>170</v>
      </c>
      <c r="J152" s="96"/>
      <c r="K152" s="96"/>
      <c r="L152" s="96">
        <v>1</v>
      </c>
      <c r="M152" s="96"/>
      <c r="N152" s="96"/>
      <c r="O152" s="96"/>
      <c r="P152" s="164"/>
      <c r="Q152" s="164"/>
      <c r="R152" s="164"/>
      <c r="S152" s="164"/>
      <c r="T152" s="164"/>
      <c r="U152" s="96"/>
      <c r="V152" s="96"/>
      <c r="W152" s="96"/>
      <c r="X152" s="96"/>
      <c r="Y152" s="96"/>
      <c r="Z152" s="97">
        <f t="shared" si="17"/>
        <v>0</v>
      </c>
      <c r="AA152" s="97"/>
      <c r="AB152" s="291" t="str">
        <f>IFERROR(VLOOKUP(B152,'Найдено на объекте'!$A$2:$I$83,9,0),"-")</f>
        <v>-</v>
      </c>
      <c r="AC152" s="196" t="str">
        <f t="shared" si="12"/>
        <v>-</v>
      </c>
      <c r="AD152" s="196" t="str">
        <f>IFERROR(VLOOKUP(B152,[1]Отгрузки!$B$208:$C$281,2,0),"-")</f>
        <v>-</v>
      </c>
      <c r="AE152" s="196" t="str">
        <f t="shared" si="13"/>
        <v>-</v>
      </c>
      <c r="AF152" s="291">
        <f t="shared" si="14"/>
        <v>1</v>
      </c>
      <c r="AG152" s="196">
        <f t="shared" si="15"/>
        <v>0.38339999999999996</v>
      </c>
      <c r="AH152" s="319"/>
      <c r="AI152" s="291"/>
      <c r="AJ152" s="107">
        <f>VLOOKUP(B152,'[2]ВОМ КГ-3 СОЭКС'!$C$3:$G$2063,5,0)</f>
        <v>383.4</v>
      </c>
      <c r="AK152" s="218">
        <f t="shared" si="16"/>
        <v>0</v>
      </c>
    </row>
    <row r="153" spans="1:37" x14ac:dyDescent="0.3">
      <c r="A153" s="159" t="s">
        <v>523</v>
      </c>
      <c r="B153" s="160" t="s">
        <v>1918</v>
      </c>
      <c r="C153" s="160" t="s">
        <v>3390</v>
      </c>
      <c r="D153" s="113">
        <v>1</v>
      </c>
      <c r="E153" s="161">
        <v>176</v>
      </c>
      <c r="F153" s="162">
        <v>176</v>
      </c>
      <c r="G153" s="163">
        <v>8.68</v>
      </c>
      <c r="H153" s="163">
        <v>8.68</v>
      </c>
      <c r="I153" s="113" t="s">
        <v>170</v>
      </c>
      <c r="J153" s="96"/>
      <c r="K153" s="96"/>
      <c r="L153" s="96">
        <v>1</v>
      </c>
      <c r="M153" s="96"/>
      <c r="N153" s="96"/>
      <c r="O153" s="96"/>
      <c r="P153" s="164"/>
      <c r="Q153" s="164"/>
      <c r="R153" s="164"/>
      <c r="S153" s="164"/>
      <c r="T153" s="164"/>
      <c r="U153" s="96"/>
      <c r="V153" s="96"/>
      <c r="W153" s="96"/>
      <c r="X153" s="96"/>
      <c r="Y153" s="96"/>
      <c r="Z153" s="97">
        <f t="shared" si="17"/>
        <v>0</v>
      </c>
      <c r="AA153" s="97"/>
      <c r="AB153" s="291" t="str">
        <f>IFERROR(VLOOKUP(B153,'Найдено на объекте'!$A$2:$I$83,9,0),"-")</f>
        <v>-</v>
      </c>
      <c r="AC153" s="196" t="str">
        <f t="shared" si="12"/>
        <v>-</v>
      </c>
      <c r="AD153" s="196" t="str">
        <f>IFERROR(VLOOKUP(B153,[1]Отгрузки!$B$208:$C$281,2,0),"-")</f>
        <v>-</v>
      </c>
      <c r="AE153" s="196" t="str">
        <f t="shared" si="13"/>
        <v>-</v>
      </c>
      <c r="AF153" s="291">
        <f t="shared" si="14"/>
        <v>1</v>
      </c>
      <c r="AG153" s="196">
        <f t="shared" si="15"/>
        <v>0.17599999999999999</v>
      </c>
      <c r="AH153" s="319"/>
      <c r="AI153" s="291"/>
      <c r="AJ153" s="107">
        <f>VLOOKUP(B153,'[2]ВОМ КГ-3 СОЭКС'!$C$3:$G$2063,5,0)</f>
        <v>176</v>
      </c>
      <c r="AK153" s="218">
        <f t="shared" si="16"/>
        <v>0</v>
      </c>
    </row>
    <row r="154" spans="1:37" x14ac:dyDescent="0.3">
      <c r="A154" s="159" t="s">
        <v>525</v>
      </c>
      <c r="B154" s="160" t="s">
        <v>1919</v>
      </c>
      <c r="C154" s="160" t="s">
        <v>3391</v>
      </c>
      <c r="D154" s="113">
        <v>4</v>
      </c>
      <c r="E154" s="161">
        <v>278.8</v>
      </c>
      <c r="F154" s="162">
        <v>1115.2</v>
      </c>
      <c r="G154" s="163">
        <v>15.24</v>
      </c>
      <c r="H154" s="163">
        <v>60.96</v>
      </c>
      <c r="I154" s="113" t="s">
        <v>170</v>
      </c>
      <c r="J154" s="96"/>
      <c r="K154" s="96"/>
      <c r="L154" s="96"/>
      <c r="M154" s="96">
        <v>1</v>
      </c>
      <c r="N154" s="96">
        <v>1</v>
      </c>
      <c r="O154" s="96"/>
      <c r="P154" s="164"/>
      <c r="Q154" s="164"/>
      <c r="R154" s="164"/>
      <c r="S154" s="164"/>
      <c r="T154" s="164"/>
      <c r="U154" s="96">
        <v>1</v>
      </c>
      <c r="V154" s="96">
        <v>1</v>
      </c>
      <c r="W154" s="96"/>
      <c r="X154" s="96"/>
      <c r="Y154" s="96"/>
      <c r="Z154" s="97">
        <f t="shared" si="17"/>
        <v>0</v>
      </c>
      <c r="AA154" s="97"/>
      <c r="AB154" s="291" t="str">
        <f>IFERROR(VLOOKUP(B154,'Найдено на объекте'!$A$2:$I$83,9,0),"-")</f>
        <v>-</v>
      </c>
      <c r="AC154" s="196" t="str">
        <f t="shared" si="12"/>
        <v>-</v>
      </c>
      <c r="AD154" s="196" t="str">
        <f>IFERROR(VLOOKUP(B154,[1]Отгрузки!$B$208:$C$281,2,0),"-")</f>
        <v>-</v>
      </c>
      <c r="AE154" s="196" t="str">
        <f t="shared" si="13"/>
        <v>-</v>
      </c>
      <c r="AF154" s="291">
        <f t="shared" si="14"/>
        <v>4</v>
      </c>
      <c r="AG154" s="196">
        <f t="shared" si="15"/>
        <v>1.1152</v>
      </c>
      <c r="AH154" s="319"/>
      <c r="AI154" s="291"/>
      <c r="AJ154" s="107">
        <f>VLOOKUP(B154,'[2]ВОМ КГ-3 СОЭКС'!$C$3:$G$2063,5,0)</f>
        <v>1115.2</v>
      </c>
      <c r="AK154" s="218">
        <f t="shared" si="16"/>
        <v>0</v>
      </c>
    </row>
    <row r="155" spans="1:37" x14ac:dyDescent="0.3">
      <c r="A155" s="159" t="s">
        <v>527</v>
      </c>
      <c r="B155" s="160" t="s">
        <v>1920</v>
      </c>
      <c r="C155" s="160" t="s">
        <v>3392</v>
      </c>
      <c r="D155" s="113">
        <v>2</v>
      </c>
      <c r="E155" s="161">
        <v>261.2</v>
      </c>
      <c r="F155" s="162">
        <v>522.4</v>
      </c>
      <c r="G155" s="163">
        <v>13.45</v>
      </c>
      <c r="H155" s="163">
        <v>26.9</v>
      </c>
      <c r="I155" s="113" t="s">
        <v>170</v>
      </c>
      <c r="J155" s="96"/>
      <c r="K155" s="96"/>
      <c r="L155" s="96"/>
      <c r="M155" s="96">
        <v>1</v>
      </c>
      <c r="N155" s="96"/>
      <c r="O155" s="96"/>
      <c r="P155" s="164"/>
      <c r="Q155" s="164"/>
      <c r="R155" s="164"/>
      <c r="S155" s="164"/>
      <c r="T155" s="164"/>
      <c r="U155" s="96">
        <v>1</v>
      </c>
      <c r="V155" s="96"/>
      <c r="W155" s="96"/>
      <c r="X155" s="96"/>
      <c r="Y155" s="96"/>
      <c r="Z155" s="97">
        <f t="shared" si="17"/>
        <v>0</v>
      </c>
      <c r="AA155" s="97"/>
      <c r="AB155" s="291" t="str">
        <f>IFERROR(VLOOKUP(B155,'Найдено на объекте'!$A$2:$I$83,9,0),"-")</f>
        <v>-</v>
      </c>
      <c r="AC155" s="196" t="str">
        <f t="shared" si="12"/>
        <v>-</v>
      </c>
      <c r="AD155" s="196" t="str">
        <f>IFERROR(VLOOKUP(B155,[1]Отгрузки!$B$208:$C$281,2,0),"-")</f>
        <v>-</v>
      </c>
      <c r="AE155" s="196" t="str">
        <f t="shared" si="13"/>
        <v>-</v>
      </c>
      <c r="AF155" s="291">
        <f t="shared" si="14"/>
        <v>2</v>
      </c>
      <c r="AG155" s="196">
        <f t="shared" si="15"/>
        <v>0.52239999999999998</v>
      </c>
      <c r="AH155" s="319"/>
      <c r="AI155" s="291"/>
      <c r="AJ155" s="107">
        <f>VLOOKUP(B155,'[2]ВОМ КГ-3 СОЭКС'!$C$3:$G$2063,5,0)</f>
        <v>522.4</v>
      </c>
      <c r="AK155" s="218">
        <f t="shared" si="16"/>
        <v>0</v>
      </c>
    </row>
    <row r="156" spans="1:37" x14ac:dyDescent="0.3">
      <c r="A156" s="159" t="s">
        <v>529</v>
      </c>
      <c r="B156" s="160" t="s">
        <v>1921</v>
      </c>
      <c r="C156" s="160" t="s">
        <v>3393</v>
      </c>
      <c r="D156" s="113">
        <v>2</v>
      </c>
      <c r="E156" s="161">
        <v>259.60000000000002</v>
      </c>
      <c r="F156" s="162">
        <v>519.20000000000005</v>
      </c>
      <c r="G156" s="163">
        <v>13.38</v>
      </c>
      <c r="H156" s="163">
        <v>26.76</v>
      </c>
      <c r="I156" s="113" t="s">
        <v>170</v>
      </c>
      <c r="J156" s="96"/>
      <c r="K156" s="96"/>
      <c r="L156" s="96"/>
      <c r="M156" s="96"/>
      <c r="N156" s="96">
        <v>1</v>
      </c>
      <c r="O156" s="96"/>
      <c r="P156" s="164"/>
      <c r="Q156" s="164"/>
      <c r="R156" s="164"/>
      <c r="S156" s="164"/>
      <c r="T156" s="164"/>
      <c r="U156" s="96"/>
      <c r="V156" s="96">
        <v>1</v>
      </c>
      <c r="W156" s="96"/>
      <c r="X156" s="96"/>
      <c r="Y156" s="96"/>
      <c r="Z156" s="97">
        <f t="shared" si="17"/>
        <v>0</v>
      </c>
      <c r="AA156" s="97"/>
      <c r="AB156" s="291" t="str">
        <f>IFERROR(VLOOKUP(B156,'Найдено на объекте'!$A$2:$I$83,9,0),"-")</f>
        <v>-</v>
      </c>
      <c r="AC156" s="196" t="str">
        <f t="shared" si="12"/>
        <v>-</v>
      </c>
      <c r="AD156" s="196" t="str">
        <f>IFERROR(VLOOKUP(B156,[1]Отгрузки!$B$208:$C$281,2,0),"-")</f>
        <v>-</v>
      </c>
      <c r="AE156" s="196" t="str">
        <f t="shared" si="13"/>
        <v>-</v>
      </c>
      <c r="AF156" s="291">
        <f t="shared" si="14"/>
        <v>2</v>
      </c>
      <c r="AG156" s="196">
        <f t="shared" si="15"/>
        <v>0.51919999999999999</v>
      </c>
      <c r="AH156" s="319"/>
      <c r="AI156" s="291"/>
      <c r="AJ156" s="107">
        <f>VLOOKUP(B156,'[2]ВОМ КГ-3 СОЭКС'!$C$3:$G$2063,5,0)</f>
        <v>519.20000000000005</v>
      </c>
      <c r="AK156" s="218">
        <f t="shared" si="16"/>
        <v>0</v>
      </c>
    </row>
    <row r="157" spans="1:37" x14ac:dyDescent="0.3">
      <c r="A157" s="159" t="s">
        <v>531</v>
      </c>
      <c r="B157" s="160" t="s">
        <v>1922</v>
      </c>
      <c r="C157" s="160" t="s">
        <v>3394</v>
      </c>
      <c r="D157" s="113">
        <v>2</v>
      </c>
      <c r="E157" s="161">
        <v>61.6</v>
      </c>
      <c r="F157" s="162">
        <v>123.2</v>
      </c>
      <c r="G157" s="163">
        <v>2.8</v>
      </c>
      <c r="H157" s="163">
        <v>5.6</v>
      </c>
      <c r="I157" s="113" t="s">
        <v>170</v>
      </c>
      <c r="J157" s="96"/>
      <c r="K157" s="96"/>
      <c r="L157" s="96"/>
      <c r="M157" s="96"/>
      <c r="N157" s="96">
        <v>1</v>
      </c>
      <c r="O157" s="96"/>
      <c r="P157" s="164"/>
      <c r="Q157" s="164"/>
      <c r="R157" s="164"/>
      <c r="S157" s="164"/>
      <c r="T157" s="164"/>
      <c r="U157" s="96"/>
      <c r="V157" s="96">
        <v>1</v>
      </c>
      <c r="W157" s="96"/>
      <c r="X157" s="96"/>
      <c r="Y157" s="96"/>
      <c r="Z157" s="97">
        <f t="shared" si="17"/>
        <v>0</v>
      </c>
      <c r="AA157" s="97"/>
      <c r="AB157" s="291" t="str">
        <f>IFERROR(VLOOKUP(B157,'Найдено на объекте'!$A$2:$I$83,9,0),"-")</f>
        <v>-</v>
      </c>
      <c r="AC157" s="196" t="str">
        <f t="shared" si="12"/>
        <v>-</v>
      </c>
      <c r="AD157" s="196" t="str">
        <f>IFERROR(VLOOKUP(B157,[1]Отгрузки!$B$208:$C$281,2,0),"-")</f>
        <v>-</v>
      </c>
      <c r="AE157" s="196" t="str">
        <f t="shared" si="13"/>
        <v>-</v>
      </c>
      <c r="AF157" s="291">
        <f t="shared" si="14"/>
        <v>2</v>
      </c>
      <c r="AG157" s="196">
        <f t="shared" si="15"/>
        <v>0.1232</v>
      </c>
      <c r="AH157" s="319"/>
      <c r="AI157" s="291"/>
      <c r="AJ157" s="107">
        <f>VLOOKUP(B157,'[2]ВОМ КГ-3 СОЭКС'!$C$3:$G$2063,5,0)</f>
        <v>123.2</v>
      </c>
      <c r="AK157" s="218">
        <f t="shared" si="16"/>
        <v>0</v>
      </c>
    </row>
    <row r="158" spans="1:37" x14ac:dyDescent="0.3">
      <c r="A158" s="159" t="s">
        <v>533</v>
      </c>
      <c r="B158" s="160" t="s">
        <v>1923</v>
      </c>
      <c r="C158" s="160" t="s">
        <v>3395</v>
      </c>
      <c r="D158" s="113">
        <v>4</v>
      </c>
      <c r="E158" s="161">
        <v>370.8</v>
      </c>
      <c r="F158" s="162">
        <v>1483.2</v>
      </c>
      <c r="G158" s="163">
        <v>19.89</v>
      </c>
      <c r="H158" s="163">
        <v>79.56</v>
      </c>
      <c r="I158" s="113" t="s">
        <v>170</v>
      </c>
      <c r="J158" s="96"/>
      <c r="K158" s="96"/>
      <c r="L158" s="96"/>
      <c r="M158" s="96"/>
      <c r="N158" s="96">
        <v>2</v>
      </c>
      <c r="O158" s="96"/>
      <c r="P158" s="164"/>
      <c r="Q158" s="164"/>
      <c r="R158" s="164"/>
      <c r="S158" s="164"/>
      <c r="T158" s="164"/>
      <c r="U158" s="96"/>
      <c r="V158" s="96">
        <v>2</v>
      </c>
      <c r="W158" s="96"/>
      <c r="X158" s="96"/>
      <c r="Y158" s="96"/>
      <c r="Z158" s="97">
        <f t="shared" si="17"/>
        <v>0</v>
      </c>
      <c r="AA158" s="97"/>
      <c r="AB158" s="291" t="str">
        <f>IFERROR(VLOOKUP(B158,'Найдено на объекте'!$A$2:$I$83,9,0),"-")</f>
        <v>-</v>
      </c>
      <c r="AC158" s="196" t="str">
        <f t="shared" si="12"/>
        <v>-</v>
      </c>
      <c r="AD158" s="196" t="str">
        <f>IFERROR(VLOOKUP(B158,[1]Отгрузки!$B$208:$C$281,2,0),"-")</f>
        <v>-</v>
      </c>
      <c r="AE158" s="196" t="str">
        <f t="shared" si="13"/>
        <v>-</v>
      </c>
      <c r="AF158" s="291">
        <f t="shared" si="14"/>
        <v>4</v>
      </c>
      <c r="AG158" s="196">
        <f t="shared" si="15"/>
        <v>1.4832000000000001</v>
      </c>
      <c r="AH158" s="319"/>
      <c r="AI158" s="291"/>
      <c r="AJ158" s="107">
        <f>VLOOKUP(B158,'[2]ВОМ КГ-3 СОЭКС'!$C$3:$G$2063,5,0)</f>
        <v>1483.2</v>
      </c>
      <c r="AK158" s="218">
        <f t="shared" si="16"/>
        <v>0</v>
      </c>
    </row>
    <row r="159" spans="1:37" x14ac:dyDescent="0.3">
      <c r="A159" s="159" t="s">
        <v>535</v>
      </c>
      <c r="B159" s="160" t="s">
        <v>1924</v>
      </c>
      <c r="C159" s="160" t="s">
        <v>3396</v>
      </c>
      <c r="D159" s="113">
        <v>2</v>
      </c>
      <c r="E159" s="161">
        <v>276.39999999999998</v>
      </c>
      <c r="F159" s="162">
        <v>552.79999999999995</v>
      </c>
      <c r="G159" s="163">
        <v>14.96</v>
      </c>
      <c r="H159" s="163">
        <v>29.92</v>
      </c>
      <c r="I159" s="113" t="s">
        <v>170</v>
      </c>
      <c r="J159" s="96"/>
      <c r="K159" s="96"/>
      <c r="L159" s="96"/>
      <c r="M159" s="96"/>
      <c r="N159" s="96">
        <v>1</v>
      </c>
      <c r="O159" s="96"/>
      <c r="P159" s="164"/>
      <c r="Q159" s="164"/>
      <c r="R159" s="164"/>
      <c r="S159" s="164"/>
      <c r="T159" s="164"/>
      <c r="U159" s="96"/>
      <c r="V159" s="96">
        <v>1</v>
      </c>
      <c r="W159" s="96"/>
      <c r="X159" s="96"/>
      <c r="Y159" s="96"/>
      <c r="Z159" s="97">
        <f t="shared" si="17"/>
        <v>0</v>
      </c>
      <c r="AA159" s="97"/>
      <c r="AB159" s="291" t="str">
        <f>IFERROR(VLOOKUP(B159,'Найдено на объекте'!$A$2:$I$83,9,0),"-")</f>
        <v>-</v>
      </c>
      <c r="AC159" s="196" t="str">
        <f t="shared" si="12"/>
        <v>-</v>
      </c>
      <c r="AD159" s="196" t="str">
        <f>IFERROR(VLOOKUP(B159,[1]Отгрузки!$B$208:$C$281,2,0),"-")</f>
        <v>-</v>
      </c>
      <c r="AE159" s="196" t="str">
        <f t="shared" si="13"/>
        <v>-</v>
      </c>
      <c r="AF159" s="291">
        <f t="shared" si="14"/>
        <v>2</v>
      </c>
      <c r="AG159" s="196">
        <f t="shared" si="15"/>
        <v>0.55279999999999996</v>
      </c>
      <c r="AH159" s="319"/>
      <c r="AI159" s="291"/>
      <c r="AJ159" s="107">
        <f>VLOOKUP(B159,'[2]ВОМ КГ-3 СОЭКС'!$C$3:$G$2063,5,0)</f>
        <v>552.79999999999995</v>
      </c>
      <c r="AK159" s="218">
        <f t="shared" si="16"/>
        <v>0</v>
      </c>
    </row>
    <row r="160" spans="1:37" x14ac:dyDescent="0.3">
      <c r="A160" s="159" t="s">
        <v>537</v>
      </c>
      <c r="B160" s="160" t="s">
        <v>1925</v>
      </c>
      <c r="C160" s="160" t="s">
        <v>3397</v>
      </c>
      <c r="D160" s="113">
        <v>2</v>
      </c>
      <c r="E160" s="161">
        <v>309.60000000000002</v>
      </c>
      <c r="F160" s="162">
        <v>619.20000000000005</v>
      </c>
      <c r="G160" s="163">
        <v>16.39</v>
      </c>
      <c r="H160" s="163">
        <v>32.78</v>
      </c>
      <c r="I160" s="113" t="s">
        <v>170</v>
      </c>
      <c r="J160" s="96"/>
      <c r="K160" s="96"/>
      <c r="L160" s="96"/>
      <c r="M160" s="96"/>
      <c r="N160" s="96">
        <v>1</v>
      </c>
      <c r="O160" s="96"/>
      <c r="P160" s="164"/>
      <c r="Q160" s="164"/>
      <c r="R160" s="164"/>
      <c r="S160" s="164"/>
      <c r="T160" s="164"/>
      <c r="U160" s="96"/>
      <c r="V160" s="96">
        <v>1</v>
      </c>
      <c r="W160" s="96"/>
      <c r="X160" s="96"/>
      <c r="Y160" s="96"/>
      <c r="Z160" s="97">
        <f t="shared" si="17"/>
        <v>0</v>
      </c>
      <c r="AA160" s="97"/>
      <c r="AB160" s="291" t="str">
        <f>IFERROR(VLOOKUP(B160,'Найдено на объекте'!$A$2:$I$83,9,0),"-")</f>
        <v>-</v>
      </c>
      <c r="AC160" s="196" t="str">
        <f t="shared" si="12"/>
        <v>-</v>
      </c>
      <c r="AD160" s="196" t="str">
        <f>IFERROR(VLOOKUP(B160,[1]Отгрузки!$B$208:$C$281,2,0),"-")</f>
        <v>-</v>
      </c>
      <c r="AE160" s="196" t="str">
        <f t="shared" si="13"/>
        <v>-</v>
      </c>
      <c r="AF160" s="291">
        <f t="shared" si="14"/>
        <v>2</v>
      </c>
      <c r="AG160" s="196">
        <f t="shared" si="15"/>
        <v>0.61920000000000008</v>
      </c>
      <c r="AH160" s="319"/>
      <c r="AI160" s="291"/>
      <c r="AJ160" s="107">
        <f>VLOOKUP(B160,'[2]ВОМ КГ-3 СОЭКС'!$C$3:$G$2063,5,0)</f>
        <v>619.20000000000005</v>
      </c>
      <c r="AK160" s="218">
        <f t="shared" si="16"/>
        <v>0</v>
      </c>
    </row>
    <row r="161" spans="1:37" x14ac:dyDescent="0.3">
      <c r="A161" s="159" t="s">
        <v>539</v>
      </c>
      <c r="B161" s="160" t="s">
        <v>1926</v>
      </c>
      <c r="C161" s="160" t="s">
        <v>3398</v>
      </c>
      <c r="D161" s="113">
        <v>2</v>
      </c>
      <c r="E161" s="161">
        <v>254.8</v>
      </c>
      <c r="F161" s="162">
        <v>509.6</v>
      </c>
      <c r="G161" s="163">
        <v>11.27</v>
      </c>
      <c r="H161" s="163">
        <v>22.54</v>
      </c>
      <c r="I161" s="113" t="s">
        <v>170</v>
      </c>
      <c r="J161" s="96"/>
      <c r="K161" s="96"/>
      <c r="L161" s="96">
        <v>2</v>
      </c>
      <c r="M161" s="96"/>
      <c r="N161" s="96"/>
      <c r="O161" s="96"/>
      <c r="P161" s="164"/>
      <c r="Q161" s="164"/>
      <c r="R161" s="164"/>
      <c r="S161" s="164"/>
      <c r="T161" s="164"/>
      <c r="U161" s="96"/>
      <c r="V161" s="96"/>
      <c r="W161" s="96"/>
      <c r="X161" s="96"/>
      <c r="Y161" s="96"/>
      <c r="Z161" s="97">
        <f t="shared" si="17"/>
        <v>0</v>
      </c>
      <c r="AA161" s="97"/>
      <c r="AB161" s="291" t="str">
        <f>IFERROR(VLOOKUP(B161,'Найдено на объекте'!$A$2:$I$83,9,0),"-")</f>
        <v>-</v>
      </c>
      <c r="AC161" s="196" t="str">
        <f t="shared" si="12"/>
        <v>-</v>
      </c>
      <c r="AD161" s="196" t="str">
        <f>IFERROR(VLOOKUP(B161,[1]Отгрузки!$B$208:$C$281,2,0),"-")</f>
        <v>-</v>
      </c>
      <c r="AE161" s="196" t="str">
        <f t="shared" si="13"/>
        <v>-</v>
      </c>
      <c r="AF161" s="291">
        <f t="shared" si="14"/>
        <v>2</v>
      </c>
      <c r="AG161" s="196">
        <f t="shared" si="15"/>
        <v>0.50960000000000005</v>
      </c>
      <c r="AH161" s="319"/>
      <c r="AI161" s="291"/>
      <c r="AJ161" s="107">
        <f>VLOOKUP(B161,'[2]ВОМ КГ-3 СОЭКС'!$C$3:$G$2063,5,0)</f>
        <v>509.6</v>
      </c>
      <c r="AK161" s="218">
        <f t="shared" si="16"/>
        <v>0</v>
      </c>
    </row>
    <row r="162" spans="1:37" x14ac:dyDescent="0.3">
      <c r="A162" s="159" t="s">
        <v>541</v>
      </c>
      <c r="B162" s="160" t="s">
        <v>1927</v>
      </c>
      <c r="C162" s="160" t="s">
        <v>3399</v>
      </c>
      <c r="D162" s="113">
        <v>1</v>
      </c>
      <c r="E162" s="161">
        <v>293.89999999999998</v>
      </c>
      <c r="F162" s="162">
        <v>293.89999999999998</v>
      </c>
      <c r="G162" s="163">
        <v>12.83</v>
      </c>
      <c r="H162" s="163">
        <v>12.83</v>
      </c>
      <c r="I162" s="113" t="s">
        <v>170</v>
      </c>
      <c r="J162" s="96"/>
      <c r="K162" s="96"/>
      <c r="L162" s="96">
        <v>1</v>
      </c>
      <c r="M162" s="96"/>
      <c r="N162" s="96"/>
      <c r="O162" s="96"/>
      <c r="P162" s="164"/>
      <c r="Q162" s="164"/>
      <c r="R162" s="164"/>
      <c r="S162" s="164"/>
      <c r="T162" s="164"/>
      <c r="U162" s="96"/>
      <c r="V162" s="96"/>
      <c r="W162" s="96"/>
      <c r="X162" s="96"/>
      <c r="Y162" s="96"/>
      <c r="Z162" s="97">
        <f t="shared" si="17"/>
        <v>0</v>
      </c>
      <c r="AA162" s="97"/>
      <c r="AB162" s="291" t="str">
        <f>IFERROR(VLOOKUP(B162,'Найдено на объекте'!$A$2:$I$83,9,0),"-")</f>
        <v>-</v>
      </c>
      <c r="AC162" s="196" t="str">
        <f t="shared" si="12"/>
        <v>-</v>
      </c>
      <c r="AD162" s="196" t="str">
        <f>IFERROR(VLOOKUP(B162,[1]Отгрузки!$B$208:$C$281,2,0),"-")</f>
        <v>-</v>
      </c>
      <c r="AE162" s="196" t="str">
        <f t="shared" si="13"/>
        <v>-</v>
      </c>
      <c r="AF162" s="291">
        <f t="shared" si="14"/>
        <v>1</v>
      </c>
      <c r="AG162" s="196">
        <f t="shared" si="15"/>
        <v>0.29389999999999999</v>
      </c>
      <c r="AH162" s="319"/>
      <c r="AI162" s="291"/>
      <c r="AJ162" s="107">
        <f>VLOOKUP(B162,'[2]ВОМ КГ-3 СОЭКС'!$C$3:$G$2063,5,0)</f>
        <v>293.89999999999998</v>
      </c>
      <c r="AK162" s="218">
        <f t="shared" si="16"/>
        <v>0</v>
      </c>
    </row>
    <row r="163" spans="1:37" x14ac:dyDescent="0.3">
      <c r="A163" s="159" t="s">
        <v>543</v>
      </c>
      <c r="B163" s="160" t="s">
        <v>1928</v>
      </c>
      <c r="C163" s="160" t="s">
        <v>3400</v>
      </c>
      <c r="D163" s="113">
        <v>1</v>
      </c>
      <c r="E163" s="161">
        <v>257.39999999999998</v>
      </c>
      <c r="F163" s="162">
        <v>257.39999999999998</v>
      </c>
      <c r="G163" s="163">
        <v>11.35</v>
      </c>
      <c r="H163" s="163">
        <v>11.35</v>
      </c>
      <c r="I163" s="113" t="s">
        <v>170</v>
      </c>
      <c r="J163" s="96"/>
      <c r="K163" s="96"/>
      <c r="L163" s="96">
        <v>1</v>
      </c>
      <c r="M163" s="96"/>
      <c r="N163" s="96"/>
      <c r="O163" s="96"/>
      <c r="P163" s="164"/>
      <c r="Q163" s="164"/>
      <c r="R163" s="164"/>
      <c r="S163" s="164"/>
      <c r="T163" s="164"/>
      <c r="U163" s="96"/>
      <c r="V163" s="96"/>
      <c r="W163" s="96"/>
      <c r="X163" s="96"/>
      <c r="Y163" s="96"/>
      <c r="Z163" s="97">
        <f t="shared" si="17"/>
        <v>0</v>
      </c>
      <c r="AA163" s="97"/>
      <c r="AB163" s="291" t="str">
        <f>IFERROR(VLOOKUP(B163,'Найдено на объекте'!$A$2:$I$83,9,0),"-")</f>
        <v>-</v>
      </c>
      <c r="AC163" s="196" t="str">
        <f t="shared" si="12"/>
        <v>-</v>
      </c>
      <c r="AD163" s="196" t="str">
        <f>IFERROR(VLOOKUP(B163,[1]Отгрузки!$B$208:$C$281,2,0),"-")</f>
        <v>-</v>
      </c>
      <c r="AE163" s="196" t="str">
        <f t="shared" si="13"/>
        <v>-</v>
      </c>
      <c r="AF163" s="291">
        <f t="shared" si="14"/>
        <v>1</v>
      </c>
      <c r="AG163" s="196">
        <f t="shared" si="15"/>
        <v>0.25739999999999996</v>
      </c>
      <c r="AH163" s="319"/>
      <c r="AI163" s="291"/>
      <c r="AJ163" s="107">
        <f>VLOOKUP(B163,'[2]ВОМ КГ-3 СОЭКС'!$C$3:$G$2063,5,0)</f>
        <v>257.39999999999998</v>
      </c>
      <c r="AK163" s="218">
        <f t="shared" si="16"/>
        <v>0</v>
      </c>
    </row>
    <row r="164" spans="1:37" x14ac:dyDescent="0.3">
      <c r="A164" s="159" t="s">
        <v>545</v>
      </c>
      <c r="B164" s="160" t="s">
        <v>1929</v>
      </c>
      <c r="C164" s="160" t="s">
        <v>3401</v>
      </c>
      <c r="D164" s="113">
        <v>1</v>
      </c>
      <c r="E164" s="161">
        <v>362.1</v>
      </c>
      <c r="F164" s="162">
        <v>362.1</v>
      </c>
      <c r="G164" s="163">
        <v>17.739999999999998</v>
      </c>
      <c r="H164" s="163">
        <v>17.739999999999998</v>
      </c>
      <c r="I164" s="113" t="s">
        <v>170</v>
      </c>
      <c r="J164" s="96"/>
      <c r="K164" s="96"/>
      <c r="L164" s="96">
        <v>1</v>
      </c>
      <c r="M164" s="96"/>
      <c r="N164" s="96"/>
      <c r="O164" s="96"/>
      <c r="P164" s="164"/>
      <c r="Q164" s="164"/>
      <c r="R164" s="164"/>
      <c r="S164" s="164"/>
      <c r="T164" s="164"/>
      <c r="U164" s="96"/>
      <c r="V164" s="96"/>
      <c r="W164" s="96"/>
      <c r="X164" s="96"/>
      <c r="Y164" s="96"/>
      <c r="Z164" s="97">
        <f t="shared" si="17"/>
        <v>0</v>
      </c>
      <c r="AA164" s="97"/>
      <c r="AB164" s="291" t="str">
        <f>IFERROR(VLOOKUP(B164,'Найдено на объекте'!$A$2:$I$83,9,0),"-")</f>
        <v>-</v>
      </c>
      <c r="AC164" s="196" t="str">
        <f t="shared" si="12"/>
        <v>-</v>
      </c>
      <c r="AD164" s="196" t="str">
        <f>IFERROR(VLOOKUP(B164,[1]Отгрузки!$B$208:$C$281,2,0),"-")</f>
        <v>-</v>
      </c>
      <c r="AE164" s="196" t="str">
        <f t="shared" si="13"/>
        <v>-</v>
      </c>
      <c r="AF164" s="291">
        <f t="shared" si="14"/>
        <v>1</v>
      </c>
      <c r="AG164" s="196">
        <f t="shared" si="15"/>
        <v>0.36210000000000003</v>
      </c>
      <c r="AH164" s="319"/>
      <c r="AI164" s="291"/>
      <c r="AJ164" s="107">
        <f>VLOOKUP(B164,'[2]ВОМ КГ-3 СОЭКС'!$C$3:$G$2063,5,0)</f>
        <v>362.1</v>
      </c>
      <c r="AK164" s="218">
        <f t="shared" si="16"/>
        <v>0</v>
      </c>
    </row>
    <row r="165" spans="1:37" x14ac:dyDescent="0.3">
      <c r="A165" s="159" t="s">
        <v>547</v>
      </c>
      <c r="B165" s="160" t="s">
        <v>1930</v>
      </c>
      <c r="C165" s="160" t="s">
        <v>3402</v>
      </c>
      <c r="D165" s="113">
        <v>3</v>
      </c>
      <c r="E165" s="161">
        <v>449.9</v>
      </c>
      <c r="F165" s="162">
        <v>1349.7</v>
      </c>
      <c r="G165" s="163">
        <v>20.170000000000002</v>
      </c>
      <c r="H165" s="163">
        <v>60.51</v>
      </c>
      <c r="I165" s="113" t="s">
        <v>170</v>
      </c>
      <c r="J165" s="96"/>
      <c r="K165" s="96"/>
      <c r="L165" s="96"/>
      <c r="M165" s="96">
        <v>1</v>
      </c>
      <c r="N165" s="96">
        <v>1</v>
      </c>
      <c r="O165" s="96"/>
      <c r="P165" s="164"/>
      <c r="Q165" s="164"/>
      <c r="R165" s="164"/>
      <c r="S165" s="164"/>
      <c r="T165" s="164"/>
      <c r="U165" s="96"/>
      <c r="V165" s="96">
        <v>1</v>
      </c>
      <c r="W165" s="96"/>
      <c r="X165" s="96"/>
      <c r="Y165" s="96"/>
      <c r="Z165" s="97">
        <f t="shared" si="17"/>
        <v>0</v>
      </c>
      <c r="AA165" s="97"/>
      <c r="AB165" s="291" t="str">
        <f>IFERROR(VLOOKUP(B165,'Найдено на объекте'!$A$2:$I$83,9,0),"-")</f>
        <v>-</v>
      </c>
      <c r="AC165" s="196" t="str">
        <f t="shared" si="12"/>
        <v>-</v>
      </c>
      <c r="AD165" s="196" t="str">
        <f>IFERROR(VLOOKUP(B165,[1]Отгрузки!$B$208:$C$281,2,0),"-")</f>
        <v>-</v>
      </c>
      <c r="AE165" s="196" t="str">
        <f t="shared" si="13"/>
        <v>-</v>
      </c>
      <c r="AF165" s="291">
        <f t="shared" si="14"/>
        <v>3</v>
      </c>
      <c r="AG165" s="196">
        <f t="shared" si="15"/>
        <v>1.3496999999999999</v>
      </c>
      <c r="AH165" s="319"/>
      <c r="AI165" s="291"/>
      <c r="AJ165" s="107">
        <f>VLOOKUP(B165,'[2]ВОМ КГ-3 СОЭКС'!$C$3:$G$2063,5,0)</f>
        <v>1349.7</v>
      </c>
      <c r="AK165" s="218">
        <f t="shared" si="16"/>
        <v>0</v>
      </c>
    </row>
    <row r="166" spans="1:37" ht="31.2" x14ac:dyDescent="0.3">
      <c r="A166" s="159" t="s">
        <v>549</v>
      </c>
      <c r="B166" s="160" t="s">
        <v>1931</v>
      </c>
      <c r="C166" s="160" t="s">
        <v>3403</v>
      </c>
      <c r="D166" s="113">
        <v>80</v>
      </c>
      <c r="E166" s="161">
        <v>1.5</v>
      </c>
      <c r="F166" s="162">
        <v>120</v>
      </c>
      <c r="G166" s="163">
        <v>0.04</v>
      </c>
      <c r="H166" s="163">
        <v>3.2</v>
      </c>
      <c r="I166" s="113" t="s">
        <v>170</v>
      </c>
      <c r="J166" s="96">
        <v>2</v>
      </c>
      <c r="K166" s="96">
        <v>2</v>
      </c>
      <c r="L166" s="96">
        <v>2</v>
      </c>
      <c r="M166" s="96">
        <v>2</v>
      </c>
      <c r="N166" s="96">
        <v>2</v>
      </c>
      <c r="O166" s="96">
        <v>2</v>
      </c>
      <c r="P166" s="164">
        <v>2</v>
      </c>
      <c r="Q166" s="164">
        <v>2</v>
      </c>
      <c r="R166" s="164">
        <v>2</v>
      </c>
      <c r="S166" s="164">
        <v>2</v>
      </c>
      <c r="T166" s="164">
        <v>2</v>
      </c>
      <c r="U166" s="96">
        <v>2</v>
      </c>
      <c r="V166" s="96">
        <v>2</v>
      </c>
      <c r="W166" s="96">
        <v>2</v>
      </c>
      <c r="X166" s="96">
        <v>2</v>
      </c>
      <c r="Y166" s="96">
        <v>2</v>
      </c>
      <c r="Z166" s="97">
        <f>D166-J166-K166-L166-M166-N166-O166-P166-Q166-R166-S166-T166-U166-V166-W166-X166-Y166</f>
        <v>48</v>
      </c>
      <c r="AA166" s="97" t="s">
        <v>1775</v>
      </c>
      <c r="AB166" s="291" t="str">
        <f>IFERROR(VLOOKUP(B166,'Найдено на объекте'!$A$2:$I$83,9,0),"-")</f>
        <v>-</v>
      </c>
      <c r="AC166" s="196" t="str">
        <f t="shared" si="12"/>
        <v>-</v>
      </c>
      <c r="AD166" s="196" t="str">
        <f>IFERROR(VLOOKUP(B166,[1]Отгрузки!$B$208:$C$281,2,0),"-")</f>
        <v>-</v>
      </c>
      <c r="AE166" s="196" t="str">
        <f t="shared" si="13"/>
        <v>-</v>
      </c>
      <c r="AF166" s="291">
        <f t="shared" si="14"/>
        <v>80</v>
      </c>
      <c r="AG166" s="196">
        <f t="shared" si="15"/>
        <v>0.12</v>
      </c>
      <c r="AH166" s="319"/>
      <c r="AI166" s="291"/>
      <c r="AJ166" s="107">
        <f>VLOOKUP(B166,'[2]ВОМ КГ-3 СОЭКС'!$C$3:$G$2063,5,0)</f>
        <v>120</v>
      </c>
      <c r="AK166" s="218">
        <f t="shared" si="16"/>
        <v>0</v>
      </c>
    </row>
    <row r="167" spans="1:37" ht="31.2" x14ac:dyDescent="0.3">
      <c r="A167" s="159" t="s">
        <v>551</v>
      </c>
      <c r="B167" s="160" t="s">
        <v>1932</v>
      </c>
      <c r="C167" s="160" t="s">
        <v>3404</v>
      </c>
      <c r="D167" s="113">
        <v>48</v>
      </c>
      <c r="E167" s="161">
        <v>0.3</v>
      </c>
      <c r="F167" s="162">
        <v>14.4</v>
      </c>
      <c r="G167" s="163">
        <v>0.02</v>
      </c>
      <c r="H167" s="163">
        <v>0.96</v>
      </c>
      <c r="I167" s="113" t="s">
        <v>170</v>
      </c>
      <c r="J167" s="96"/>
      <c r="K167" s="96"/>
      <c r="L167" s="96"/>
      <c r="M167" s="96">
        <v>2</v>
      </c>
      <c r="N167" s="96">
        <v>2</v>
      </c>
      <c r="O167" s="96"/>
      <c r="P167" s="164"/>
      <c r="Q167" s="164"/>
      <c r="R167" s="164"/>
      <c r="S167" s="164"/>
      <c r="T167" s="164"/>
      <c r="U167" s="96">
        <v>2</v>
      </c>
      <c r="V167" s="96">
        <v>2</v>
      </c>
      <c r="W167" s="96"/>
      <c r="X167" s="96"/>
      <c r="Y167" s="96"/>
      <c r="Z167" s="97">
        <f t="shared" si="17"/>
        <v>40</v>
      </c>
      <c r="AA167" s="97" t="s">
        <v>1775</v>
      </c>
      <c r="AB167" s="291" t="str">
        <f>IFERROR(VLOOKUP(B167,'Найдено на объекте'!$A$2:$I$83,9,0),"-")</f>
        <v>-</v>
      </c>
      <c r="AC167" s="196" t="str">
        <f t="shared" si="12"/>
        <v>-</v>
      </c>
      <c r="AD167" s="196" t="str">
        <f>IFERROR(VLOOKUP(B167,[1]Отгрузки!$B$208:$C$281,2,0),"-")</f>
        <v>-</v>
      </c>
      <c r="AE167" s="196" t="str">
        <f t="shared" si="13"/>
        <v>-</v>
      </c>
      <c r="AF167" s="291">
        <f t="shared" si="14"/>
        <v>48</v>
      </c>
      <c r="AG167" s="196">
        <f t="shared" si="15"/>
        <v>1.4399999999999998E-2</v>
      </c>
      <c r="AH167" s="319"/>
      <c r="AI167" s="291"/>
      <c r="AJ167" s="107">
        <f>VLOOKUP(B167,'[2]ВОМ КГ-3 СОЭКС'!$C$3:$G$2063,5,0)</f>
        <v>14.4</v>
      </c>
      <c r="AK167" s="218">
        <f t="shared" si="16"/>
        <v>0</v>
      </c>
    </row>
    <row r="168" spans="1:37" x14ac:dyDescent="0.3">
      <c r="A168" s="159" t="s">
        <v>553</v>
      </c>
      <c r="B168" s="160" t="s">
        <v>1933</v>
      </c>
      <c r="C168" s="160" t="s">
        <v>3405</v>
      </c>
      <c r="D168" s="113">
        <v>16</v>
      </c>
      <c r="E168" s="161">
        <v>11.2</v>
      </c>
      <c r="F168" s="162">
        <v>179.2</v>
      </c>
      <c r="G168" s="163">
        <v>0.25</v>
      </c>
      <c r="H168" s="163">
        <v>4</v>
      </c>
      <c r="I168" s="113" t="s">
        <v>165</v>
      </c>
      <c r="J168" s="96"/>
      <c r="K168" s="96"/>
      <c r="L168" s="96"/>
      <c r="M168" s="96"/>
      <c r="N168" s="96">
        <v>8</v>
      </c>
      <c r="O168" s="96"/>
      <c r="P168" s="164"/>
      <c r="Q168" s="164"/>
      <c r="R168" s="164"/>
      <c r="S168" s="164"/>
      <c r="T168" s="164"/>
      <c r="U168" s="96">
        <v>2</v>
      </c>
      <c r="V168" s="96">
        <v>6</v>
      </c>
      <c r="W168" s="96"/>
      <c r="X168" s="96"/>
      <c r="Y168" s="96"/>
      <c r="Z168" s="97">
        <f t="shared" si="17"/>
        <v>0</v>
      </c>
      <c r="AA168" s="97"/>
      <c r="AB168" s="291" t="str">
        <f>IFERROR(VLOOKUP(B168,'Найдено на объекте'!$A$2:$I$83,9,0),"-")</f>
        <v>-</v>
      </c>
      <c r="AC168" s="196" t="str">
        <f t="shared" si="12"/>
        <v>-</v>
      </c>
      <c r="AD168" s="196" t="str">
        <f>IFERROR(VLOOKUP(B168,[1]Отгрузки!$B$208:$C$281,2,0),"-")</f>
        <v>-</v>
      </c>
      <c r="AE168" s="196" t="str">
        <f t="shared" si="13"/>
        <v>-</v>
      </c>
      <c r="AF168" s="291">
        <f t="shared" si="14"/>
        <v>16</v>
      </c>
      <c r="AG168" s="196">
        <f t="shared" si="15"/>
        <v>0.1792</v>
      </c>
      <c r="AH168" s="319"/>
      <c r="AI168" s="291"/>
      <c r="AJ168" s="107">
        <f>VLOOKUP(B168,'[2]ВОМ КГ-3 СОЭКС'!$C$3:$G$2063,5,0)</f>
        <v>179.2</v>
      </c>
      <c r="AK168" s="218">
        <f t="shared" si="16"/>
        <v>0</v>
      </c>
    </row>
    <row r="169" spans="1:37" x14ac:dyDescent="0.3">
      <c r="A169" s="159" t="s">
        <v>555</v>
      </c>
      <c r="B169" s="160" t="s">
        <v>1934</v>
      </c>
      <c r="C169" s="160" t="s">
        <v>3406</v>
      </c>
      <c r="D169" s="113">
        <v>2</v>
      </c>
      <c r="E169" s="161">
        <v>83.9</v>
      </c>
      <c r="F169" s="162">
        <v>167.8</v>
      </c>
      <c r="G169" s="163">
        <v>4.07</v>
      </c>
      <c r="H169" s="163">
        <v>8.14</v>
      </c>
      <c r="I169" s="113" t="s">
        <v>170</v>
      </c>
      <c r="J169" s="96">
        <v>1</v>
      </c>
      <c r="K169" s="96"/>
      <c r="L169" s="96"/>
      <c r="M169" s="96"/>
      <c r="N169" s="96"/>
      <c r="O169" s="96"/>
      <c r="P169" s="164"/>
      <c r="Q169" s="164"/>
      <c r="R169" s="164">
        <v>1</v>
      </c>
      <c r="S169" s="164"/>
      <c r="T169" s="164"/>
      <c r="U169" s="96"/>
      <c r="V169" s="96"/>
      <c r="W169" s="96"/>
      <c r="X169" s="96"/>
      <c r="Y169" s="96"/>
      <c r="Z169" s="97">
        <f t="shared" si="17"/>
        <v>0</v>
      </c>
      <c r="AA169" s="97"/>
      <c r="AB169" s="291" t="str">
        <f>IFERROR(VLOOKUP(B169,'Найдено на объекте'!$A$2:$I$83,9,0),"-")</f>
        <v>-</v>
      </c>
      <c r="AC169" s="196" t="str">
        <f t="shared" si="12"/>
        <v>-</v>
      </c>
      <c r="AD169" s="196" t="str">
        <f>IFERROR(VLOOKUP(B169,[1]Отгрузки!$B$208:$C$281,2,0),"-")</f>
        <v>-</v>
      </c>
      <c r="AE169" s="196" t="str">
        <f t="shared" si="13"/>
        <v>-</v>
      </c>
      <c r="AF169" s="291">
        <f t="shared" si="14"/>
        <v>2</v>
      </c>
      <c r="AG169" s="196">
        <f t="shared" si="15"/>
        <v>0.1678</v>
      </c>
      <c r="AH169" s="319"/>
      <c r="AI169" s="291"/>
      <c r="AJ169" s="107">
        <f>VLOOKUP(B169,'[2]ВОМ КГ-3 СОЭКС'!$C$3:$G$2063,5,0)</f>
        <v>167.8</v>
      </c>
      <c r="AK169" s="218">
        <f t="shared" si="16"/>
        <v>0</v>
      </c>
    </row>
    <row r="170" spans="1:37" x14ac:dyDescent="0.3">
      <c r="A170" s="159" t="s">
        <v>557</v>
      </c>
      <c r="B170" s="160" t="s">
        <v>1935</v>
      </c>
      <c r="C170" s="160" t="s">
        <v>3407</v>
      </c>
      <c r="D170" s="113">
        <v>2</v>
      </c>
      <c r="E170" s="161">
        <v>79.2</v>
      </c>
      <c r="F170" s="162">
        <v>158.4</v>
      </c>
      <c r="G170" s="163">
        <v>3.84</v>
      </c>
      <c r="H170" s="163">
        <v>7.68</v>
      </c>
      <c r="I170" s="113" t="s">
        <v>170</v>
      </c>
      <c r="J170" s="96">
        <v>1</v>
      </c>
      <c r="K170" s="96"/>
      <c r="L170" s="96"/>
      <c r="M170" s="96"/>
      <c r="N170" s="96"/>
      <c r="O170" s="96"/>
      <c r="P170" s="164"/>
      <c r="Q170" s="164"/>
      <c r="R170" s="164">
        <v>1</v>
      </c>
      <c r="S170" s="164"/>
      <c r="T170" s="164"/>
      <c r="U170" s="96"/>
      <c r="V170" s="96"/>
      <c r="W170" s="96"/>
      <c r="X170" s="96"/>
      <c r="Y170" s="96"/>
      <c r="Z170" s="97">
        <f t="shared" si="17"/>
        <v>0</v>
      </c>
      <c r="AA170" s="97"/>
      <c r="AB170" s="291" t="str">
        <f>IFERROR(VLOOKUP(B170,'Найдено на объекте'!$A$2:$I$83,9,0),"-")</f>
        <v>-</v>
      </c>
      <c r="AC170" s="196" t="str">
        <f t="shared" si="12"/>
        <v>-</v>
      </c>
      <c r="AD170" s="196" t="str">
        <f>IFERROR(VLOOKUP(B170,[1]Отгрузки!$B$208:$C$281,2,0),"-")</f>
        <v>-</v>
      </c>
      <c r="AE170" s="196" t="str">
        <f t="shared" si="13"/>
        <v>-</v>
      </c>
      <c r="AF170" s="291">
        <f t="shared" si="14"/>
        <v>2</v>
      </c>
      <c r="AG170" s="196">
        <f t="shared" si="15"/>
        <v>0.15840000000000001</v>
      </c>
      <c r="AH170" s="319"/>
      <c r="AI170" s="291"/>
      <c r="AJ170" s="107">
        <f>VLOOKUP(B170,'[2]ВОМ КГ-3 СОЭКС'!$C$3:$G$2063,5,0)</f>
        <v>158.4</v>
      </c>
      <c r="AK170" s="218">
        <f t="shared" si="16"/>
        <v>0</v>
      </c>
    </row>
    <row r="171" spans="1:37" x14ac:dyDescent="0.3">
      <c r="A171" s="159" t="s">
        <v>560</v>
      </c>
      <c r="B171" s="160" t="s">
        <v>1936</v>
      </c>
      <c r="C171" s="160" t="s">
        <v>3408</v>
      </c>
      <c r="D171" s="113">
        <v>2</v>
      </c>
      <c r="E171" s="161">
        <v>64.5</v>
      </c>
      <c r="F171" s="162">
        <v>129</v>
      </c>
      <c r="G171" s="163">
        <v>3.14</v>
      </c>
      <c r="H171" s="163">
        <v>6.28</v>
      </c>
      <c r="I171" s="113" t="s">
        <v>170</v>
      </c>
      <c r="J171" s="96">
        <v>1</v>
      </c>
      <c r="K171" s="96"/>
      <c r="L171" s="96"/>
      <c r="M171" s="96"/>
      <c r="N171" s="96"/>
      <c r="O171" s="96"/>
      <c r="P171" s="164"/>
      <c r="Q171" s="164"/>
      <c r="R171" s="164">
        <v>1</v>
      </c>
      <c r="S171" s="164"/>
      <c r="T171" s="164"/>
      <c r="U171" s="96"/>
      <c r="V171" s="96"/>
      <c r="W171" s="96"/>
      <c r="X171" s="96"/>
      <c r="Y171" s="96"/>
      <c r="Z171" s="97">
        <f>D171-J171-K171-L171-M171-N171-O171-P171-Q171-R171-S171-T171-U171-V171-W171-X171-Y171</f>
        <v>0</v>
      </c>
      <c r="AA171" s="97"/>
      <c r="AB171" s="291" t="str">
        <f>IFERROR(VLOOKUP(B171,'Найдено на объекте'!$A$2:$I$83,9,0),"-")</f>
        <v>-</v>
      </c>
      <c r="AC171" s="196" t="str">
        <f t="shared" si="12"/>
        <v>-</v>
      </c>
      <c r="AD171" s="196" t="str">
        <f>IFERROR(VLOOKUP(B171,[1]Отгрузки!$B$208:$C$281,2,0),"-")</f>
        <v>-</v>
      </c>
      <c r="AE171" s="196" t="str">
        <f t="shared" si="13"/>
        <v>-</v>
      </c>
      <c r="AF171" s="291">
        <f t="shared" si="14"/>
        <v>2</v>
      </c>
      <c r="AG171" s="196">
        <f t="shared" si="15"/>
        <v>0.129</v>
      </c>
      <c r="AH171" s="319"/>
      <c r="AI171" s="291"/>
      <c r="AJ171" s="107">
        <f>VLOOKUP(B171,'[2]ВОМ КГ-3 СОЭКС'!$C$3:$G$2063,5,0)</f>
        <v>129</v>
      </c>
      <c r="AK171" s="218">
        <f t="shared" si="16"/>
        <v>0</v>
      </c>
    </row>
    <row r="172" spans="1:37" x14ac:dyDescent="0.3">
      <c r="A172" s="159" t="s">
        <v>563</v>
      </c>
      <c r="B172" s="160" t="s">
        <v>1937</v>
      </c>
      <c r="C172" s="160" t="s">
        <v>3409</v>
      </c>
      <c r="D172" s="113">
        <v>2</v>
      </c>
      <c r="E172" s="161">
        <v>107.8</v>
      </c>
      <c r="F172" s="162">
        <v>215.6</v>
      </c>
      <c r="G172" s="163">
        <v>5.22</v>
      </c>
      <c r="H172" s="163">
        <v>10.44</v>
      </c>
      <c r="I172" s="113" t="s">
        <v>170</v>
      </c>
      <c r="J172" s="96">
        <v>1</v>
      </c>
      <c r="K172" s="96"/>
      <c r="L172" s="96"/>
      <c r="M172" s="96"/>
      <c r="N172" s="96"/>
      <c r="O172" s="96"/>
      <c r="P172" s="164"/>
      <c r="Q172" s="164"/>
      <c r="R172" s="164">
        <v>1</v>
      </c>
      <c r="S172" s="164"/>
      <c r="T172" s="164"/>
      <c r="U172" s="96"/>
      <c r="V172" s="96"/>
      <c r="W172" s="96"/>
      <c r="X172" s="96"/>
      <c r="Y172" s="96"/>
      <c r="Z172" s="97">
        <f t="shared" si="17"/>
        <v>0</v>
      </c>
      <c r="AA172" s="97"/>
      <c r="AB172" s="291" t="str">
        <f>IFERROR(VLOOKUP(B172,'Найдено на объекте'!$A$2:$I$83,9,0),"-")</f>
        <v>-</v>
      </c>
      <c r="AC172" s="196" t="str">
        <f t="shared" si="12"/>
        <v>-</v>
      </c>
      <c r="AD172" s="196" t="str">
        <f>IFERROR(VLOOKUP(B172,[1]Отгрузки!$B$208:$C$281,2,0),"-")</f>
        <v>-</v>
      </c>
      <c r="AE172" s="196" t="str">
        <f t="shared" si="13"/>
        <v>-</v>
      </c>
      <c r="AF172" s="291">
        <f t="shared" si="14"/>
        <v>2</v>
      </c>
      <c r="AG172" s="196">
        <f t="shared" si="15"/>
        <v>0.21559999999999999</v>
      </c>
      <c r="AH172" s="319"/>
      <c r="AI172" s="291"/>
      <c r="AJ172" s="107">
        <f>VLOOKUP(B172,'[2]ВОМ КГ-3 СОЭКС'!$C$3:$G$2063,5,0)</f>
        <v>215.6</v>
      </c>
      <c r="AK172" s="218">
        <f t="shared" si="16"/>
        <v>0</v>
      </c>
    </row>
    <row r="173" spans="1:37" x14ac:dyDescent="0.3">
      <c r="A173" s="159" t="s">
        <v>566</v>
      </c>
      <c r="B173" s="160" t="s">
        <v>1938</v>
      </c>
      <c r="C173" s="160" t="s">
        <v>3410</v>
      </c>
      <c r="D173" s="113">
        <v>2</v>
      </c>
      <c r="E173" s="161">
        <v>100</v>
      </c>
      <c r="F173" s="162">
        <v>200</v>
      </c>
      <c r="G173" s="163">
        <v>4.8499999999999996</v>
      </c>
      <c r="H173" s="163">
        <v>9.6999999999999993</v>
      </c>
      <c r="I173" s="113" t="s">
        <v>170</v>
      </c>
      <c r="J173" s="96">
        <v>1</v>
      </c>
      <c r="K173" s="96"/>
      <c r="L173" s="96"/>
      <c r="M173" s="96"/>
      <c r="N173" s="96"/>
      <c r="O173" s="96"/>
      <c r="P173" s="164"/>
      <c r="Q173" s="164"/>
      <c r="R173" s="164">
        <v>1</v>
      </c>
      <c r="S173" s="164"/>
      <c r="T173" s="164"/>
      <c r="U173" s="96"/>
      <c r="V173" s="96"/>
      <c r="W173" s="96"/>
      <c r="X173" s="96"/>
      <c r="Y173" s="96"/>
      <c r="Z173" s="97">
        <f t="shared" si="17"/>
        <v>0</v>
      </c>
      <c r="AA173" s="97"/>
      <c r="AB173" s="291" t="str">
        <f>IFERROR(VLOOKUP(B173,'Найдено на объекте'!$A$2:$I$83,9,0),"-")</f>
        <v>-</v>
      </c>
      <c r="AC173" s="196" t="str">
        <f t="shared" si="12"/>
        <v>-</v>
      </c>
      <c r="AD173" s="196" t="str">
        <f>IFERROR(VLOOKUP(B173,[1]Отгрузки!$B$208:$C$281,2,0),"-")</f>
        <v>-</v>
      </c>
      <c r="AE173" s="196" t="str">
        <f t="shared" si="13"/>
        <v>-</v>
      </c>
      <c r="AF173" s="291">
        <f t="shared" si="14"/>
        <v>2</v>
      </c>
      <c r="AG173" s="196">
        <f t="shared" si="15"/>
        <v>0.2</v>
      </c>
      <c r="AH173" s="319"/>
      <c r="AI173" s="291"/>
      <c r="AJ173" s="107">
        <f>VLOOKUP(B173,'[2]ВОМ КГ-3 СОЭКС'!$C$3:$G$2063,5,0)</f>
        <v>200</v>
      </c>
      <c r="AK173" s="218">
        <f t="shared" si="16"/>
        <v>0</v>
      </c>
    </row>
    <row r="174" spans="1:37" x14ac:dyDescent="0.3">
      <c r="A174" s="159" t="s">
        <v>569</v>
      </c>
      <c r="B174" s="160" t="s">
        <v>1939</v>
      </c>
      <c r="C174" s="160" t="s">
        <v>3411</v>
      </c>
      <c r="D174" s="113">
        <v>2</v>
      </c>
      <c r="E174" s="161">
        <v>88.6</v>
      </c>
      <c r="F174" s="162">
        <v>177.2</v>
      </c>
      <c r="G174" s="163">
        <v>4.29</v>
      </c>
      <c r="H174" s="163">
        <v>8.58</v>
      </c>
      <c r="I174" s="113" t="s">
        <v>170</v>
      </c>
      <c r="J174" s="96">
        <v>1</v>
      </c>
      <c r="K174" s="96"/>
      <c r="L174" s="96"/>
      <c r="M174" s="96"/>
      <c r="N174" s="96"/>
      <c r="O174" s="96"/>
      <c r="P174" s="164"/>
      <c r="Q174" s="164"/>
      <c r="R174" s="164">
        <v>1</v>
      </c>
      <c r="S174" s="164"/>
      <c r="T174" s="164"/>
      <c r="U174" s="96"/>
      <c r="V174" s="96"/>
      <c r="W174" s="96"/>
      <c r="X174" s="96"/>
      <c r="Y174" s="96"/>
      <c r="Z174" s="97">
        <f t="shared" si="17"/>
        <v>0</v>
      </c>
      <c r="AA174" s="97"/>
      <c r="AB174" s="291" t="str">
        <f>IFERROR(VLOOKUP(B174,'Найдено на объекте'!$A$2:$I$83,9,0),"-")</f>
        <v>-</v>
      </c>
      <c r="AC174" s="196" t="str">
        <f t="shared" si="12"/>
        <v>-</v>
      </c>
      <c r="AD174" s="196" t="str">
        <f>IFERROR(VLOOKUP(B174,[1]Отгрузки!$B$208:$C$281,2,0),"-")</f>
        <v>-</v>
      </c>
      <c r="AE174" s="196" t="str">
        <f t="shared" si="13"/>
        <v>-</v>
      </c>
      <c r="AF174" s="291">
        <f t="shared" si="14"/>
        <v>2</v>
      </c>
      <c r="AG174" s="196">
        <f t="shared" si="15"/>
        <v>0.1772</v>
      </c>
      <c r="AH174" s="319"/>
      <c r="AI174" s="291"/>
      <c r="AJ174" s="107">
        <f>VLOOKUP(B174,'[2]ВОМ КГ-3 СОЭКС'!$C$3:$G$2063,5,0)</f>
        <v>177.2</v>
      </c>
      <c r="AK174" s="218">
        <f t="shared" si="16"/>
        <v>0</v>
      </c>
    </row>
    <row r="175" spans="1:37" x14ac:dyDescent="0.3">
      <c r="A175" s="159" t="s">
        <v>572</v>
      </c>
      <c r="B175" s="160" t="s">
        <v>1940</v>
      </c>
      <c r="C175" s="160" t="s">
        <v>3412</v>
      </c>
      <c r="D175" s="113">
        <v>2</v>
      </c>
      <c r="E175" s="161">
        <v>81.099999999999994</v>
      </c>
      <c r="F175" s="162">
        <v>162.19999999999999</v>
      </c>
      <c r="G175" s="163">
        <v>3.93</v>
      </c>
      <c r="H175" s="163">
        <v>7.86</v>
      </c>
      <c r="I175" s="113" t="s">
        <v>170</v>
      </c>
      <c r="J175" s="96">
        <v>1</v>
      </c>
      <c r="K175" s="96"/>
      <c r="L175" s="96"/>
      <c r="M175" s="96"/>
      <c r="N175" s="96"/>
      <c r="O175" s="96"/>
      <c r="P175" s="164"/>
      <c r="Q175" s="164"/>
      <c r="R175" s="164">
        <v>1</v>
      </c>
      <c r="S175" s="164"/>
      <c r="T175" s="164"/>
      <c r="U175" s="96"/>
      <c r="V175" s="96"/>
      <c r="W175" s="96"/>
      <c r="X175" s="96"/>
      <c r="Y175" s="96"/>
      <c r="Z175" s="97">
        <f t="shared" si="17"/>
        <v>0</v>
      </c>
      <c r="AA175" s="97"/>
      <c r="AB175" s="291" t="str">
        <f>IFERROR(VLOOKUP(B175,'Найдено на объекте'!$A$2:$I$83,9,0),"-")</f>
        <v>-</v>
      </c>
      <c r="AC175" s="196" t="str">
        <f t="shared" si="12"/>
        <v>-</v>
      </c>
      <c r="AD175" s="196" t="str">
        <f>IFERROR(VLOOKUP(B175,[1]Отгрузки!$B$208:$C$281,2,0),"-")</f>
        <v>-</v>
      </c>
      <c r="AE175" s="196" t="str">
        <f t="shared" si="13"/>
        <v>-</v>
      </c>
      <c r="AF175" s="291">
        <f t="shared" si="14"/>
        <v>2</v>
      </c>
      <c r="AG175" s="196">
        <f t="shared" si="15"/>
        <v>0.16219999999999998</v>
      </c>
      <c r="AH175" s="319"/>
      <c r="AI175" s="291"/>
      <c r="AJ175" s="107">
        <f>VLOOKUP(B175,'[2]ВОМ КГ-3 СОЭКС'!$C$3:$G$2063,5,0)</f>
        <v>162.19999999999999</v>
      </c>
      <c r="AK175" s="218">
        <f t="shared" si="16"/>
        <v>0</v>
      </c>
    </row>
    <row r="176" spans="1:37" x14ac:dyDescent="0.3">
      <c r="A176" s="159" t="s">
        <v>575</v>
      </c>
      <c r="B176" s="160" t="s">
        <v>1941</v>
      </c>
      <c r="C176" s="160" t="s">
        <v>3413</v>
      </c>
      <c r="D176" s="113">
        <v>2</v>
      </c>
      <c r="E176" s="161">
        <v>108.1</v>
      </c>
      <c r="F176" s="162">
        <v>216.2</v>
      </c>
      <c r="G176" s="163">
        <v>5.23</v>
      </c>
      <c r="H176" s="163">
        <v>10.46</v>
      </c>
      <c r="I176" s="113" t="s">
        <v>170</v>
      </c>
      <c r="J176" s="96">
        <v>1</v>
      </c>
      <c r="K176" s="96"/>
      <c r="L176" s="96"/>
      <c r="M176" s="96"/>
      <c r="N176" s="96"/>
      <c r="O176" s="96"/>
      <c r="P176" s="164"/>
      <c r="Q176" s="164"/>
      <c r="R176" s="164">
        <v>1</v>
      </c>
      <c r="S176" s="164"/>
      <c r="T176" s="164"/>
      <c r="U176" s="96"/>
      <c r="V176" s="96"/>
      <c r="W176" s="96"/>
      <c r="X176" s="96"/>
      <c r="Y176" s="96"/>
      <c r="Z176" s="97">
        <f t="shared" si="17"/>
        <v>0</v>
      </c>
      <c r="AA176" s="97"/>
      <c r="AB176" s="291" t="str">
        <f>IFERROR(VLOOKUP(B176,'Найдено на объекте'!$A$2:$I$83,9,0),"-")</f>
        <v>-</v>
      </c>
      <c r="AC176" s="196" t="str">
        <f t="shared" si="12"/>
        <v>-</v>
      </c>
      <c r="AD176" s="196" t="str">
        <f>IFERROR(VLOOKUP(B176,[1]Отгрузки!$B$208:$C$281,2,0),"-")</f>
        <v>-</v>
      </c>
      <c r="AE176" s="196" t="str">
        <f t="shared" si="13"/>
        <v>-</v>
      </c>
      <c r="AF176" s="291">
        <f t="shared" si="14"/>
        <v>2</v>
      </c>
      <c r="AG176" s="196">
        <f t="shared" si="15"/>
        <v>0.21619999999999998</v>
      </c>
      <c r="AH176" s="319"/>
      <c r="AI176" s="291"/>
      <c r="AJ176" s="107">
        <f>VLOOKUP(B176,'[2]ВОМ КГ-3 СОЭКС'!$C$3:$G$2063,5,0)</f>
        <v>216.2</v>
      </c>
      <c r="AK176" s="218">
        <f t="shared" si="16"/>
        <v>0</v>
      </c>
    </row>
    <row r="177" spans="1:37" x14ac:dyDescent="0.3">
      <c r="A177" s="159" t="s">
        <v>578</v>
      </c>
      <c r="B177" s="160" t="s">
        <v>1942</v>
      </c>
      <c r="C177" s="160" t="s">
        <v>3414</v>
      </c>
      <c r="D177" s="113">
        <v>2</v>
      </c>
      <c r="E177" s="161">
        <v>100.3</v>
      </c>
      <c r="F177" s="162">
        <v>200.6</v>
      </c>
      <c r="G177" s="163">
        <v>4.8600000000000003</v>
      </c>
      <c r="H177" s="163">
        <v>9.7200000000000006</v>
      </c>
      <c r="I177" s="113" t="s">
        <v>170</v>
      </c>
      <c r="J177" s="96">
        <v>1</v>
      </c>
      <c r="K177" s="96"/>
      <c r="L177" s="96"/>
      <c r="M177" s="96"/>
      <c r="N177" s="96"/>
      <c r="O177" s="96"/>
      <c r="P177" s="164"/>
      <c r="Q177" s="164"/>
      <c r="R177" s="164">
        <v>1</v>
      </c>
      <c r="S177" s="164"/>
      <c r="T177" s="164"/>
      <c r="U177" s="96"/>
      <c r="V177" s="96"/>
      <c r="W177" s="96"/>
      <c r="X177" s="96"/>
      <c r="Y177" s="96"/>
      <c r="Z177" s="97">
        <f t="shared" si="17"/>
        <v>0</v>
      </c>
      <c r="AA177" s="97"/>
      <c r="AB177" s="291" t="str">
        <f>IFERROR(VLOOKUP(B177,'Найдено на объекте'!$A$2:$I$83,9,0),"-")</f>
        <v>-</v>
      </c>
      <c r="AC177" s="196" t="str">
        <f t="shared" si="12"/>
        <v>-</v>
      </c>
      <c r="AD177" s="196" t="str">
        <f>IFERROR(VLOOKUP(B177,[1]Отгрузки!$B$208:$C$281,2,0),"-")</f>
        <v>-</v>
      </c>
      <c r="AE177" s="196" t="str">
        <f t="shared" si="13"/>
        <v>-</v>
      </c>
      <c r="AF177" s="291">
        <f t="shared" si="14"/>
        <v>2</v>
      </c>
      <c r="AG177" s="196">
        <f t="shared" si="15"/>
        <v>0.2006</v>
      </c>
      <c r="AH177" s="319"/>
      <c r="AI177" s="291"/>
      <c r="AJ177" s="107">
        <f>VLOOKUP(B177,'[2]ВОМ КГ-3 СОЭКС'!$C$3:$G$2063,5,0)</f>
        <v>200.6</v>
      </c>
      <c r="AK177" s="218">
        <f t="shared" si="16"/>
        <v>0</v>
      </c>
    </row>
    <row r="178" spans="1:37" x14ac:dyDescent="0.3">
      <c r="A178" s="159" t="s">
        <v>581</v>
      </c>
      <c r="B178" s="160" t="s">
        <v>1943</v>
      </c>
      <c r="C178" s="160" t="s">
        <v>3415</v>
      </c>
      <c r="D178" s="113">
        <v>2</v>
      </c>
      <c r="E178" s="161">
        <v>75.3</v>
      </c>
      <c r="F178" s="162">
        <v>150.6</v>
      </c>
      <c r="G178" s="163">
        <v>3.66</v>
      </c>
      <c r="H178" s="163">
        <v>7.32</v>
      </c>
      <c r="I178" s="113" t="s">
        <v>170</v>
      </c>
      <c r="J178" s="96">
        <v>1</v>
      </c>
      <c r="K178" s="96"/>
      <c r="L178" s="96"/>
      <c r="M178" s="96"/>
      <c r="N178" s="96"/>
      <c r="O178" s="96"/>
      <c r="P178" s="164"/>
      <c r="Q178" s="164"/>
      <c r="R178" s="164">
        <v>1</v>
      </c>
      <c r="S178" s="164"/>
      <c r="T178" s="164"/>
      <c r="U178" s="96"/>
      <c r="V178" s="96"/>
      <c r="W178" s="96"/>
      <c r="X178" s="96"/>
      <c r="Y178" s="96"/>
      <c r="Z178" s="97">
        <f t="shared" si="17"/>
        <v>0</v>
      </c>
      <c r="AA178" s="97"/>
      <c r="AB178" s="291" t="str">
        <f>IFERROR(VLOOKUP(B178,'Найдено на объекте'!$A$2:$I$83,9,0),"-")</f>
        <v>-</v>
      </c>
      <c r="AC178" s="196" t="str">
        <f t="shared" si="12"/>
        <v>-</v>
      </c>
      <c r="AD178" s="196" t="str">
        <f>IFERROR(VLOOKUP(B178,[1]Отгрузки!$B$208:$C$281,2,0),"-")</f>
        <v>-</v>
      </c>
      <c r="AE178" s="196" t="str">
        <f t="shared" si="13"/>
        <v>-</v>
      </c>
      <c r="AF178" s="291">
        <f t="shared" si="14"/>
        <v>2</v>
      </c>
      <c r="AG178" s="196">
        <f t="shared" si="15"/>
        <v>0.15059999999999998</v>
      </c>
      <c r="AH178" s="319"/>
      <c r="AI178" s="291"/>
      <c r="AJ178" s="107">
        <f>VLOOKUP(B178,'[2]ВОМ КГ-3 СОЭКС'!$C$3:$G$2063,5,0)</f>
        <v>150.6</v>
      </c>
      <c r="AK178" s="218">
        <f t="shared" si="16"/>
        <v>0</v>
      </c>
    </row>
    <row r="179" spans="1:37" x14ac:dyDescent="0.3">
      <c r="A179" s="159" t="s">
        <v>584</v>
      </c>
      <c r="B179" s="160" t="s">
        <v>1944</v>
      </c>
      <c r="C179" s="160" t="s">
        <v>3416</v>
      </c>
      <c r="D179" s="113">
        <v>2</v>
      </c>
      <c r="E179" s="161">
        <v>78.5</v>
      </c>
      <c r="F179" s="162">
        <v>157</v>
      </c>
      <c r="G179" s="163">
        <v>3.8</v>
      </c>
      <c r="H179" s="163">
        <v>7.6</v>
      </c>
      <c r="I179" s="113" t="s">
        <v>170</v>
      </c>
      <c r="J179" s="96">
        <v>1</v>
      </c>
      <c r="K179" s="96"/>
      <c r="L179" s="96"/>
      <c r="M179" s="96"/>
      <c r="N179" s="96"/>
      <c r="O179" s="96"/>
      <c r="P179" s="164"/>
      <c r="Q179" s="164"/>
      <c r="R179" s="164">
        <v>1</v>
      </c>
      <c r="S179" s="164"/>
      <c r="T179" s="164"/>
      <c r="U179" s="96"/>
      <c r="V179" s="96"/>
      <c r="W179" s="96"/>
      <c r="X179" s="96"/>
      <c r="Y179" s="96"/>
      <c r="Z179" s="97">
        <f t="shared" si="17"/>
        <v>0</v>
      </c>
      <c r="AA179" s="97"/>
      <c r="AB179" s="291" t="str">
        <f>IFERROR(VLOOKUP(B179,'Найдено на объекте'!$A$2:$I$83,9,0),"-")</f>
        <v>-</v>
      </c>
      <c r="AC179" s="196" t="str">
        <f t="shared" si="12"/>
        <v>-</v>
      </c>
      <c r="AD179" s="196" t="str">
        <f>IFERROR(VLOOKUP(B179,[1]Отгрузки!$B$208:$C$281,2,0),"-")</f>
        <v>-</v>
      </c>
      <c r="AE179" s="196" t="str">
        <f t="shared" si="13"/>
        <v>-</v>
      </c>
      <c r="AF179" s="291">
        <f t="shared" si="14"/>
        <v>2</v>
      </c>
      <c r="AG179" s="196">
        <f t="shared" si="15"/>
        <v>0.157</v>
      </c>
      <c r="AH179" s="319"/>
      <c r="AI179" s="291"/>
      <c r="AJ179" s="107">
        <f>VLOOKUP(B179,'[2]ВОМ КГ-3 СОЭКС'!$C$3:$G$2063,5,0)</f>
        <v>157</v>
      </c>
      <c r="AK179" s="218">
        <f t="shared" si="16"/>
        <v>0</v>
      </c>
    </row>
    <row r="180" spans="1:37" x14ac:dyDescent="0.3">
      <c r="A180" s="159" t="s">
        <v>587</v>
      </c>
      <c r="B180" s="160" t="s">
        <v>1945</v>
      </c>
      <c r="C180" s="160" t="s">
        <v>3417</v>
      </c>
      <c r="D180" s="113">
        <v>25</v>
      </c>
      <c r="E180" s="161">
        <v>228.8</v>
      </c>
      <c r="F180" s="162">
        <v>5720</v>
      </c>
      <c r="G180" s="163">
        <v>11.13</v>
      </c>
      <c r="H180" s="163">
        <v>278.25</v>
      </c>
      <c r="I180" s="113" t="s">
        <v>170</v>
      </c>
      <c r="J180" s="96"/>
      <c r="K180" s="96">
        <v>2</v>
      </c>
      <c r="L180" s="96">
        <v>2</v>
      </c>
      <c r="M180" s="96">
        <v>1</v>
      </c>
      <c r="N180" s="96">
        <v>1</v>
      </c>
      <c r="O180" s="96">
        <v>2</v>
      </c>
      <c r="P180" s="164">
        <v>2</v>
      </c>
      <c r="Q180" s="164">
        <v>2</v>
      </c>
      <c r="R180" s="164"/>
      <c r="S180" s="164">
        <v>2</v>
      </c>
      <c r="T180" s="164">
        <v>2</v>
      </c>
      <c r="U180" s="96">
        <v>2</v>
      </c>
      <c r="V180" s="96">
        <v>1</v>
      </c>
      <c r="W180" s="96">
        <v>2</v>
      </c>
      <c r="X180" s="96">
        <v>2</v>
      </c>
      <c r="Y180" s="96">
        <v>2</v>
      </c>
      <c r="Z180" s="97">
        <f t="shared" si="17"/>
        <v>0</v>
      </c>
      <c r="AA180" s="97"/>
      <c r="AB180" s="291" t="str">
        <f>IFERROR(VLOOKUP(B180,'Найдено на объекте'!$A$2:$I$83,9,0),"-")</f>
        <v>-</v>
      </c>
      <c r="AC180" s="196" t="str">
        <f t="shared" si="12"/>
        <v>-</v>
      </c>
      <c r="AD180" s="196" t="str">
        <f>IFERROR(VLOOKUP(B180,[1]Отгрузки!$B$208:$C$281,2,0),"-")</f>
        <v>-</v>
      </c>
      <c r="AE180" s="196" t="str">
        <f t="shared" si="13"/>
        <v>-</v>
      </c>
      <c r="AF180" s="291">
        <f t="shared" si="14"/>
        <v>25</v>
      </c>
      <c r="AG180" s="196">
        <f t="shared" si="15"/>
        <v>5.72</v>
      </c>
      <c r="AH180" s="319"/>
      <c r="AI180" s="291"/>
      <c r="AJ180" s="107">
        <f>VLOOKUP(B180,'[2]ВОМ КГ-3 СОЭКС'!$C$3:$G$2063,5,0)</f>
        <v>5720</v>
      </c>
      <c r="AK180" s="218">
        <f t="shared" si="16"/>
        <v>0</v>
      </c>
    </row>
    <row r="181" spans="1:37" x14ac:dyDescent="0.3">
      <c r="A181" s="159" t="s">
        <v>590</v>
      </c>
      <c r="B181" s="160" t="s">
        <v>1946</v>
      </c>
      <c r="C181" s="160" t="s">
        <v>3418</v>
      </c>
      <c r="D181" s="113">
        <v>25</v>
      </c>
      <c r="E181" s="161">
        <v>210</v>
      </c>
      <c r="F181" s="162">
        <v>5250</v>
      </c>
      <c r="G181" s="163">
        <v>10.199999999999999</v>
      </c>
      <c r="H181" s="163">
        <v>255</v>
      </c>
      <c r="I181" s="113" t="s">
        <v>170</v>
      </c>
      <c r="J181" s="96"/>
      <c r="K181" s="96">
        <v>2</v>
      </c>
      <c r="L181" s="96">
        <v>2</v>
      </c>
      <c r="M181" s="96">
        <v>1</v>
      </c>
      <c r="N181" s="96">
        <v>1</v>
      </c>
      <c r="O181" s="96">
        <v>2</v>
      </c>
      <c r="P181" s="164">
        <v>2</v>
      </c>
      <c r="Q181" s="164">
        <v>2</v>
      </c>
      <c r="R181" s="164"/>
      <c r="S181" s="164">
        <v>2</v>
      </c>
      <c r="T181" s="164">
        <v>2</v>
      </c>
      <c r="U181" s="96">
        <v>2</v>
      </c>
      <c r="V181" s="96">
        <v>1</v>
      </c>
      <c r="W181" s="96">
        <v>2</v>
      </c>
      <c r="X181" s="96">
        <v>2</v>
      </c>
      <c r="Y181" s="96">
        <v>2</v>
      </c>
      <c r="Z181" s="97">
        <f t="shared" si="17"/>
        <v>0</v>
      </c>
      <c r="AA181" s="97"/>
      <c r="AB181" s="291" t="str">
        <f>IFERROR(VLOOKUP(B181,'Найдено на объекте'!$A$2:$I$83,9,0),"-")</f>
        <v>-</v>
      </c>
      <c r="AC181" s="196" t="str">
        <f t="shared" si="12"/>
        <v>-</v>
      </c>
      <c r="AD181" s="196" t="str">
        <f>IFERROR(VLOOKUP(B181,[1]Отгрузки!$B$208:$C$281,2,0),"-")</f>
        <v>-</v>
      </c>
      <c r="AE181" s="196" t="str">
        <f t="shared" si="13"/>
        <v>-</v>
      </c>
      <c r="AF181" s="291">
        <f t="shared" si="14"/>
        <v>25</v>
      </c>
      <c r="AG181" s="196">
        <f t="shared" si="15"/>
        <v>5.25</v>
      </c>
      <c r="AH181" s="319"/>
      <c r="AI181" s="291"/>
      <c r="AJ181" s="107">
        <f>VLOOKUP(B181,'[2]ВОМ КГ-3 СОЭКС'!$C$3:$G$2063,5,0)</f>
        <v>5250</v>
      </c>
      <c r="AK181" s="218">
        <f t="shared" si="16"/>
        <v>0</v>
      </c>
    </row>
    <row r="182" spans="1:37" x14ac:dyDescent="0.3">
      <c r="A182" s="159" t="s">
        <v>593</v>
      </c>
      <c r="B182" s="160" t="s">
        <v>1947</v>
      </c>
      <c r="C182" s="160" t="s">
        <v>3419</v>
      </c>
      <c r="D182" s="113">
        <v>8</v>
      </c>
      <c r="E182" s="161">
        <v>172.6</v>
      </c>
      <c r="F182" s="162">
        <v>1380.8</v>
      </c>
      <c r="G182" s="163">
        <v>8.4</v>
      </c>
      <c r="H182" s="163">
        <v>67.2</v>
      </c>
      <c r="I182" s="113" t="s">
        <v>170</v>
      </c>
      <c r="J182" s="96"/>
      <c r="K182" s="96">
        <v>1</v>
      </c>
      <c r="L182" s="96">
        <v>1</v>
      </c>
      <c r="M182" s="96"/>
      <c r="N182" s="96"/>
      <c r="O182" s="96">
        <v>1</v>
      </c>
      <c r="P182" s="164"/>
      <c r="Q182" s="164">
        <v>1</v>
      </c>
      <c r="R182" s="164"/>
      <c r="S182" s="164">
        <v>1</v>
      </c>
      <c r="T182" s="164">
        <v>1</v>
      </c>
      <c r="U182" s="96"/>
      <c r="V182" s="96"/>
      <c r="W182" s="96">
        <v>1</v>
      </c>
      <c r="X182" s="96"/>
      <c r="Y182" s="96">
        <v>1</v>
      </c>
      <c r="Z182" s="97">
        <f t="shared" si="17"/>
        <v>0</v>
      </c>
      <c r="AA182" s="97"/>
      <c r="AB182" s="291" t="str">
        <f>IFERROR(VLOOKUP(B182,'Найдено на объекте'!$A$2:$I$83,9,0),"-")</f>
        <v>-</v>
      </c>
      <c r="AC182" s="196" t="str">
        <f t="shared" si="12"/>
        <v>-</v>
      </c>
      <c r="AD182" s="196" t="str">
        <f>IFERROR(VLOOKUP(B182,[1]Отгрузки!$B$208:$C$281,2,0),"-")</f>
        <v>-</v>
      </c>
      <c r="AE182" s="196" t="str">
        <f t="shared" si="13"/>
        <v>-</v>
      </c>
      <c r="AF182" s="291">
        <f t="shared" si="14"/>
        <v>8</v>
      </c>
      <c r="AG182" s="196">
        <f t="shared" si="15"/>
        <v>1.3808</v>
      </c>
      <c r="AH182" s="319"/>
      <c r="AI182" s="291"/>
      <c r="AJ182" s="107">
        <f>VLOOKUP(B182,'[2]ВОМ КГ-3 СОЭКС'!$C$3:$G$2063,5,0)</f>
        <v>1380.8</v>
      </c>
      <c r="AK182" s="218">
        <f t="shared" si="16"/>
        <v>0</v>
      </c>
    </row>
    <row r="183" spans="1:37" x14ac:dyDescent="0.3">
      <c r="A183" s="159" t="s">
        <v>596</v>
      </c>
      <c r="B183" s="160" t="s">
        <v>1948</v>
      </c>
      <c r="C183" s="160" t="s">
        <v>3420</v>
      </c>
      <c r="D183" s="113">
        <v>10</v>
      </c>
      <c r="E183" s="161">
        <v>287.3</v>
      </c>
      <c r="F183" s="162">
        <v>2873</v>
      </c>
      <c r="G183" s="163">
        <v>13.95</v>
      </c>
      <c r="H183" s="163">
        <v>139.5</v>
      </c>
      <c r="I183" s="113" t="s">
        <v>170</v>
      </c>
      <c r="J183" s="96"/>
      <c r="K183" s="96">
        <v>1</v>
      </c>
      <c r="L183" s="96">
        <v>1</v>
      </c>
      <c r="M183" s="96"/>
      <c r="N183" s="96">
        <v>1</v>
      </c>
      <c r="O183" s="96">
        <v>1</v>
      </c>
      <c r="P183" s="164"/>
      <c r="Q183" s="164">
        <v>1</v>
      </c>
      <c r="R183" s="164"/>
      <c r="S183" s="164">
        <v>1</v>
      </c>
      <c r="T183" s="164">
        <v>1</v>
      </c>
      <c r="U183" s="96"/>
      <c r="V183" s="96">
        <v>1</v>
      </c>
      <c r="W183" s="96">
        <v>1</v>
      </c>
      <c r="X183" s="96"/>
      <c r="Y183" s="96">
        <v>1</v>
      </c>
      <c r="Z183" s="97">
        <f t="shared" si="17"/>
        <v>0</v>
      </c>
      <c r="AA183" s="97"/>
      <c r="AB183" s="291" t="str">
        <f>IFERROR(VLOOKUP(B183,'Найдено на объекте'!$A$2:$I$83,9,0),"-")</f>
        <v>-</v>
      </c>
      <c r="AC183" s="196" t="str">
        <f t="shared" si="12"/>
        <v>-</v>
      </c>
      <c r="AD183" s="196" t="str">
        <f>IFERROR(VLOOKUP(B183,[1]Отгрузки!$B$208:$C$281,2,0),"-")</f>
        <v>-</v>
      </c>
      <c r="AE183" s="196" t="str">
        <f t="shared" si="13"/>
        <v>-</v>
      </c>
      <c r="AF183" s="291">
        <f t="shared" si="14"/>
        <v>10</v>
      </c>
      <c r="AG183" s="196">
        <f t="shared" si="15"/>
        <v>2.8730000000000002</v>
      </c>
      <c r="AH183" s="319"/>
      <c r="AI183" s="291"/>
      <c r="AJ183" s="107">
        <f>VLOOKUP(B183,'[2]ВОМ КГ-3 СОЭКС'!$C$3:$G$2063,5,0)</f>
        <v>2873</v>
      </c>
      <c r="AK183" s="218">
        <f t="shared" si="16"/>
        <v>0</v>
      </c>
    </row>
    <row r="184" spans="1:37" x14ac:dyDescent="0.3">
      <c r="A184" s="159" t="s">
        <v>599</v>
      </c>
      <c r="B184" s="160" t="s">
        <v>1949</v>
      </c>
      <c r="C184" s="160" t="s">
        <v>3421</v>
      </c>
      <c r="D184" s="113">
        <v>10</v>
      </c>
      <c r="E184" s="161">
        <v>266.7</v>
      </c>
      <c r="F184" s="162">
        <v>2667</v>
      </c>
      <c r="G184" s="163">
        <v>12.96</v>
      </c>
      <c r="H184" s="163">
        <v>129.6</v>
      </c>
      <c r="I184" s="113" t="s">
        <v>170</v>
      </c>
      <c r="J184" s="96"/>
      <c r="K184" s="96">
        <v>1</v>
      </c>
      <c r="L184" s="96">
        <v>1</v>
      </c>
      <c r="M184" s="96"/>
      <c r="N184" s="96">
        <v>1</v>
      </c>
      <c r="O184" s="96">
        <v>1</v>
      </c>
      <c r="P184" s="164"/>
      <c r="Q184" s="164">
        <v>1</v>
      </c>
      <c r="R184" s="164"/>
      <c r="S184" s="164">
        <v>1</v>
      </c>
      <c r="T184" s="164">
        <v>1</v>
      </c>
      <c r="U184" s="96"/>
      <c r="V184" s="96">
        <v>1</v>
      </c>
      <c r="W184" s="96">
        <v>1</v>
      </c>
      <c r="X184" s="96"/>
      <c r="Y184" s="96">
        <v>1</v>
      </c>
      <c r="Z184" s="97">
        <f t="shared" si="17"/>
        <v>0</v>
      </c>
      <c r="AA184" s="97"/>
      <c r="AB184" s="291" t="str">
        <f>IFERROR(VLOOKUP(B184,'Найдено на объекте'!$A$2:$I$83,9,0),"-")</f>
        <v>-</v>
      </c>
      <c r="AC184" s="196" t="str">
        <f t="shared" si="12"/>
        <v>-</v>
      </c>
      <c r="AD184" s="196" t="str">
        <f>IFERROR(VLOOKUP(B184,[1]Отгрузки!$B$208:$C$281,2,0),"-")</f>
        <v>-</v>
      </c>
      <c r="AE184" s="196" t="str">
        <f t="shared" si="13"/>
        <v>-</v>
      </c>
      <c r="AF184" s="291">
        <f t="shared" si="14"/>
        <v>10</v>
      </c>
      <c r="AG184" s="196">
        <f t="shared" si="15"/>
        <v>2.6669999999999998</v>
      </c>
      <c r="AH184" s="319"/>
      <c r="AI184" s="291"/>
      <c r="AJ184" s="107">
        <f>VLOOKUP(B184,'[2]ВОМ КГ-3 СОЭКС'!$C$3:$G$2063,5,0)</f>
        <v>2667</v>
      </c>
      <c r="AK184" s="218">
        <f t="shared" si="16"/>
        <v>0</v>
      </c>
    </row>
    <row r="185" spans="1:37" x14ac:dyDescent="0.3">
      <c r="A185" s="159" t="s">
        <v>602</v>
      </c>
      <c r="B185" s="160" t="s">
        <v>1950</v>
      </c>
      <c r="C185" s="160" t="s">
        <v>3422</v>
      </c>
      <c r="D185" s="113">
        <v>8</v>
      </c>
      <c r="E185" s="161">
        <v>236.3</v>
      </c>
      <c r="F185" s="162">
        <v>1890.4</v>
      </c>
      <c r="G185" s="163">
        <v>11.49</v>
      </c>
      <c r="H185" s="163">
        <v>91.92</v>
      </c>
      <c r="I185" s="113" t="s">
        <v>170</v>
      </c>
      <c r="J185" s="96"/>
      <c r="K185" s="96">
        <v>1</v>
      </c>
      <c r="L185" s="96">
        <v>1</v>
      </c>
      <c r="M185" s="96"/>
      <c r="N185" s="96"/>
      <c r="O185" s="96">
        <v>1</v>
      </c>
      <c r="P185" s="164"/>
      <c r="Q185" s="164">
        <v>1</v>
      </c>
      <c r="R185" s="164"/>
      <c r="S185" s="164">
        <v>1</v>
      </c>
      <c r="T185" s="164">
        <v>1</v>
      </c>
      <c r="U185" s="96"/>
      <c r="V185" s="96"/>
      <c r="W185" s="96">
        <v>1</v>
      </c>
      <c r="X185" s="96"/>
      <c r="Y185" s="96">
        <v>1</v>
      </c>
      <c r="Z185" s="97">
        <f t="shared" si="17"/>
        <v>0</v>
      </c>
      <c r="AA185" s="97"/>
      <c r="AB185" s="291" t="str">
        <f>IFERROR(VLOOKUP(B185,'Найдено на объекте'!$A$2:$I$83,9,0),"-")</f>
        <v>-</v>
      </c>
      <c r="AC185" s="196" t="str">
        <f t="shared" si="12"/>
        <v>-</v>
      </c>
      <c r="AD185" s="196" t="str">
        <f>IFERROR(VLOOKUP(B185,[1]Отгрузки!$B$208:$C$281,2,0),"-")</f>
        <v>-</v>
      </c>
      <c r="AE185" s="196" t="str">
        <f t="shared" si="13"/>
        <v>-</v>
      </c>
      <c r="AF185" s="291">
        <f t="shared" si="14"/>
        <v>8</v>
      </c>
      <c r="AG185" s="196">
        <f t="shared" si="15"/>
        <v>1.8904000000000001</v>
      </c>
      <c r="AH185" s="319"/>
      <c r="AI185" s="291"/>
      <c r="AJ185" s="107">
        <f>VLOOKUP(B185,'[2]ВОМ КГ-3 СОЭКС'!$C$3:$G$2063,5,0)</f>
        <v>1890.4</v>
      </c>
      <c r="AK185" s="218">
        <f t="shared" si="16"/>
        <v>0</v>
      </c>
    </row>
    <row r="186" spans="1:37" x14ac:dyDescent="0.3">
      <c r="A186" s="159" t="s">
        <v>605</v>
      </c>
      <c r="B186" s="160" t="s">
        <v>1951</v>
      </c>
      <c r="C186" s="160" t="s">
        <v>3423</v>
      </c>
      <c r="D186" s="113">
        <v>8</v>
      </c>
      <c r="E186" s="161">
        <v>216.4</v>
      </c>
      <c r="F186" s="162">
        <v>1731.2</v>
      </c>
      <c r="G186" s="163">
        <v>10.54</v>
      </c>
      <c r="H186" s="163">
        <v>84.32</v>
      </c>
      <c r="I186" s="113" t="s">
        <v>170</v>
      </c>
      <c r="J186" s="96"/>
      <c r="K186" s="96">
        <v>1</v>
      </c>
      <c r="L186" s="96">
        <v>1</v>
      </c>
      <c r="M186" s="96"/>
      <c r="N186" s="96"/>
      <c r="O186" s="96">
        <v>1</v>
      </c>
      <c r="P186" s="164"/>
      <c r="Q186" s="164">
        <v>1</v>
      </c>
      <c r="R186" s="164"/>
      <c r="S186" s="164">
        <v>1</v>
      </c>
      <c r="T186" s="164">
        <v>1</v>
      </c>
      <c r="U186" s="96"/>
      <c r="V186" s="96"/>
      <c r="W186" s="96">
        <v>1</v>
      </c>
      <c r="X186" s="96"/>
      <c r="Y186" s="96">
        <v>1</v>
      </c>
      <c r="Z186" s="97">
        <f t="shared" si="17"/>
        <v>0</v>
      </c>
      <c r="AA186" s="97"/>
      <c r="AB186" s="291" t="str">
        <f>IFERROR(VLOOKUP(B186,'Найдено на объекте'!$A$2:$I$83,9,0),"-")</f>
        <v>-</v>
      </c>
      <c r="AC186" s="196" t="str">
        <f t="shared" si="12"/>
        <v>-</v>
      </c>
      <c r="AD186" s="196" t="str">
        <f>IFERROR(VLOOKUP(B186,[1]Отгрузки!$B$208:$C$281,2,0),"-")</f>
        <v>-</v>
      </c>
      <c r="AE186" s="196" t="str">
        <f t="shared" si="13"/>
        <v>-</v>
      </c>
      <c r="AF186" s="291">
        <f t="shared" si="14"/>
        <v>8</v>
      </c>
      <c r="AG186" s="196">
        <f t="shared" si="15"/>
        <v>1.7312000000000001</v>
      </c>
      <c r="AH186" s="319"/>
      <c r="AI186" s="291"/>
      <c r="AJ186" s="107">
        <f>VLOOKUP(B186,'[2]ВОМ КГ-3 СОЭКС'!$C$3:$G$2063,5,0)</f>
        <v>1731.2</v>
      </c>
      <c r="AK186" s="218">
        <f t="shared" si="16"/>
        <v>0</v>
      </c>
    </row>
    <row r="187" spans="1:37" x14ac:dyDescent="0.3">
      <c r="A187" s="159" t="s">
        <v>608</v>
      </c>
      <c r="B187" s="160" t="s">
        <v>1952</v>
      </c>
      <c r="C187" s="160" t="s">
        <v>3424</v>
      </c>
      <c r="D187" s="113">
        <v>10</v>
      </c>
      <c r="E187" s="161">
        <v>288.3</v>
      </c>
      <c r="F187" s="162">
        <v>2883</v>
      </c>
      <c r="G187" s="163">
        <v>13.99</v>
      </c>
      <c r="H187" s="163">
        <v>139.9</v>
      </c>
      <c r="I187" s="113" t="s">
        <v>170</v>
      </c>
      <c r="J187" s="96"/>
      <c r="K187" s="96">
        <v>1</v>
      </c>
      <c r="L187" s="96">
        <v>1</v>
      </c>
      <c r="M187" s="96"/>
      <c r="N187" s="96">
        <v>1</v>
      </c>
      <c r="O187" s="96">
        <v>1</v>
      </c>
      <c r="P187" s="164"/>
      <c r="Q187" s="164">
        <v>1</v>
      </c>
      <c r="R187" s="164"/>
      <c r="S187" s="164">
        <v>1</v>
      </c>
      <c r="T187" s="164">
        <v>1</v>
      </c>
      <c r="U187" s="96"/>
      <c r="V187" s="96">
        <v>1</v>
      </c>
      <c r="W187" s="96">
        <v>1</v>
      </c>
      <c r="X187" s="96"/>
      <c r="Y187" s="96">
        <v>1</v>
      </c>
      <c r="Z187" s="97">
        <f t="shared" si="17"/>
        <v>0</v>
      </c>
      <c r="AA187" s="97"/>
      <c r="AB187" s="291" t="str">
        <f>IFERROR(VLOOKUP(B187,'Найдено на объекте'!$A$2:$I$83,9,0),"-")</f>
        <v>-</v>
      </c>
      <c r="AC187" s="196" t="str">
        <f t="shared" si="12"/>
        <v>-</v>
      </c>
      <c r="AD187" s="196" t="str">
        <f>IFERROR(VLOOKUP(B187,[1]Отгрузки!$B$208:$C$281,2,0),"-")</f>
        <v>-</v>
      </c>
      <c r="AE187" s="196" t="str">
        <f t="shared" si="13"/>
        <v>-</v>
      </c>
      <c r="AF187" s="291">
        <f t="shared" si="14"/>
        <v>10</v>
      </c>
      <c r="AG187" s="196">
        <f t="shared" si="15"/>
        <v>2.883</v>
      </c>
      <c r="AH187" s="319"/>
      <c r="AI187" s="291"/>
      <c r="AJ187" s="107">
        <f>VLOOKUP(B187,'[2]ВОМ КГ-3 СОЭКС'!$C$3:$G$2063,5,0)</f>
        <v>2883</v>
      </c>
      <c r="AK187" s="218">
        <f t="shared" si="16"/>
        <v>0</v>
      </c>
    </row>
    <row r="188" spans="1:37" x14ac:dyDescent="0.3">
      <c r="A188" s="159" t="s">
        <v>611</v>
      </c>
      <c r="B188" s="160" t="s">
        <v>1953</v>
      </c>
      <c r="C188" s="160" t="s">
        <v>3425</v>
      </c>
      <c r="D188" s="113">
        <v>10</v>
      </c>
      <c r="E188" s="161">
        <v>267.5</v>
      </c>
      <c r="F188" s="162">
        <v>2675</v>
      </c>
      <c r="G188" s="163">
        <v>13</v>
      </c>
      <c r="H188" s="163">
        <v>130</v>
      </c>
      <c r="I188" s="113" t="s">
        <v>170</v>
      </c>
      <c r="J188" s="96"/>
      <c r="K188" s="96">
        <v>1</v>
      </c>
      <c r="L188" s="96">
        <v>1</v>
      </c>
      <c r="M188" s="96"/>
      <c r="N188" s="96">
        <v>1</v>
      </c>
      <c r="O188" s="96">
        <v>1</v>
      </c>
      <c r="P188" s="164"/>
      <c r="Q188" s="164">
        <v>1</v>
      </c>
      <c r="R188" s="164"/>
      <c r="S188" s="164">
        <v>1</v>
      </c>
      <c r="T188" s="164">
        <v>1</v>
      </c>
      <c r="U188" s="96"/>
      <c r="V188" s="96">
        <v>1</v>
      </c>
      <c r="W188" s="96">
        <v>1</v>
      </c>
      <c r="X188" s="96"/>
      <c r="Y188" s="96">
        <v>1</v>
      </c>
      <c r="Z188" s="97">
        <f t="shared" si="17"/>
        <v>0</v>
      </c>
      <c r="AA188" s="97"/>
      <c r="AB188" s="291" t="str">
        <f>IFERROR(VLOOKUP(B188,'Найдено на объекте'!$A$2:$I$83,9,0),"-")</f>
        <v>-</v>
      </c>
      <c r="AC188" s="196" t="str">
        <f t="shared" si="12"/>
        <v>-</v>
      </c>
      <c r="AD188" s="196" t="str">
        <f>IFERROR(VLOOKUP(B188,[1]Отгрузки!$B$208:$C$281,2,0),"-")</f>
        <v>-</v>
      </c>
      <c r="AE188" s="196" t="str">
        <f t="shared" si="13"/>
        <v>-</v>
      </c>
      <c r="AF188" s="291">
        <f t="shared" si="14"/>
        <v>10</v>
      </c>
      <c r="AG188" s="196">
        <f t="shared" si="15"/>
        <v>2.6749999999999998</v>
      </c>
      <c r="AH188" s="319"/>
      <c r="AI188" s="291"/>
      <c r="AJ188" s="107">
        <f>VLOOKUP(B188,'[2]ВОМ КГ-3 СОЭКС'!$C$3:$G$2063,5,0)</f>
        <v>2675</v>
      </c>
      <c r="AK188" s="218">
        <f t="shared" si="16"/>
        <v>0</v>
      </c>
    </row>
    <row r="189" spans="1:37" x14ac:dyDescent="0.3">
      <c r="A189" s="159" t="s">
        <v>614</v>
      </c>
      <c r="B189" s="160" t="s">
        <v>1954</v>
      </c>
      <c r="C189" s="160" t="s">
        <v>3426</v>
      </c>
      <c r="D189" s="113">
        <v>8</v>
      </c>
      <c r="E189" s="161">
        <v>201.3</v>
      </c>
      <c r="F189" s="162">
        <v>1610.4</v>
      </c>
      <c r="G189" s="163">
        <v>9.8000000000000007</v>
      </c>
      <c r="H189" s="163">
        <v>78.400000000000006</v>
      </c>
      <c r="I189" s="113" t="s">
        <v>170</v>
      </c>
      <c r="J189" s="96"/>
      <c r="K189" s="96">
        <v>1</v>
      </c>
      <c r="L189" s="96">
        <v>1</v>
      </c>
      <c r="M189" s="96"/>
      <c r="N189" s="96"/>
      <c r="O189" s="96">
        <v>1</v>
      </c>
      <c r="P189" s="164"/>
      <c r="Q189" s="164">
        <v>1</v>
      </c>
      <c r="R189" s="164"/>
      <c r="S189" s="164">
        <v>1</v>
      </c>
      <c r="T189" s="164">
        <v>1</v>
      </c>
      <c r="U189" s="96"/>
      <c r="V189" s="96"/>
      <c r="W189" s="96">
        <v>1</v>
      </c>
      <c r="X189" s="96"/>
      <c r="Y189" s="96">
        <v>1</v>
      </c>
      <c r="Z189" s="97">
        <f t="shared" si="17"/>
        <v>0</v>
      </c>
      <c r="AA189" s="97"/>
      <c r="AB189" s="291" t="str">
        <f>IFERROR(VLOOKUP(B189,'Найдено на объекте'!$A$2:$I$83,9,0),"-")</f>
        <v>-</v>
      </c>
      <c r="AC189" s="196" t="str">
        <f t="shared" si="12"/>
        <v>-</v>
      </c>
      <c r="AD189" s="196" t="str">
        <f>IFERROR(VLOOKUP(B189,[1]Отгрузки!$B$208:$C$281,2,0),"-")</f>
        <v>-</v>
      </c>
      <c r="AE189" s="196" t="str">
        <f t="shared" si="13"/>
        <v>-</v>
      </c>
      <c r="AF189" s="291">
        <f t="shared" si="14"/>
        <v>8</v>
      </c>
      <c r="AG189" s="196">
        <f t="shared" si="15"/>
        <v>1.6104000000000001</v>
      </c>
      <c r="AH189" s="319"/>
      <c r="AI189" s="291"/>
      <c r="AJ189" s="107">
        <f>VLOOKUP(B189,'[2]ВОМ КГ-3 СОЭКС'!$C$3:$G$2063,5,0)</f>
        <v>1610.4</v>
      </c>
      <c r="AK189" s="218">
        <f t="shared" si="16"/>
        <v>0</v>
      </c>
    </row>
    <row r="190" spans="1:37" x14ac:dyDescent="0.3">
      <c r="A190" s="159" t="s">
        <v>617</v>
      </c>
      <c r="B190" s="160" t="s">
        <v>1955</v>
      </c>
      <c r="C190" s="160" t="s">
        <v>3427</v>
      </c>
      <c r="D190" s="113">
        <v>24</v>
      </c>
      <c r="E190" s="161">
        <v>209.7</v>
      </c>
      <c r="F190" s="162">
        <v>5032.8</v>
      </c>
      <c r="G190" s="163">
        <v>10.19</v>
      </c>
      <c r="H190" s="163">
        <v>244.56</v>
      </c>
      <c r="I190" s="113" t="s">
        <v>170</v>
      </c>
      <c r="J190" s="96"/>
      <c r="K190" s="96">
        <v>2</v>
      </c>
      <c r="L190" s="96">
        <v>2</v>
      </c>
      <c r="M190" s="96">
        <v>1</v>
      </c>
      <c r="N190" s="96">
        <v>1</v>
      </c>
      <c r="O190" s="96">
        <v>2</v>
      </c>
      <c r="P190" s="164">
        <v>2</v>
      </c>
      <c r="Q190" s="164">
        <v>2</v>
      </c>
      <c r="R190" s="164"/>
      <c r="S190" s="164">
        <v>2</v>
      </c>
      <c r="T190" s="164">
        <v>2</v>
      </c>
      <c r="U190" s="96">
        <v>1</v>
      </c>
      <c r="V190" s="96">
        <v>1</v>
      </c>
      <c r="W190" s="96">
        <v>2</v>
      </c>
      <c r="X190" s="96">
        <v>2</v>
      </c>
      <c r="Y190" s="96">
        <v>2</v>
      </c>
      <c r="Z190" s="97">
        <f t="shared" si="17"/>
        <v>0</v>
      </c>
      <c r="AA190" s="97"/>
      <c r="AB190" s="291" t="str">
        <f>IFERROR(VLOOKUP(B190,'Найдено на объекте'!$A$2:$I$83,9,0),"-")</f>
        <v>-</v>
      </c>
      <c r="AC190" s="196" t="str">
        <f t="shared" si="12"/>
        <v>-</v>
      </c>
      <c r="AD190" s="196" t="str">
        <f>IFERROR(VLOOKUP(B190,[1]Отгрузки!$B$208:$C$281,2,0),"-")</f>
        <v>-</v>
      </c>
      <c r="AE190" s="196" t="str">
        <f t="shared" si="13"/>
        <v>-</v>
      </c>
      <c r="AF190" s="291">
        <f t="shared" si="14"/>
        <v>24</v>
      </c>
      <c r="AG190" s="196">
        <f t="shared" si="15"/>
        <v>5.0327999999999991</v>
      </c>
      <c r="AH190" s="319"/>
      <c r="AI190" s="291"/>
      <c r="AJ190" s="107">
        <f>VLOOKUP(B190,'[2]ВОМ КГ-3 СОЭКС'!$C$3:$G$2063,5,0)</f>
        <v>5032.8</v>
      </c>
      <c r="AK190" s="218">
        <f t="shared" si="16"/>
        <v>0</v>
      </c>
    </row>
    <row r="191" spans="1:37" x14ac:dyDescent="0.3">
      <c r="A191" s="159" t="s">
        <v>620</v>
      </c>
      <c r="B191" s="160" t="s">
        <v>1956</v>
      </c>
      <c r="C191" s="160" t="s">
        <v>3428</v>
      </c>
      <c r="D191" s="113">
        <v>10</v>
      </c>
      <c r="E191" s="161">
        <v>173.4</v>
      </c>
      <c r="F191" s="162">
        <v>1734</v>
      </c>
      <c r="G191" s="163">
        <v>8.44</v>
      </c>
      <c r="H191" s="163">
        <v>84.4</v>
      </c>
      <c r="I191" s="113" t="s">
        <v>170</v>
      </c>
      <c r="J191" s="96"/>
      <c r="K191" s="96">
        <v>1</v>
      </c>
      <c r="L191" s="96"/>
      <c r="M191" s="96">
        <v>1</v>
      </c>
      <c r="N191" s="96">
        <v>1</v>
      </c>
      <c r="O191" s="96"/>
      <c r="P191" s="164">
        <v>1</v>
      </c>
      <c r="Q191" s="164">
        <v>1</v>
      </c>
      <c r="R191" s="164"/>
      <c r="S191" s="164">
        <v>1</v>
      </c>
      <c r="T191" s="164"/>
      <c r="U191" s="96">
        <v>1</v>
      </c>
      <c r="V191" s="96">
        <v>1</v>
      </c>
      <c r="W191" s="96"/>
      <c r="X191" s="96">
        <v>1</v>
      </c>
      <c r="Y191" s="96">
        <v>1</v>
      </c>
      <c r="Z191" s="97">
        <f t="shared" si="17"/>
        <v>0</v>
      </c>
      <c r="AA191" s="97"/>
      <c r="AB191" s="291" t="str">
        <f>IFERROR(VLOOKUP(B191,'Найдено на объекте'!$A$2:$I$83,9,0),"-")</f>
        <v>-</v>
      </c>
      <c r="AC191" s="196" t="str">
        <f t="shared" si="12"/>
        <v>-</v>
      </c>
      <c r="AD191" s="196" t="str">
        <f>IFERROR(VLOOKUP(B191,[1]Отгрузки!$B$208:$C$281,2,0),"-")</f>
        <v>-</v>
      </c>
      <c r="AE191" s="196" t="str">
        <f t="shared" si="13"/>
        <v>-</v>
      </c>
      <c r="AF191" s="291">
        <f t="shared" si="14"/>
        <v>10</v>
      </c>
      <c r="AG191" s="196">
        <f t="shared" si="15"/>
        <v>1.734</v>
      </c>
      <c r="AH191" s="319"/>
      <c r="AI191" s="291"/>
      <c r="AJ191" s="107">
        <f>VLOOKUP(B191,'[2]ВОМ КГ-3 СОЭКС'!$C$3:$G$2063,5,0)</f>
        <v>1734</v>
      </c>
      <c r="AK191" s="218">
        <f t="shared" si="16"/>
        <v>0</v>
      </c>
    </row>
    <row r="192" spans="1:37" x14ac:dyDescent="0.3">
      <c r="A192" s="159" t="s">
        <v>623</v>
      </c>
      <c r="B192" s="160" t="s">
        <v>1957</v>
      </c>
      <c r="C192" s="160" t="s">
        <v>3429</v>
      </c>
      <c r="D192" s="113">
        <v>10</v>
      </c>
      <c r="E192" s="161">
        <v>288.3</v>
      </c>
      <c r="F192" s="162">
        <v>2883</v>
      </c>
      <c r="G192" s="163">
        <v>13.99</v>
      </c>
      <c r="H192" s="163">
        <v>139.9</v>
      </c>
      <c r="I192" s="113" t="s">
        <v>170</v>
      </c>
      <c r="J192" s="96"/>
      <c r="K192" s="96">
        <v>1</v>
      </c>
      <c r="L192" s="96"/>
      <c r="M192" s="96">
        <v>1</v>
      </c>
      <c r="N192" s="96">
        <v>1</v>
      </c>
      <c r="O192" s="96"/>
      <c r="P192" s="164">
        <v>1</v>
      </c>
      <c r="Q192" s="164">
        <v>1</v>
      </c>
      <c r="R192" s="164"/>
      <c r="S192" s="164">
        <v>1</v>
      </c>
      <c r="T192" s="164"/>
      <c r="U192" s="96">
        <v>1</v>
      </c>
      <c r="V192" s="96">
        <v>1</v>
      </c>
      <c r="W192" s="96"/>
      <c r="X192" s="96">
        <v>1</v>
      </c>
      <c r="Y192" s="96">
        <v>1</v>
      </c>
      <c r="Z192" s="97">
        <f t="shared" si="17"/>
        <v>0</v>
      </c>
      <c r="AA192" s="97"/>
      <c r="AB192" s="291" t="str">
        <f>IFERROR(VLOOKUP(B192,'Найдено на объекте'!$A$2:$I$83,9,0),"-")</f>
        <v>-</v>
      </c>
      <c r="AC192" s="196" t="str">
        <f t="shared" si="12"/>
        <v>-</v>
      </c>
      <c r="AD192" s="196" t="str">
        <f>IFERROR(VLOOKUP(B192,[1]Отгрузки!$B$208:$C$281,2,0),"-")</f>
        <v>-</v>
      </c>
      <c r="AE192" s="196" t="str">
        <f t="shared" si="13"/>
        <v>-</v>
      </c>
      <c r="AF192" s="291">
        <f t="shared" si="14"/>
        <v>10</v>
      </c>
      <c r="AG192" s="196">
        <f t="shared" si="15"/>
        <v>2.883</v>
      </c>
      <c r="AH192" s="319"/>
      <c r="AI192" s="291"/>
      <c r="AJ192" s="107">
        <f>VLOOKUP(B192,'[2]ВОМ КГ-3 СОЭКС'!$C$3:$G$2063,5,0)</f>
        <v>2883</v>
      </c>
      <c r="AK192" s="218">
        <f t="shared" si="16"/>
        <v>0</v>
      </c>
    </row>
    <row r="193" spans="1:37" x14ac:dyDescent="0.3">
      <c r="A193" s="159" t="s">
        <v>626</v>
      </c>
      <c r="B193" s="160" t="s">
        <v>1958</v>
      </c>
      <c r="C193" s="160" t="s">
        <v>3430</v>
      </c>
      <c r="D193" s="113">
        <v>10</v>
      </c>
      <c r="E193" s="161">
        <v>267.5</v>
      </c>
      <c r="F193" s="162">
        <v>2675</v>
      </c>
      <c r="G193" s="163">
        <v>13</v>
      </c>
      <c r="H193" s="163">
        <v>130</v>
      </c>
      <c r="I193" s="113" t="s">
        <v>170</v>
      </c>
      <c r="J193" s="96"/>
      <c r="K193" s="96">
        <v>1</v>
      </c>
      <c r="L193" s="96"/>
      <c r="M193" s="96">
        <v>1</v>
      </c>
      <c r="N193" s="96">
        <v>1</v>
      </c>
      <c r="O193" s="96"/>
      <c r="P193" s="164">
        <v>1</v>
      </c>
      <c r="Q193" s="164">
        <v>1</v>
      </c>
      <c r="R193" s="164"/>
      <c r="S193" s="164">
        <v>1</v>
      </c>
      <c r="T193" s="164"/>
      <c r="U193" s="96">
        <v>1</v>
      </c>
      <c r="V193" s="96">
        <v>1</v>
      </c>
      <c r="W193" s="96"/>
      <c r="X193" s="96">
        <v>1</v>
      </c>
      <c r="Y193" s="96">
        <v>1</v>
      </c>
      <c r="Z193" s="97">
        <f t="shared" si="17"/>
        <v>0</v>
      </c>
      <c r="AA193" s="97"/>
      <c r="AB193" s="291" t="str">
        <f>IFERROR(VLOOKUP(B193,'Найдено на объекте'!$A$2:$I$83,9,0),"-")</f>
        <v>-</v>
      </c>
      <c r="AC193" s="196" t="str">
        <f t="shared" si="12"/>
        <v>-</v>
      </c>
      <c r="AD193" s="196" t="str">
        <f>IFERROR(VLOOKUP(B193,[1]Отгрузки!$B$208:$C$281,2,0),"-")</f>
        <v>-</v>
      </c>
      <c r="AE193" s="196" t="str">
        <f t="shared" si="13"/>
        <v>-</v>
      </c>
      <c r="AF193" s="291">
        <f t="shared" si="14"/>
        <v>10</v>
      </c>
      <c r="AG193" s="196">
        <f t="shared" si="15"/>
        <v>2.6749999999999998</v>
      </c>
      <c r="AH193" s="319"/>
      <c r="AI193" s="291"/>
      <c r="AJ193" s="107">
        <f>VLOOKUP(B193,'[2]ВОМ КГ-3 СОЭКС'!$C$3:$G$2063,5,0)</f>
        <v>2675</v>
      </c>
      <c r="AK193" s="218">
        <f t="shared" si="16"/>
        <v>0</v>
      </c>
    </row>
    <row r="194" spans="1:37" x14ac:dyDescent="0.3">
      <c r="A194" s="159" t="s">
        <v>629</v>
      </c>
      <c r="B194" s="160" t="s">
        <v>1959</v>
      </c>
      <c r="C194" s="160" t="s">
        <v>3431</v>
      </c>
      <c r="D194" s="113">
        <v>10</v>
      </c>
      <c r="E194" s="161">
        <v>237.1</v>
      </c>
      <c r="F194" s="162">
        <v>2371</v>
      </c>
      <c r="G194" s="163">
        <v>11.53</v>
      </c>
      <c r="H194" s="163">
        <v>115.3</v>
      </c>
      <c r="I194" s="113" t="s">
        <v>170</v>
      </c>
      <c r="J194" s="96"/>
      <c r="K194" s="96">
        <v>1</v>
      </c>
      <c r="L194" s="96"/>
      <c r="M194" s="96">
        <v>1</v>
      </c>
      <c r="N194" s="96">
        <v>1</v>
      </c>
      <c r="O194" s="96"/>
      <c r="P194" s="164">
        <v>1</v>
      </c>
      <c r="Q194" s="164">
        <v>1</v>
      </c>
      <c r="R194" s="164"/>
      <c r="S194" s="164">
        <v>1</v>
      </c>
      <c r="T194" s="164"/>
      <c r="U194" s="96">
        <v>1</v>
      </c>
      <c r="V194" s="96">
        <v>1</v>
      </c>
      <c r="W194" s="96"/>
      <c r="X194" s="96">
        <v>1</v>
      </c>
      <c r="Y194" s="96">
        <v>1</v>
      </c>
      <c r="Z194" s="97">
        <f t="shared" si="17"/>
        <v>0</v>
      </c>
      <c r="AA194" s="97"/>
      <c r="AB194" s="291" t="str">
        <f>IFERROR(VLOOKUP(B194,'Найдено на объекте'!$A$2:$I$83,9,0),"-")</f>
        <v>-</v>
      </c>
      <c r="AC194" s="196" t="str">
        <f t="shared" si="12"/>
        <v>-</v>
      </c>
      <c r="AD194" s="196" t="str">
        <f>IFERROR(VLOOKUP(B194,[1]Отгрузки!$B$208:$C$281,2,0),"-")</f>
        <v>-</v>
      </c>
      <c r="AE194" s="196" t="str">
        <f t="shared" si="13"/>
        <v>-</v>
      </c>
      <c r="AF194" s="291">
        <f t="shared" si="14"/>
        <v>10</v>
      </c>
      <c r="AG194" s="196">
        <f t="shared" si="15"/>
        <v>2.371</v>
      </c>
      <c r="AH194" s="319"/>
      <c r="AI194" s="291"/>
      <c r="AJ194" s="107">
        <f>VLOOKUP(B194,'[2]ВОМ КГ-3 СОЭКС'!$C$3:$G$2063,5,0)</f>
        <v>2371</v>
      </c>
      <c r="AK194" s="218">
        <f t="shared" si="16"/>
        <v>0</v>
      </c>
    </row>
    <row r="195" spans="1:37" x14ac:dyDescent="0.3">
      <c r="A195" s="159" t="s">
        <v>632</v>
      </c>
      <c r="B195" s="160" t="s">
        <v>1960</v>
      </c>
      <c r="C195" s="160" t="s">
        <v>3432</v>
      </c>
      <c r="D195" s="113">
        <v>10</v>
      </c>
      <c r="E195" s="161">
        <v>216.4</v>
      </c>
      <c r="F195" s="162">
        <v>2164</v>
      </c>
      <c r="G195" s="163">
        <v>10.54</v>
      </c>
      <c r="H195" s="163">
        <v>105.4</v>
      </c>
      <c r="I195" s="113" t="s">
        <v>170</v>
      </c>
      <c r="J195" s="96"/>
      <c r="K195" s="96">
        <v>1</v>
      </c>
      <c r="L195" s="96"/>
      <c r="M195" s="96">
        <v>1</v>
      </c>
      <c r="N195" s="96">
        <v>1</v>
      </c>
      <c r="O195" s="96"/>
      <c r="P195" s="164">
        <v>1</v>
      </c>
      <c r="Q195" s="164">
        <v>1</v>
      </c>
      <c r="R195" s="164"/>
      <c r="S195" s="164">
        <v>1</v>
      </c>
      <c r="T195" s="164"/>
      <c r="U195" s="96">
        <v>1</v>
      </c>
      <c r="V195" s="96">
        <v>1</v>
      </c>
      <c r="W195" s="96"/>
      <c r="X195" s="96">
        <v>1</v>
      </c>
      <c r="Y195" s="96">
        <v>1</v>
      </c>
      <c r="Z195" s="97">
        <f t="shared" si="17"/>
        <v>0</v>
      </c>
      <c r="AA195" s="97"/>
      <c r="AB195" s="291" t="str">
        <f>IFERROR(VLOOKUP(B195,'Найдено на объекте'!$A$2:$I$83,9,0),"-")</f>
        <v>-</v>
      </c>
      <c r="AC195" s="196" t="str">
        <f t="shared" ref="AC195:AC258" si="18">IFERROR(AB195*E195/1000,"-")</f>
        <v>-</v>
      </c>
      <c r="AD195" s="196" t="str">
        <f>IFERROR(VLOOKUP(B195,[1]Отгрузки!$B$208:$C$281,2,0),"-")</f>
        <v>-</v>
      </c>
      <c r="AE195" s="196" t="str">
        <f t="shared" ref="AE195:AE258" si="19">IFERROR(AD195*E195/1000, "-")</f>
        <v>-</v>
      </c>
      <c r="AF195" s="291">
        <f t="shared" ref="AF195:AF258" si="20">IFERROR((D195-AD195),D195)</f>
        <v>10</v>
      </c>
      <c r="AG195" s="196">
        <f t="shared" ref="AG195:AG258" si="21">IFERROR(AF195*E195/1000, 0)</f>
        <v>2.1640000000000001</v>
      </c>
      <c r="AH195" s="319"/>
      <c r="AI195" s="291"/>
      <c r="AJ195" s="107">
        <f>VLOOKUP(B195,'[2]ВОМ КГ-3 СОЭКС'!$C$3:$G$2063,5,0)</f>
        <v>2164</v>
      </c>
      <c r="AK195" s="218">
        <f t="shared" ref="AK195:AK258" si="22">F195-AJ195</f>
        <v>0</v>
      </c>
    </row>
    <row r="196" spans="1:37" x14ac:dyDescent="0.3">
      <c r="A196" s="159" t="s">
        <v>635</v>
      </c>
      <c r="B196" s="160" t="s">
        <v>1961</v>
      </c>
      <c r="C196" s="160" t="s">
        <v>3433</v>
      </c>
      <c r="D196" s="113">
        <v>10</v>
      </c>
      <c r="E196" s="161">
        <v>288.3</v>
      </c>
      <c r="F196" s="162">
        <v>2883</v>
      </c>
      <c r="G196" s="163">
        <v>13.99</v>
      </c>
      <c r="H196" s="163">
        <v>139.9</v>
      </c>
      <c r="I196" s="113" t="s">
        <v>170</v>
      </c>
      <c r="J196" s="96"/>
      <c r="K196" s="96">
        <v>1</v>
      </c>
      <c r="L196" s="96"/>
      <c r="M196" s="96">
        <v>1</v>
      </c>
      <c r="N196" s="96">
        <v>1</v>
      </c>
      <c r="O196" s="96"/>
      <c r="P196" s="164">
        <v>1</v>
      </c>
      <c r="Q196" s="164">
        <v>1</v>
      </c>
      <c r="R196" s="164"/>
      <c r="S196" s="164">
        <v>1</v>
      </c>
      <c r="T196" s="164"/>
      <c r="U196" s="96">
        <v>1</v>
      </c>
      <c r="V196" s="96">
        <v>1</v>
      </c>
      <c r="W196" s="96"/>
      <c r="X196" s="96">
        <v>1</v>
      </c>
      <c r="Y196" s="96">
        <v>1</v>
      </c>
      <c r="Z196" s="97">
        <f t="shared" ref="Z196:Z259" si="23">D196-J196-K196-L196-M196-N196-O196-P196-Q196-R196-S196-T196-U196-V196-W196-X196-Y196</f>
        <v>0</v>
      </c>
      <c r="AA196" s="97"/>
      <c r="AB196" s="291" t="str">
        <f>IFERROR(VLOOKUP(B196,'Найдено на объекте'!$A$2:$I$83,9,0),"-")</f>
        <v>-</v>
      </c>
      <c r="AC196" s="196" t="str">
        <f t="shared" si="18"/>
        <v>-</v>
      </c>
      <c r="AD196" s="196" t="str">
        <f>IFERROR(VLOOKUP(B196,[1]Отгрузки!$B$208:$C$281,2,0),"-")</f>
        <v>-</v>
      </c>
      <c r="AE196" s="196" t="str">
        <f t="shared" si="19"/>
        <v>-</v>
      </c>
      <c r="AF196" s="291">
        <f t="shared" si="20"/>
        <v>10</v>
      </c>
      <c r="AG196" s="196">
        <f t="shared" si="21"/>
        <v>2.883</v>
      </c>
      <c r="AH196" s="319"/>
      <c r="AI196" s="291"/>
      <c r="AJ196" s="107">
        <f>VLOOKUP(B196,'[2]ВОМ КГ-3 СОЭКС'!$C$3:$G$2063,5,0)</f>
        <v>2883</v>
      </c>
      <c r="AK196" s="218">
        <f t="shared" si="22"/>
        <v>0</v>
      </c>
    </row>
    <row r="197" spans="1:37" x14ac:dyDescent="0.3">
      <c r="A197" s="159" t="s">
        <v>638</v>
      </c>
      <c r="B197" s="160" t="s">
        <v>1962</v>
      </c>
      <c r="C197" s="160" t="s">
        <v>3434</v>
      </c>
      <c r="D197" s="113">
        <v>10</v>
      </c>
      <c r="E197" s="161">
        <v>267.5</v>
      </c>
      <c r="F197" s="162">
        <v>2675</v>
      </c>
      <c r="G197" s="163">
        <v>13</v>
      </c>
      <c r="H197" s="163">
        <v>130</v>
      </c>
      <c r="I197" s="113" t="s">
        <v>170</v>
      </c>
      <c r="J197" s="96"/>
      <c r="K197" s="96">
        <v>1</v>
      </c>
      <c r="L197" s="96"/>
      <c r="M197" s="96">
        <v>1</v>
      </c>
      <c r="N197" s="96">
        <v>1</v>
      </c>
      <c r="O197" s="96"/>
      <c r="P197" s="164">
        <v>1</v>
      </c>
      <c r="Q197" s="164">
        <v>1</v>
      </c>
      <c r="R197" s="164"/>
      <c r="S197" s="164">
        <v>1</v>
      </c>
      <c r="T197" s="164"/>
      <c r="U197" s="96">
        <v>1</v>
      </c>
      <c r="V197" s="96">
        <v>1</v>
      </c>
      <c r="W197" s="96"/>
      <c r="X197" s="96">
        <v>1</v>
      </c>
      <c r="Y197" s="96">
        <v>1</v>
      </c>
      <c r="Z197" s="97">
        <f t="shared" si="23"/>
        <v>0</v>
      </c>
      <c r="AA197" s="97"/>
      <c r="AB197" s="291" t="str">
        <f>IFERROR(VLOOKUP(B197,'Найдено на объекте'!$A$2:$I$83,9,0),"-")</f>
        <v>-</v>
      </c>
      <c r="AC197" s="196" t="str">
        <f t="shared" si="18"/>
        <v>-</v>
      </c>
      <c r="AD197" s="196" t="str">
        <f>IFERROR(VLOOKUP(B197,[1]Отгрузки!$B$208:$C$281,2,0),"-")</f>
        <v>-</v>
      </c>
      <c r="AE197" s="196" t="str">
        <f t="shared" si="19"/>
        <v>-</v>
      </c>
      <c r="AF197" s="291">
        <f t="shared" si="20"/>
        <v>10</v>
      </c>
      <c r="AG197" s="196">
        <f t="shared" si="21"/>
        <v>2.6749999999999998</v>
      </c>
      <c r="AH197" s="319"/>
      <c r="AI197" s="291"/>
      <c r="AJ197" s="107">
        <f>VLOOKUP(B197,'[2]ВОМ КГ-3 СОЭКС'!$C$3:$G$2063,5,0)</f>
        <v>2675</v>
      </c>
      <c r="AK197" s="218">
        <f t="shared" si="22"/>
        <v>0</v>
      </c>
    </row>
    <row r="198" spans="1:37" x14ac:dyDescent="0.3">
      <c r="A198" s="159" t="s">
        <v>641</v>
      </c>
      <c r="B198" s="160" t="s">
        <v>1963</v>
      </c>
      <c r="C198" s="160" t="s">
        <v>3435</v>
      </c>
      <c r="D198" s="113">
        <v>10</v>
      </c>
      <c r="E198" s="161">
        <v>201.3</v>
      </c>
      <c r="F198" s="162">
        <v>2013</v>
      </c>
      <c r="G198" s="163">
        <v>9.8000000000000007</v>
      </c>
      <c r="H198" s="163">
        <v>98</v>
      </c>
      <c r="I198" s="113" t="s">
        <v>170</v>
      </c>
      <c r="J198" s="96"/>
      <c r="K198" s="96">
        <v>1</v>
      </c>
      <c r="L198" s="96"/>
      <c r="M198" s="96">
        <v>1</v>
      </c>
      <c r="N198" s="96">
        <v>1</v>
      </c>
      <c r="O198" s="96"/>
      <c r="P198" s="164">
        <v>1</v>
      </c>
      <c r="Q198" s="164">
        <v>1</v>
      </c>
      <c r="R198" s="164"/>
      <c r="S198" s="164">
        <v>1</v>
      </c>
      <c r="T198" s="164"/>
      <c r="U198" s="96">
        <v>1</v>
      </c>
      <c r="V198" s="96">
        <v>1</v>
      </c>
      <c r="W198" s="96"/>
      <c r="X198" s="96">
        <v>1</v>
      </c>
      <c r="Y198" s="96">
        <v>1</v>
      </c>
      <c r="Z198" s="97">
        <f t="shared" si="23"/>
        <v>0</v>
      </c>
      <c r="AA198" s="97"/>
      <c r="AB198" s="291" t="str">
        <f>IFERROR(VLOOKUP(B198,'Найдено на объекте'!$A$2:$I$83,9,0),"-")</f>
        <v>-</v>
      </c>
      <c r="AC198" s="196" t="str">
        <f t="shared" si="18"/>
        <v>-</v>
      </c>
      <c r="AD198" s="196" t="str">
        <f>IFERROR(VLOOKUP(B198,[1]Отгрузки!$B$208:$C$281,2,0),"-")</f>
        <v>-</v>
      </c>
      <c r="AE198" s="196" t="str">
        <f t="shared" si="19"/>
        <v>-</v>
      </c>
      <c r="AF198" s="291">
        <f t="shared" si="20"/>
        <v>10</v>
      </c>
      <c r="AG198" s="196">
        <f t="shared" si="21"/>
        <v>2.0129999999999999</v>
      </c>
      <c r="AH198" s="319"/>
      <c r="AI198" s="291"/>
      <c r="AJ198" s="107">
        <f>VLOOKUP(B198,'[2]ВОМ КГ-3 СОЭКС'!$C$3:$G$2063,5,0)</f>
        <v>2013</v>
      </c>
      <c r="AK198" s="218">
        <f t="shared" si="22"/>
        <v>0</v>
      </c>
    </row>
    <row r="199" spans="1:37" x14ac:dyDescent="0.3">
      <c r="A199" s="159" t="s">
        <v>644</v>
      </c>
      <c r="B199" s="160" t="s">
        <v>1964</v>
      </c>
      <c r="C199" s="160" t="s">
        <v>3436</v>
      </c>
      <c r="D199" s="113">
        <v>7</v>
      </c>
      <c r="E199" s="161">
        <v>173</v>
      </c>
      <c r="F199" s="162">
        <v>1211</v>
      </c>
      <c r="G199" s="163">
        <v>8.42</v>
      </c>
      <c r="H199" s="163">
        <v>58.94</v>
      </c>
      <c r="I199" s="113" t="s">
        <v>170</v>
      </c>
      <c r="J199" s="96"/>
      <c r="K199" s="96"/>
      <c r="L199" s="96">
        <v>1</v>
      </c>
      <c r="M199" s="96"/>
      <c r="N199" s="96"/>
      <c r="O199" s="96">
        <v>1</v>
      </c>
      <c r="P199" s="164">
        <v>1</v>
      </c>
      <c r="Q199" s="164"/>
      <c r="R199" s="164"/>
      <c r="S199" s="164"/>
      <c r="T199" s="164">
        <v>1</v>
      </c>
      <c r="U199" s="96">
        <v>1</v>
      </c>
      <c r="V199" s="96"/>
      <c r="W199" s="96">
        <v>1</v>
      </c>
      <c r="X199" s="96">
        <v>1</v>
      </c>
      <c r="Y199" s="96"/>
      <c r="Z199" s="97">
        <f t="shared" si="23"/>
        <v>0</v>
      </c>
      <c r="AA199" s="97"/>
      <c r="AB199" s="291" t="str">
        <f>IFERROR(VLOOKUP(B199,'Найдено на объекте'!$A$2:$I$83,9,0),"-")</f>
        <v>-</v>
      </c>
      <c r="AC199" s="196" t="str">
        <f t="shared" si="18"/>
        <v>-</v>
      </c>
      <c r="AD199" s="196" t="str">
        <f>IFERROR(VLOOKUP(B199,[1]Отгрузки!$B$208:$C$281,2,0),"-")</f>
        <v>-</v>
      </c>
      <c r="AE199" s="196" t="str">
        <f t="shared" si="19"/>
        <v>-</v>
      </c>
      <c r="AF199" s="291">
        <f t="shared" si="20"/>
        <v>7</v>
      </c>
      <c r="AG199" s="196">
        <f t="shared" si="21"/>
        <v>1.2110000000000001</v>
      </c>
      <c r="AH199" s="319"/>
      <c r="AI199" s="291"/>
      <c r="AJ199" s="107">
        <f>VLOOKUP(B199,'[2]ВОМ КГ-3 СОЭКС'!$C$3:$G$2063,5,0)</f>
        <v>1211</v>
      </c>
      <c r="AK199" s="218">
        <f t="shared" si="22"/>
        <v>0</v>
      </c>
    </row>
    <row r="200" spans="1:37" x14ac:dyDescent="0.3">
      <c r="A200" s="159" t="s">
        <v>647</v>
      </c>
      <c r="B200" s="160" t="s">
        <v>1965</v>
      </c>
      <c r="C200" s="160" t="s">
        <v>3437</v>
      </c>
      <c r="D200" s="113">
        <v>8</v>
      </c>
      <c r="E200" s="161">
        <v>287.7</v>
      </c>
      <c r="F200" s="162">
        <v>2301.6</v>
      </c>
      <c r="G200" s="163">
        <v>13.97</v>
      </c>
      <c r="H200" s="163">
        <v>111.76</v>
      </c>
      <c r="I200" s="113" t="s">
        <v>170</v>
      </c>
      <c r="J200" s="96"/>
      <c r="K200" s="96"/>
      <c r="L200" s="96">
        <v>1</v>
      </c>
      <c r="M200" s="96">
        <v>1</v>
      </c>
      <c r="N200" s="96"/>
      <c r="O200" s="96">
        <v>1</v>
      </c>
      <c r="P200" s="164">
        <v>1</v>
      </c>
      <c r="Q200" s="164"/>
      <c r="R200" s="164"/>
      <c r="S200" s="164"/>
      <c r="T200" s="164">
        <v>1</v>
      </c>
      <c r="U200" s="96">
        <v>1</v>
      </c>
      <c r="V200" s="96"/>
      <c r="W200" s="96">
        <v>1</v>
      </c>
      <c r="X200" s="96">
        <v>1</v>
      </c>
      <c r="Y200" s="96"/>
      <c r="Z200" s="97">
        <f t="shared" si="23"/>
        <v>0</v>
      </c>
      <c r="AA200" s="97"/>
      <c r="AB200" s="291" t="str">
        <f>IFERROR(VLOOKUP(B200,'Найдено на объекте'!$A$2:$I$83,9,0),"-")</f>
        <v>-</v>
      </c>
      <c r="AC200" s="196" t="str">
        <f t="shared" si="18"/>
        <v>-</v>
      </c>
      <c r="AD200" s="196" t="str">
        <f>IFERROR(VLOOKUP(B200,[1]Отгрузки!$B$208:$C$281,2,0),"-")</f>
        <v>-</v>
      </c>
      <c r="AE200" s="196" t="str">
        <f t="shared" si="19"/>
        <v>-</v>
      </c>
      <c r="AF200" s="291">
        <f t="shared" si="20"/>
        <v>8</v>
      </c>
      <c r="AG200" s="196">
        <f t="shared" si="21"/>
        <v>2.3016000000000001</v>
      </c>
      <c r="AH200" s="319"/>
      <c r="AI200" s="291"/>
      <c r="AJ200" s="107">
        <f>VLOOKUP(B200,'[2]ВОМ КГ-3 СОЭКС'!$C$3:$G$2063,5,0)</f>
        <v>2301.6</v>
      </c>
      <c r="AK200" s="218">
        <f t="shared" si="22"/>
        <v>0</v>
      </c>
    </row>
    <row r="201" spans="1:37" x14ac:dyDescent="0.3">
      <c r="A201" s="159" t="s">
        <v>650</v>
      </c>
      <c r="B201" s="160" t="s">
        <v>1966</v>
      </c>
      <c r="C201" s="160" t="s">
        <v>3438</v>
      </c>
      <c r="D201" s="113">
        <v>8</v>
      </c>
      <c r="E201" s="161">
        <v>267.10000000000002</v>
      </c>
      <c r="F201" s="162">
        <v>2136.8000000000002</v>
      </c>
      <c r="G201" s="163">
        <v>12.99</v>
      </c>
      <c r="H201" s="163">
        <v>103.92</v>
      </c>
      <c r="I201" s="113" t="s">
        <v>170</v>
      </c>
      <c r="J201" s="96"/>
      <c r="K201" s="96"/>
      <c r="L201" s="96">
        <v>1</v>
      </c>
      <c r="M201" s="96">
        <v>1</v>
      </c>
      <c r="N201" s="96"/>
      <c r="O201" s="96">
        <v>1</v>
      </c>
      <c r="P201" s="164">
        <v>1</v>
      </c>
      <c r="Q201" s="164"/>
      <c r="R201" s="164"/>
      <c r="S201" s="164"/>
      <c r="T201" s="164">
        <v>1</v>
      </c>
      <c r="U201" s="96">
        <v>1</v>
      </c>
      <c r="V201" s="96"/>
      <c r="W201" s="96">
        <v>1</v>
      </c>
      <c r="X201" s="96">
        <v>1</v>
      </c>
      <c r="Y201" s="96"/>
      <c r="Z201" s="97">
        <f t="shared" si="23"/>
        <v>0</v>
      </c>
      <c r="AA201" s="97"/>
      <c r="AB201" s="291" t="str">
        <f>IFERROR(VLOOKUP(B201,'Найдено на объекте'!$A$2:$I$83,9,0),"-")</f>
        <v>-</v>
      </c>
      <c r="AC201" s="196" t="str">
        <f t="shared" si="18"/>
        <v>-</v>
      </c>
      <c r="AD201" s="196" t="str">
        <f>IFERROR(VLOOKUP(B201,[1]Отгрузки!$B$208:$C$281,2,0),"-")</f>
        <v>-</v>
      </c>
      <c r="AE201" s="196" t="str">
        <f t="shared" si="19"/>
        <v>-</v>
      </c>
      <c r="AF201" s="291">
        <f t="shared" si="20"/>
        <v>8</v>
      </c>
      <c r="AG201" s="196">
        <f t="shared" si="21"/>
        <v>2.1368</v>
      </c>
      <c r="AH201" s="319"/>
      <c r="AI201" s="291"/>
      <c r="AJ201" s="107">
        <f>VLOOKUP(B201,'[2]ВОМ КГ-3 СОЭКС'!$C$3:$G$2063,5,0)</f>
        <v>2136.8000000000002</v>
      </c>
      <c r="AK201" s="218">
        <f t="shared" si="22"/>
        <v>0</v>
      </c>
    </row>
    <row r="202" spans="1:37" x14ac:dyDescent="0.3">
      <c r="A202" s="159" t="s">
        <v>653</v>
      </c>
      <c r="B202" s="160" t="s">
        <v>1967</v>
      </c>
      <c r="C202" s="160" t="s">
        <v>3439</v>
      </c>
      <c r="D202" s="113">
        <v>6</v>
      </c>
      <c r="E202" s="161">
        <v>236.8</v>
      </c>
      <c r="F202" s="162">
        <v>1420.8</v>
      </c>
      <c r="G202" s="163">
        <v>11.51</v>
      </c>
      <c r="H202" s="163">
        <v>69.06</v>
      </c>
      <c r="I202" s="113" t="s">
        <v>170</v>
      </c>
      <c r="J202" s="96"/>
      <c r="K202" s="96"/>
      <c r="L202" s="96">
        <v>1</v>
      </c>
      <c r="M202" s="96"/>
      <c r="N202" s="96"/>
      <c r="O202" s="96">
        <v>1</v>
      </c>
      <c r="P202" s="164">
        <v>1</v>
      </c>
      <c r="Q202" s="164"/>
      <c r="R202" s="164"/>
      <c r="S202" s="164"/>
      <c r="T202" s="164">
        <v>1</v>
      </c>
      <c r="U202" s="96"/>
      <c r="V202" s="96"/>
      <c r="W202" s="96">
        <v>1</v>
      </c>
      <c r="X202" s="96">
        <v>1</v>
      </c>
      <c r="Y202" s="96"/>
      <c r="Z202" s="97">
        <f t="shared" si="23"/>
        <v>0</v>
      </c>
      <c r="AA202" s="97"/>
      <c r="AB202" s="291" t="str">
        <f>IFERROR(VLOOKUP(B202,'Найдено на объекте'!$A$2:$I$83,9,0),"-")</f>
        <v>-</v>
      </c>
      <c r="AC202" s="196" t="str">
        <f t="shared" si="18"/>
        <v>-</v>
      </c>
      <c r="AD202" s="196" t="str">
        <f>IFERROR(VLOOKUP(B202,[1]Отгрузки!$B$208:$C$281,2,0),"-")</f>
        <v>-</v>
      </c>
      <c r="AE202" s="196" t="str">
        <f t="shared" si="19"/>
        <v>-</v>
      </c>
      <c r="AF202" s="291">
        <f t="shared" si="20"/>
        <v>6</v>
      </c>
      <c r="AG202" s="196">
        <f t="shared" si="21"/>
        <v>1.4208000000000003</v>
      </c>
      <c r="AH202" s="319"/>
      <c r="AI202" s="291"/>
      <c r="AJ202" s="107">
        <f>VLOOKUP(B202,'[2]ВОМ КГ-3 СОЭКС'!$C$3:$G$2063,5,0)</f>
        <v>1420.8</v>
      </c>
      <c r="AK202" s="218">
        <f t="shared" si="22"/>
        <v>0</v>
      </c>
    </row>
    <row r="203" spans="1:37" x14ac:dyDescent="0.3">
      <c r="A203" s="159" t="s">
        <v>656</v>
      </c>
      <c r="B203" s="160" t="s">
        <v>1968</v>
      </c>
      <c r="C203" s="160" t="s">
        <v>3440</v>
      </c>
      <c r="D203" s="113">
        <v>6</v>
      </c>
      <c r="E203" s="161">
        <v>215.8</v>
      </c>
      <c r="F203" s="162">
        <v>1294.8</v>
      </c>
      <c r="G203" s="163">
        <v>10.51</v>
      </c>
      <c r="H203" s="163">
        <v>63.06</v>
      </c>
      <c r="I203" s="113" t="s">
        <v>170</v>
      </c>
      <c r="J203" s="96"/>
      <c r="K203" s="96"/>
      <c r="L203" s="96">
        <v>1</v>
      </c>
      <c r="M203" s="96"/>
      <c r="N203" s="96"/>
      <c r="O203" s="96">
        <v>1</v>
      </c>
      <c r="P203" s="164">
        <v>1</v>
      </c>
      <c r="Q203" s="164"/>
      <c r="R203" s="164"/>
      <c r="S203" s="164"/>
      <c r="T203" s="164">
        <v>1</v>
      </c>
      <c r="U203" s="96"/>
      <c r="V203" s="96"/>
      <c r="W203" s="96">
        <v>1</v>
      </c>
      <c r="X203" s="96">
        <v>1</v>
      </c>
      <c r="Y203" s="96"/>
      <c r="Z203" s="97">
        <f t="shared" si="23"/>
        <v>0</v>
      </c>
      <c r="AA203" s="97"/>
      <c r="AB203" s="291" t="str">
        <f>IFERROR(VLOOKUP(B203,'Найдено на объекте'!$A$2:$I$83,9,0),"-")</f>
        <v>-</v>
      </c>
      <c r="AC203" s="196" t="str">
        <f t="shared" si="18"/>
        <v>-</v>
      </c>
      <c r="AD203" s="196" t="str">
        <f>IFERROR(VLOOKUP(B203,[1]Отгрузки!$B$208:$C$281,2,0),"-")</f>
        <v>-</v>
      </c>
      <c r="AE203" s="196" t="str">
        <f t="shared" si="19"/>
        <v>-</v>
      </c>
      <c r="AF203" s="291">
        <f t="shared" si="20"/>
        <v>6</v>
      </c>
      <c r="AG203" s="196">
        <f t="shared" si="21"/>
        <v>1.2948000000000002</v>
      </c>
      <c r="AH203" s="319"/>
      <c r="AI203" s="291"/>
      <c r="AJ203" s="107">
        <f>VLOOKUP(B203,'[2]ВОМ КГ-3 СОЭКС'!$C$3:$G$2063,5,0)</f>
        <v>1294.8</v>
      </c>
      <c r="AK203" s="218">
        <f t="shared" si="22"/>
        <v>0</v>
      </c>
    </row>
    <row r="204" spans="1:37" x14ac:dyDescent="0.3">
      <c r="A204" s="159" t="s">
        <v>659</v>
      </c>
      <c r="B204" s="160" t="s">
        <v>1969</v>
      </c>
      <c r="C204" s="160" t="s">
        <v>3441</v>
      </c>
      <c r="D204" s="113">
        <v>8</v>
      </c>
      <c r="E204" s="161">
        <v>287.5</v>
      </c>
      <c r="F204" s="162">
        <v>2300</v>
      </c>
      <c r="G204" s="163">
        <v>13.96</v>
      </c>
      <c r="H204" s="163">
        <v>111.68</v>
      </c>
      <c r="I204" s="113" t="s">
        <v>170</v>
      </c>
      <c r="J204" s="96"/>
      <c r="K204" s="96"/>
      <c r="L204" s="96">
        <v>1</v>
      </c>
      <c r="M204" s="96">
        <v>1</v>
      </c>
      <c r="N204" s="96"/>
      <c r="O204" s="96">
        <v>1</v>
      </c>
      <c r="P204" s="164">
        <v>1</v>
      </c>
      <c r="Q204" s="164"/>
      <c r="R204" s="164"/>
      <c r="S204" s="164"/>
      <c r="T204" s="164">
        <v>1</v>
      </c>
      <c r="U204" s="96">
        <v>1</v>
      </c>
      <c r="V204" s="96"/>
      <c r="W204" s="96">
        <v>1</v>
      </c>
      <c r="X204" s="96">
        <v>1</v>
      </c>
      <c r="Y204" s="96"/>
      <c r="Z204" s="97">
        <f t="shared" si="23"/>
        <v>0</v>
      </c>
      <c r="AA204" s="97"/>
      <c r="AB204" s="291" t="str">
        <f>IFERROR(VLOOKUP(B204,'Найдено на объекте'!$A$2:$I$83,9,0),"-")</f>
        <v>-</v>
      </c>
      <c r="AC204" s="196" t="str">
        <f t="shared" si="18"/>
        <v>-</v>
      </c>
      <c r="AD204" s="196" t="str">
        <f>IFERROR(VLOOKUP(B204,[1]Отгрузки!$B$208:$C$281,2,0),"-")</f>
        <v>-</v>
      </c>
      <c r="AE204" s="196" t="str">
        <f t="shared" si="19"/>
        <v>-</v>
      </c>
      <c r="AF204" s="291">
        <f t="shared" si="20"/>
        <v>8</v>
      </c>
      <c r="AG204" s="196">
        <f t="shared" si="21"/>
        <v>2.2999999999999998</v>
      </c>
      <c r="AH204" s="319"/>
      <c r="AI204" s="291"/>
      <c r="AJ204" s="107">
        <f>VLOOKUP(B204,'[2]ВОМ КГ-3 СОЭКС'!$C$3:$G$2063,5,0)</f>
        <v>2300</v>
      </c>
      <c r="AK204" s="218">
        <f t="shared" si="22"/>
        <v>0</v>
      </c>
    </row>
    <row r="205" spans="1:37" x14ac:dyDescent="0.3">
      <c r="A205" s="159" t="s">
        <v>662</v>
      </c>
      <c r="B205" s="160" t="s">
        <v>1970</v>
      </c>
      <c r="C205" s="160" t="s">
        <v>3442</v>
      </c>
      <c r="D205" s="113">
        <v>8</v>
      </c>
      <c r="E205" s="161">
        <v>266.8</v>
      </c>
      <c r="F205" s="162">
        <v>2134.4</v>
      </c>
      <c r="G205" s="163">
        <v>12.97</v>
      </c>
      <c r="H205" s="163">
        <v>103.76</v>
      </c>
      <c r="I205" s="113" t="s">
        <v>170</v>
      </c>
      <c r="J205" s="96"/>
      <c r="K205" s="96"/>
      <c r="L205" s="96">
        <v>1</v>
      </c>
      <c r="M205" s="96">
        <v>1</v>
      </c>
      <c r="N205" s="96"/>
      <c r="O205" s="96">
        <v>1</v>
      </c>
      <c r="P205" s="164">
        <v>1</v>
      </c>
      <c r="Q205" s="164"/>
      <c r="R205" s="164"/>
      <c r="S205" s="164"/>
      <c r="T205" s="164">
        <v>1</v>
      </c>
      <c r="U205" s="96">
        <v>1</v>
      </c>
      <c r="V205" s="96"/>
      <c r="W205" s="96">
        <v>1</v>
      </c>
      <c r="X205" s="96">
        <v>1</v>
      </c>
      <c r="Y205" s="96"/>
      <c r="Z205" s="97">
        <f t="shared" si="23"/>
        <v>0</v>
      </c>
      <c r="AA205" s="97"/>
      <c r="AB205" s="291" t="str">
        <f>IFERROR(VLOOKUP(B205,'Найдено на объекте'!$A$2:$I$83,9,0),"-")</f>
        <v>-</v>
      </c>
      <c r="AC205" s="196" t="str">
        <f t="shared" si="18"/>
        <v>-</v>
      </c>
      <c r="AD205" s="196" t="str">
        <f>IFERROR(VLOOKUP(B205,[1]Отгрузки!$B$208:$C$281,2,0),"-")</f>
        <v>-</v>
      </c>
      <c r="AE205" s="196" t="str">
        <f t="shared" si="19"/>
        <v>-</v>
      </c>
      <c r="AF205" s="291">
        <f t="shared" si="20"/>
        <v>8</v>
      </c>
      <c r="AG205" s="196">
        <f t="shared" si="21"/>
        <v>2.1344000000000003</v>
      </c>
      <c r="AH205" s="319"/>
      <c r="AI205" s="291"/>
      <c r="AJ205" s="107">
        <f>VLOOKUP(B205,'[2]ВОМ КГ-3 СОЭКС'!$C$3:$G$2063,5,0)</f>
        <v>2134.4</v>
      </c>
      <c r="AK205" s="218">
        <f t="shared" si="22"/>
        <v>0</v>
      </c>
    </row>
    <row r="206" spans="1:37" x14ac:dyDescent="0.3">
      <c r="A206" s="159" t="s">
        <v>665</v>
      </c>
      <c r="B206" s="160" t="s">
        <v>1971</v>
      </c>
      <c r="C206" s="160" t="s">
        <v>3443</v>
      </c>
      <c r="D206" s="113">
        <v>6</v>
      </c>
      <c r="E206" s="161">
        <v>200.6</v>
      </c>
      <c r="F206" s="162">
        <v>1203.5999999999999</v>
      </c>
      <c r="G206" s="163">
        <v>9.77</v>
      </c>
      <c r="H206" s="163">
        <v>58.62</v>
      </c>
      <c r="I206" s="113" t="s">
        <v>170</v>
      </c>
      <c r="J206" s="96"/>
      <c r="K206" s="96"/>
      <c r="L206" s="96">
        <v>1</v>
      </c>
      <c r="M206" s="96"/>
      <c r="N206" s="96"/>
      <c r="O206" s="96">
        <v>1</v>
      </c>
      <c r="P206" s="164">
        <v>1</v>
      </c>
      <c r="Q206" s="164"/>
      <c r="R206" s="164"/>
      <c r="S206" s="164"/>
      <c r="T206" s="164">
        <v>1</v>
      </c>
      <c r="U206" s="96"/>
      <c r="V206" s="96"/>
      <c r="W206" s="96">
        <v>1</v>
      </c>
      <c r="X206" s="96">
        <v>1</v>
      </c>
      <c r="Y206" s="96"/>
      <c r="Z206" s="97">
        <f t="shared" si="23"/>
        <v>0</v>
      </c>
      <c r="AA206" s="97"/>
      <c r="AB206" s="291" t="str">
        <f>IFERROR(VLOOKUP(B206,'Найдено на объекте'!$A$2:$I$83,9,0),"-")</f>
        <v>-</v>
      </c>
      <c r="AC206" s="196" t="str">
        <f t="shared" si="18"/>
        <v>-</v>
      </c>
      <c r="AD206" s="196" t="str">
        <f>IFERROR(VLOOKUP(B206,[1]Отгрузки!$B$208:$C$281,2,0),"-")</f>
        <v>-</v>
      </c>
      <c r="AE206" s="196" t="str">
        <f t="shared" si="19"/>
        <v>-</v>
      </c>
      <c r="AF206" s="291">
        <f t="shared" si="20"/>
        <v>6</v>
      </c>
      <c r="AG206" s="196">
        <f t="shared" si="21"/>
        <v>1.2036</v>
      </c>
      <c r="AH206" s="319"/>
      <c r="AI206" s="291"/>
      <c r="AJ206" s="107">
        <f>VLOOKUP(B206,'[2]ВОМ КГ-3 СОЭКС'!$C$3:$G$2063,5,0)</f>
        <v>1203.5999999999999</v>
      </c>
      <c r="AK206" s="218">
        <f t="shared" si="22"/>
        <v>0</v>
      </c>
    </row>
    <row r="207" spans="1:37" x14ac:dyDescent="0.3">
      <c r="A207" s="159" t="s">
        <v>668</v>
      </c>
      <c r="B207" s="160" t="s">
        <v>1972</v>
      </c>
      <c r="C207" s="160" t="s">
        <v>3444</v>
      </c>
      <c r="D207" s="113">
        <v>1</v>
      </c>
      <c r="E207" s="161">
        <v>13.9</v>
      </c>
      <c r="F207" s="162">
        <v>13.9</v>
      </c>
      <c r="G207" s="163">
        <v>0.69</v>
      </c>
      <c r="H207" s="163">
        <v>0.69</v>
      </c>
      <c r="I207" s="113" t="s">
        <v>170</v>
      </c>
      <c r="J207" s="96"/>
      <c r="K207" s="96"/>
      <c r="L207" s="96"/>
      <c r="M207" s="96"/>
      <c r="N207" s="96"/>
      <c r="O207" s="96"/>
      <c r="P207" s="164"/>
      <c r="Q207" s="164"/>
      <c r="R207" s="164"/>
      <c r="S207" s="164"/>
      <c r="T207" s="164"/>
      <c r="U207" s="96">
        <v>1</v>
      </c>
      <c r="V207" s="96"/>
      <c r="W207" s="96"/>
      <c r="X207" s="96"/>
      <c r="Y207" s="96"/>
      <c r="Z207" s="97">
        <f t="shared" si="23"/>
        <v>0</v>
      </c>
      <c r="AA207" s="97"/>
      <c r="AB207" s="291" t="str">
        <f>IFERROR(VLOOKUP(B207,'Найдено на объекте'!$A$2:$I$83,9,0),"-")</f>
        <v>-</v>
      </c>
      <c r="AC207" s="196" t="str">
        <f t="shared" si="18"/>
        <v>-</v>
      </c>
      <c r="AD207" s="196" t="str">
        <f>IFERROR(VLOOKUP(B207,[1]Отгрузки!$B$208:$C$281,2,0),"-")</f>
        <v>-</v>
      </c>
      <c r="AE207" s="196" t="str">
        <f t="shared" si="19"/>
        <v>-</v>
      </c>
      <c r="AF207" s="291">
        <f t="shared" si="20"/>
        <v>1</v>
      </c>
      <c r="AG207" s="196">
        <f t="shared" si="21"/>
        <v>1.3900000000000001E-2</v>
      </c>
      <c r="AH207" s="319"/>
      <c r="AI207" s="291"/>
      <c r="AJ207" s="107">
        <f>VLOOKUP(B207,'[2]ВОМ КГ-3 СОЭКС'!$C$3:$G$2063,5,0)</f>
        <v>13.9</v>
      </c>
      <c r="AK207" s="218">
        <f t="shared" si="22"/>
        <v>0</v>
      </c>
    </row>
    <row r="208" spans="1:37" x14ac:dyDescent="0.3">
      <c r="A208" s="159" t="s">
        <v>671</v>
      </c>
      <c r="B208" s="160" t="s">
        <v>1973</v>
      </c>
      <c r="C208" s="160" t="s">
        <v>3445</v>
      </c>
      <c r="D208" s="113">
        <v>3</v>
      </c>
      <c r="E208" s="161">
        <v>51.4</v>
      </c>
      <c r="F208" s="162">
        <v>154.19999999999999</v>
      </c>
      <c r="G208" s="163">
        <v>2.4900000000000002</v>
      </c>
      <c r="H208" s="163">
        <v>7.47</v>
      </c>
      <c r="I208" s="113" t="s">
        <v>170</v>
      </c>
      <c r="J208" s="96"/>
      <c r="K208" s="96"/>
      <c r="L208" s="96"/>
      <c r="M208" s="96">
        <v>1</v>
      </c>
      <c r="N208" s="96">
        <v>1</v>
      </c>
      <c r="O208" s="96"/>
      <c r="P208" s="164"/>
      <c r="Q208" s="164"/>
      <c r="R208" s="164"/>
      <c r="S208" s="164"/>
      <c r="T208" s="164"/>
      <c r="U208" s="96"/>
      <c r="V208" s="96">
        <v>1</v>
      </c>
      <c r="W208" s="96"/>
      <c r="X208" s="96"/>
      <c r="Y208" s="96"/>
      <c r="Z208" s="97">
        <f t="shared" si="23"/>
        <v>0</v>
      </c>
      <c r="AA208" s="97"/>
      <c r="AB208" s="291" t="str">
        <f>IFERROR(VLOOKUP(B208,'Найдено на объекте'!$A$2:$I$83,9,0),"-")</f>
        <v>-</v>
      </c>
      <c r="AC208" s="196" t="str">
        <f t="shared" si="18"/>
        <v>-</v>
      </c>
      <c r="AD208" s="196" t="str">
        <f>IFERROR(VLOOKUP(B208,[1]Отгрузки!$B$208:$C$281,2,0),"-")</f>
        <v>-</v>
      </c>
      <c r="AE208" s="196" t="str">
        <f t="shared" si="19"/>
        <v>-</v>
      </c>
      <c r="AF208" s="291">
        <f t="shared" si="20"/>
        <v>3</v>
      </c>
      <c r="AG208" s="196">
        <f t="shared" si="21"/>
        <v>0.15419999999999998</v>
      </c>
      <c r="AH208" s="319"/>
      <c r="AI208" s="291"/>
      <c r="AJ208" s="107">
        <f>VLOOKUP(B208,'[2]ВОМ КГ-3 СОЭКС'!$C$3:$G$2063,5,0)</f>
        <v>154.19999999999999</v>
      </c>
      <c r="AK208" s="218">
        <f t="shared" si="22"/>
        <v>0</v>
      </c>
    </row>
    <row r="209" spans="1:37" x14ac:dyDescent="0.3">
      <c r="A209" s="159" t="s">
        <v>674</v>
      </c>
      <c r="B209" s="160" t="s">
        <v>1974</v>
      </c>
      <c r="C209" s="160" t="s">
        <v>3446</v>
      </c>
      <c r="D209" s="113">
        <v>1</v>
      </c>
      <c r="E209" s="161">
        <v>33.9</v>
      </c>
      <c r="F209" s="162">
        <v>33.9</v>
      </c>
      <c r="G209" s="163">
        <v>1.65</v>
      </c>
      <c r="H209" s="163">
        <v>1.65</v>
      </c>
      <c r="I209" s="113" t="s">
        <v>170</v>
      </c>
      <c r="J209" s="96"/>
      <c r="K209" s="96"/>
      <c r="L209" s="96"/>
      <c r="M209" s="96">
        <v>1</v>
      </c>
      <c r="N209" s="96"/>
      <c r="O209" s="96"/>
      <c r="P209" s="164"/>
      <c r="Q209" s="164"/>
      <c r="R209" s="164"/>
      <c r="S209" s="164"/>
      <c r="T209" s="164"/>
      <c r="U209" s="96"/>
      <c r="V209" s="96"/>
      <c r="W209" s="96"/>
      <c r="X209" s="96"/>
      <c r="Y209" s="96"/>
      <c r="Z209" s="97">
        <f t="shared" si="23"/>
        <v>0</v>
      </c>
      <c r="AA209" s="97"/>
      <c r="AB209" s="291" t="str">
        <f>IFERROR(VLOOKUP(B209,'Найдено на объекте'!$A$2:$I$83,9,0),"-")</f>
        <v>-</v>
      </c>
      <c r="AC209" s="196" t="str">
        <f t="shared" si="18"/>
        <v>-</v>
      </c>
      <c r="AD209" s="196" t="str">
        <f>IFERROR(VLOOKUP(B209,[1]Отгрузки!$B$208:$C$281,2,0),"-")</f>
        <v>-</v>
      </c>
      <c r="AE209" s="196" t="str">
        <f t="shared" si="19"/>
        <v>-</v>
      </c>
      <c r="AF209" s="291">
        <f t="shared" si="20"/>
        <v>1</v>
      </c>
      <c r="AG209" s="196">
        <f t="shared" si="21"/>
        <v>3.39E-2</v>
      </c>
      <c r="AH209" s="319"/>
      <c r="AI209" s="291"/>
      <c r="AJ209" s="107">
        <f>VLOOKUP(B209,'[2]ВОМ КГ-3 СОЭКС'!$C$3:$G$2063,5,0)</f>
        <v>33.9</v>
      </c>
      <c r="AK209" s="218">
        <f t="shared" si="22"/>
        <v>0</v>
      </c>
    </row>
    <row r="210" spans="1:37" x14ac:dyDescent="0.3">
      <c r="A210" s="159" t="s">
        <v>677</v>
      </c>
      <c r="B210" s="160" t="s">
        <v>1975</v>
      </c>
      <c r="C210" s="160" t="s">
        <v>3447</v>
      </c>
      <c r="D210" s="113">
        <v>2</v>
      </c>
      <c r="E210" s="161">
        <v>50.2</v>
      </c>
      <c r="F210" s="162">
        <v>100.4</v>
      </c>
      <c r="G210" s="163">
        <v>2.4300000000000002</v>
      </c>
      <c r="H210" s="163">
        <v>4.8600000000000003</v>
      </c>
      <c r="I210" s="113" t="s">
        <v>170</v>
      </c>
      <c r="J210" s="96"/>
      <c r="K210" s="96"/>
      <c r="L210" s="96"/>
      <c r="M210" s="96">
        <v>1</v>
      </c>
      <c r="N210" s="96"/>
      <c r="O210" s="96"/>
      <c r="P210" s="164"/>
      <c r="Q210" s="164"/>
      <c r="R210" s="164"/>
      <c r="S210" s="164"/>
      <c r="T210" s="164"/>
      <c r="U210" s="96">
        <v>1</v>
      </c>
      <c r="V210" s="96"/>
      <c r="W210" s="96"/>
      <c r="X210" s="96"/>
      <c r="Y210" s="96"/>
      <c r="Z210" s="97">
        <f t="shared" si="23"/>
        <v>0</v>
      </c>
      <c r="AA210" s="97"/>
      <c r="AB210" s="291" t="str">
        <f>IFERROR(VLOOKUP(B210,'Найдено на объекте'!$A$2:$I$83,9,0),"-")</f>
        <v>-</v>
      </c>
      <c r="AC210" s="196" t="str">
        <f t="shared" si="18"/>
        <v>-</v>
      </c>
      <c r="AD210" s="196" t="str">
        <f>IFERROR(VLOOKUP(B210,[1]Отгрузки!$B$208:$C$281,2,0),"-")</f>
        <v>-</v>
      </c>
      <c r="AE210" s="196" t="str">
        <f t="shared" si="19"/>
        <v>-</v>
      </c>
      <c r="AF210" s="291">
        <f t="shared" si="20"/>
        <v>2</v>
      </c>
      <c r="AG210" s="196">
        <f t="shared" si="21"/>
        <v>0.1004</v>
      </c>
      <c r="AH210" s="319"/>
      <c r="AI210" s="291"/>
      <c r="AJ210" s="107">
        <f>VLOOKUP(B210,'[2]ВОМ КГ-3 СОЭКС'!$C$3:$G$2063,5,0)</f>
        <v>100.4</v>
      </c>
      <c r="AK210" s="218">
        <f t="shared" si="22"/>
        <v>0</v>
      </c>
    </row>
    <row r="211" spans="1:37" x14ac:dyDescent="0.3">
      <c r="A211" s="159" t="s">
        <v>680</v>
      </c>
      <c r="B211" s="160" t="s">
        <v>1976</v>
      </c>
      <c r="C211" s="160" t="s">
        <v>3448</v>
      </c>
      <c r="D211" s="113">
        <v>1</v>
      </c>
      <c r="E211" s="161">
        <v>45.2</v>
      </c>
      <c r="F211" s="162">
        <v>45.2</v>
      </c>
      <c r="G211" s="163">
        <v>2.2000000000000002</v>
      </c>
      <c r="H211" s="163">
        <v>2.2000000000000002</v>
      </c>
      <c r="I211" s="113" t="s">
        <v>170</v>
      </c>
      <c r="J211" s="96"/>
      <c r="K211" s="96"/>
      <c r="L211" s="96"/>
      <c r="M211" s="96">
        <v>1</v>
      </c>
      <c r="N211" s="96"/>
      <c r="O211" s="96"/>
      <c r="P211" s="164"/>
      <c r="Q211" s="164"/>
      <c r="R211" s="164"/>
      <c r="S211" s="164"/>
      <c r="T211" s="164"/>
      <c r="U211" s="96"/>
      <c r="V211" s="96"/>
      <c r="W211" s="96"/>
      <c r="X211" s="96"/>
      <c r="Y211" s="96"/>
      <c r="Z211" s="97">
        <f t="shared" si="23"/>
        <v>0</v>
      </c>
      <c r="AA211" s="97"/>
      <c r="AB211" s="291" t="str">
        <f>IFERROR(VLOOKUP(B211,'Найдено на объекте'!$A$2:$I$83,9,0),"-")</f>
        <v>-</v>
      </c>
      <c r="AC211" s="196" t="str">
        <f t="shared" si="18"/>
        <v>-</v>
      </c>
      <c r="AD211" s="196" t="str">
        <f>IFERROR(VLOOKUP(B211,[1]Отгрузки!$B$208:$C$281,2,0),"-")</f>
        <v>-</v>
      </c>
      <c r="AE211" s="196" t="str">
        <f t="shared" si="19"/>
        <v>-</v>
      </c>
      <c r="AF211" s="291">
        <f t="shared" si="20"/>
        <v>1</v>
      </c>
      <c r="AG211" s="196">
        <f t="shared" si="21"/>
        <v>4.5200000000000004E-2</v>
      </c>
      <c r="AH211" s="319"/>
      <c r="AI211" s="291"/>
      <c r="AJ211" s="107">
        <f>VLOOKUP(B211,'[2]ВОМ КГ-3 СОЭКС'!$C$3:$G$2063,5,0)</f>
        <v>45.2</v>
      </c>
      <c r="AK211" s="218">
        <f t="shared" si="22"/>
        <v>0</v>
      </c>
    </row>
    <row r="212" spans="1:37" x14ac:dyDescent="0.3">
      <c r="A212" s="159" t="s">
        <v>683</v>
      </c>
      <c r="B212" s="160" t="s">
        <v>1977</v>
      </c>
      <c r="C212" s="160" t="s">
        <v>3449</v>
      </c>
      <c r="D212" s="113">
        <v>2</v>
      </c>
      <c r="E212" s="161">
        <v>63.7</v>
      </c>
      <c r="F212" s="162">
        <v>127.4</v>
      </c>
      <c r="G212" s="163">
        <v>3.1</v>
      </c>
      <c r="H212" s="163">
        <v>6.2</v>
      </c>
      <c r="I212" s="113" t="s">
        <v>170</v>
      </c>
      <c r="J212" s="96"/>
      <c r="K212" s="96"/>
      <c r="L212" s="96"/>
      <c r="M212" s="96">
        <v>1</v>
      </c>
      <c r="N212" s="96"/>
      <c r="O212" s="96"/>
      <c r="P212" s="164"/>
      <c r="Q212" s="164"/>
      <c r="R212" s="164"/>
      <c r="S212" s="164"/>
      <c r="T212" s="164"/>
      <c r="U212" s="96">
        <v>1</v>
      </c>
      <c r="V212" s="96"/>
      <c r="W212" s="96"/>
      <c r="X212" s="96"/>
      <c r="Y212" s="96"/>
      <c r="Z212" s="97">
        <f t="shared" si="23"/>
        <v>0</v>
      </c>
      <c r="AA212" s="97"/>
      <c r="AB212" s="291" t="str">
        <f>IFERROR(VLOOKUP(B212,'Найдено на объекте'!$A$2:$I$83,9,0),"-")</f>
        <v>-</v>
      </c>
      <c r="AC212" s="196" t="str">
        <f t="shared" si="18"/>
        <v>-</v>
      </c>
      <c r="AD212" s="196" t="str">
        <f>IFERROR(VLOOKUP(B212,[1]Отгрузки!$B$208:$C$281,2,0),"-")</f>
        <v>-</v>
      </c>
      <c r="AE212" s="196" t="str">
        <f t="shared" si="19"/>
        <v>-</v>
      </c>
      <c r="AF212" s="291">
        <f t="shared" si="20"/>
        <v>2</v>
      </c>
      <c r="AG212" s="196">
        <f t="shared" si="21"/>
        <v>0.12740000000000001</v>
      </c>
      <c r="AH212" s="319"/>
      <c r="AI212" s="291"/>
      <c r="AJ212" s="107">
        <f>VLOOKUP(B212,'[2]ВОМ КГ-3 СОЭКС'!$C$3:$G$2063,5,0)</f>
        <v>127.4</v>
      </c>
      <c r="AK212" s="218">
        <f t="shared" si="22"/>
        <v>0</v>
      </c>
    </row>
    <row r="213" spans="1:37" x14ac:dyDescent="0.3">
      <c r="A213" s="159" t="s">
        <v>686</v>
      </c>
      <c r="B213" s="160" t="s">
        <v>1978</v>
      </c>
      <c r="C213" s="160" t="s">
        <v>3450</v>
      </c>
      <c r="D213" s="113">
        <v>2</v>
      </c>
      <c r="E213" s="161">
        <v>66.8</v>
      </c>
      <c r="F213" s="162">
        <v>133.6</v>
      </c>
      <c r="G213" s="163">
        <v>3.25</v>
      </c>
      <c r="H213" s="163">
        <v>6.5</v>
      </c>
      <c r="I213" s="113" t="s">
        <v>170</v>
      </c>
      <c r="J213" s="96"/>
      <c r="K213" s="96"/>
      <c r="L213" s="96"/>
      <c r="M213" s="96">
        <v>1</v>
      </c>
      <c r="N213" s="96"/>
      <c r="O213" s="96"/>
      <c r="P213" s="164"/>
      <c r="Q213" s="164"/>
      <c r="R213" s="164"/>
      <c r="S213" s="164"/>
      <c r="T213" s="164"/>
      <c r="U213" s="96">
        <v>1</v>
      </c>
      <c r="V213" s="96"/>
      <c r="W213" s="96"/>
      <c r="X213" s="96"/>
      <c r="Y213" s="96"/>
      <c r="Z213" s="97">
        <f t="shared" si="23"/>
        <v>0</v>
      </c>
      <c r="AA213" s="97"/>
      <c r="AB213" s="291" t="str">
        <f>IFERROR(VLOOKUP(B213,'Найдено на объекте'!$A$2:$I$83,9,0),"-")</f>
        <v>-</v>
      </c>
      <c r="AC213" s="196" t="str">
        <f t="shared" si="18"/>
        <v>-</v>
      </c>
      <c r="AD213" s="196" t="str">
        <f>IFERROR(VLOOKUP(B213,[1]Отгрузки!$B$208:$C$281,2,0),"-")</f>
        <v>-</v>
      </c>
      <c r="AE213" s="196" t="str">
        <f t="shared" si="19"/>
        <v>-</v>
      </c>
      <c r="AF213" s="291">
        <f t="shared" si="20"/>
        <v>2</v>
      </c>
      <c r="AG213" s="196">
        <f t="shared" si="21"/>
        <v>0.1336</v>
      </c>
      <c r="AH213" s="319"/>
      <c r="AI213" s="291"/>
      <c r="AJ213" s="107">
        <f>VLOOKUP(B213,'[2]ВОМ КГ-3 СОЭКС'!$C$3:$G$2063,5,0)</f>
        <v>133.6</v>
      </c>
      <c r="AK213" s="218">
        <f t="shared" si="22"/>
        <v>0</v>
      </c>
    </row>
    <row r="214" spans="1:37" x14ac:dyDescent="0.3">
      <c r="A214" s="159" t="s">
        <v>689</v>
      </c>
      <c r="B214" s="160" t="s">
        <v>1979</v>
      </c>
      <c r="C214" s="160" t="s">
        <v>3451</v>
      </c>
      <c r="D214" s="113">
        <v>1</v>
      </c>
      <c r="E214" s="161">
        <v>69</v>
      </c>
      <c r="F214" s="162">
        <v>69</v>
      </c>
      <c r="G214" s="163">
        <v>3.37</v>
      </c>
      <c r="H214" s="163">
        <v>3.37</v>
      </c>
      <c r="I214" s="113" t="s">
        <v>170</v>
      </c>
      <c r="J214" s="96"/>
      <c r="K214" s="96"/>
      <c r="L214" s="96"/>
      <c r="M214" s="96">
        <v>1</v>
      </c>
      <c r="N214" s="96"/>
      <c r="O214" s="96"/>
      <c r="P214" s="164"/>
      <c r="Q214" s="164"/>
      <c r="R214" s="164"/>
      <c r="S214" s="164"/>
      <c r="T214" s="164"/>
      <c r="U214" s="96"/>
      <c r="V214" s="96"/>
      <c r="W214" s="96"/>
      <c r="X214" s="96"/>
      <c r="Y214" s="96"/>
      <c r="Z214" s="97">
        <f t="shared" si="23"/>
        <v>0</v>
      </c>
      <c r="AA214" s="97"/>
      <c r="AB214" s="291" t="str">
        <f>IFERROR(VLOOKUP(B214,'Найдено на объекте'!$A$2:$I$83,9,0),"-")</f>
        <v>-</v>
      </c>
      <c r="AC214" s="196" t="str">
        <f t="shared" si="18"/>
        <v>-</v>
      </c>
      <c r="AD214" s="196" t="str">
        <f>IFERROR(VLOOKUP(B214,[1]Отгрузки!$B$208:$C$281,2,0),"-")</f>
        <v>-</v>
      </c>
      <c r="AE214" s="196" t="str">
        <f t="shared" si="19"/>
        <v>-</v>
      </c>
      <c r="AF214" s="291">
        <f t="shared" si="20"/>
        <v>1</v>
      </c>
      <c r="AG214" s="196">
        <f t="shared" si="21"/>
        <v>6.9000000000000006E-2</v>
      </c>
      <c r="AH214" s="319"/>
      <c r="AI214" s="291"/>
      <c r="AJ214" s="107">
        <f>VLOOKUP(B214,'[2]ВОМ КГ-3 СОЭКС'!$C$3:$G$2063,5,0)</f>
        <v>69</v>
      </c>
      <c r="AK214" s="218">
        <f t="shared" si="22"/>
        <v>0</v>
      </c>
    </row>
    <row r="215" spans="1:37" ht="31.2" x14ac:dyDescent="0.3">
      <c r="A215" s="159" t="s">
        <v>692</v>
      </c>
      <c r="B215" s="160" t="s">
        <v>1980</v>
      </c>
      <c r="C215" s="160" t="s">
        <v>3452</v>
      </c>
      <c r="D215" s="113">
        <v>2</v>
      </c>
      <c r="E215" s="161">
        <v>41.8</v>
      </c>
      <c r="F215" s="162">
        <v>83.6</v>
      </c>
      <c r="G215" s="163">
        <v>2.0299999999999998</v>
      </c>
      <c r="H215" s="163">
        <v>4.0599999999999996</v>
      </c>
      <c r="I215" s="113" t="s">
        <v>170</v>
      </c>
      <c r="J215" s="96"/>
      <c r="K215" s="96"/>
      <c r="L215" s="96"/>
      <c r="M215" s="96">
        <v>1</v>
      </c>
      <c r="N215" s="96"/>
      <c r="O215" s="96"/>
      <c r="P215" s="164"/>
      <c r="Q215" s="164"/>
      <c r="R215" s="164"/>
      <c r="S215" s="164"/>
      <c r="T215" s="164"/>
      <c r="U215" s="96">
        <v>1</v>
      </c>
      <c r="V215" s="96"/>
      <c r="W215" s="96"/>
      <c r="X215" s="96"/>
      <c r="Y215" s="96"/>
      <c r="Z215" s="97">
        <f t="shared" si="23"/>
        <v>0</v>
      </c>
      <c r="AA215" s="97" t="s">
        <v>1775</v>
      </c>
      <c r="AB215" s="291" t="str">
        <f>IFERROR(VLOOKUP(B215,'Найдено на объекте'!$A$2:$I$83,9,0),"-")</f>
        <v>-</v>
      </c>
      <c r="AC215" s="196" t="str">
        <f t="shared" si="18"/>
        <v>-</v>
      </c>
      <c r="AD215" s="196" t="str">
        <f>IFERROR(VLOOKUP(B215,[1]Отгрузки!$B$208:$C$281,2,0),"-")</f>
        <v>-</v>
      </c>
      <c r="AE215" s="196" t="str">
        <f t="shared" si="19"/>
        <v>-</v>
      </c>
      <c r="AF215" s="291">
        <f t="shared" si="20"/>
        <v>2</v>
      </c>
      <c r="AG215" s="196">
        <f t="shared" si="21"/>
        <v>8.3599999999999994E-2</v>
      </c>
      <c r="AH215" s="319"/>
      <c r="AI215" s="291"/>
      <c r="AJ215" s="107">
        <f>VLOOKUP(B215,'[2]ВОМ КГ-3 СОЭКС'!$C$3:$G$2063,5,0)</f>
        <v>83.6</v>
      </c>
      <c r="AK215" s="218">
        <f t="shared" si="22"/>
        <v>0</v>
      </c>
    </row>
    <row r="216" spans="1:37" x14ac:dyDescent="0.3">
      <c r="A216" s="159" t="s">
        <v>695</v>
      </c>
      <c r="B216" s="160" t="s">
        <v>1981</v>
      </c>
      <c r="C216" s="160" t="s">
        <v>3453</v>
      </c>
      <c r="D216" s="113">
        <v>4</v>
      </c>
      <c r="E216" s="161">
        <v>42.5</v>
      </c>
      <c r="F216" s="162">
        <v>170</v>
      </c>
      <c r="G216" s="163">
        <v>2.06</v>
      </c>
      <c r="H216" s="163">
        <v>8.24</v>
      </c>
      <c r="I216" s="113" t="s">
        <v>170</v>
      </c>
      <c r="J216" s="96"/>
      <c r="K216" s="96"/>
      <c r="L216" s="96"/>
      <c r="M216" s="96">
        <v>1</v>
      </c>
      <c r="N216" s="96">
        <v>1</v>
      </c>
      <c r="O216" s="96"/>
      <c r="P216" s="164"/>
      <c r="Q216" s="164"/>
      <c r="R216" s="164"/>
      <c r="S216" s="164"/>
      <c r="T216" s="164"/>
      <c r="U216" s="96">
        <v>1</v>
      </c>
      <c r="V216" s="96">
        <v>1</v>
      </c>
      <c r="W216" s="96"/>
      <c r="X216" s="96"/>
      <c r="Y216" s="96"/>
      <c r="Z216" s="97">
        <f t="shared" si="23"/>
        <v>0</v>
      </c>
      <c r="AA216" s="97"/>
      <c r="AB216" s="291" t="str">
        <f>IFERROR(VLOOKUP(B216,'Найдено на объекте'!$A$2:$I$83,9,0),"-")</f>
        <v>-</v>
      </c>
      <c r="AC216" s="196" t="str">
        <f t="shared" si="18"/>
        <v>-</v>
      </c>
      <c r="AD216" s="196" t="str">
        <f>IFERROR(VLOOKUP(B216,[1]Отгрузки!$B$208:$C$281,2,0),"-")</f>
        <v>-</v>
      </c>
      <c r="AE216" s="196" t="str">
        <f t="shared" si="19"/>
        <v>-</v>
      </c>
      <c r="AF216" s="291">
        <f t="shared" si="20"/>
        <v>4</v>
      </c>
      <c r="AG216" s="196">
        <f t="shared" si="21"/>
        <v>0.17</v>
      </c>
      <c r="AH216" s="319"/>
      <c r="AI216" s="291"/>
      <c r="AJ216" s="107">
        <f>VLOOKUP(B216,'[2]ВОМ КГ-3 СОЭКС'!$C$3:$G$2063,5,0)</f>
        <v>170</v>
      </c>
      <c r="AK216" s="218">
        <f t="shared" si="22"/>
        <v>0</v>
      </c>
    </row>
    <row r="217" spans="1:37" x14ac:dyDescent="0.3">
      <c r="A217" s="159" t="s">
        <v>698</v>
      </c>
      <c r="B217" s="160" t="s">
        <v>1982</v>
      </c>
      <c r="C217" s="160" t="s">
        <v>3454</v>
      </c>
      <c r="D217" s="113">
        <v>1</v>
      </c>
      <c r="E217" s="161">
        <v>208.5</v>
      </c>
      <c r="F217" s="162">
        <v>208.5</v>
      </c>
      <c r="G217" s="163">
        <v>10.130000000000001</v>
      </c>
      <c r="H217" s="163">
        <v>10.130000000000001</v>
      </c>
      <c r="I217" s="113" t="s">
        <v>170</v>
      </c>
      <c r="J217" s="96"/>
      <c r="K217" s="96"/>
      <c r="L217" s="96"/>
      <c r="M217" s="96">
        <v>1</v>
      </c>
      <c r="N217" s="96"/>
      <c r="O217" s="96"/>
      <c r="P217" s="164"/>
      <c r="Q217" s="164"/>
      <c r="R217" s="164"/>
      <c r="S217" s="164"/>
      <c r="T217" s="164"/>
      <c r="U217" s="96"/>
      <c r="V217" s="96"/>
      <c r="W217" s="96"/>
      <c r="X217" s="96"/>
      <c r="Y217" s="96"/>
      <c r="Z217" s="97">
        <f t="shared" si="23"/>
        <v>0</v>
      </c>
      <c r="AA217" s="97"/>
      <c r="AB217" s="291" t="str">
        <f>IFERROR(VLOOKUP(B217,'Найдено на объекте'!$A$2:$I$83,9,0),"-")</f>
        <v>-</v>
      </c>
      <c r="AC217" s="196" t="str">
        <f t="shared" si="18"/>
        <v>-</v>
      </c>
      <c r="AD217" s="196" t="str">
        <f>IFERROR(VLOOKUP(B217,[1]Отгрузки!$B$208:$C$281,2,0),"-")</f>
        <v>-</v>
      </c>
      <c r="AE217" s="196" t="str">
        <f t="shared" si="19"/>
        <v>-</v>
      </c>
      <c r="AF217" s="291">
        <f t="shared" si="20"/>
        <v>1</v>
      </c>
      <c r="AG217" s="196">
        <f t="shared" si="21"/>
        <v>0.20849999999999999</v>
      </c>
      <c r="AH217" s="319"/>
      <c r="AI217" s="291"/>
      <c r="AJ217" s="107">
        <f>VLOOKUP(B217,'[2]ВОМ КГ-3 СОЭКС'!$C$3:$G$2063,5,0)</f>
        <v>208.5</v>
      </c>
      <c r="AK217" s="218">
        <f t="shared" si="22"/>
        <v>0</v>
      </c>
    </row>
    <row r="218" spans="1:37" x14ac:dyDescent="0.3">
      <c r="A218" s="159" t="s">
        <v>701</v>
      </c>
      <c r="B218" s="160" t="s">
        <v>1983</v>
      </c>
      <c r="C218" s="160" t="s">
        <v>3455</v>
      </c>
      <c r="D218" s="113">
        <v>2</v>
      </c>
      <c r="E218" s="161">
        <v>37.299999999999997</v>
      </c>
      <c r="F218" s="162">
        <v>74.599999999999994</v>
      </c>
      <c r="G218" s="163">
        <v>1.81</v>
      </c>
      <c r="H218" s="163">
        <v>3.62</v>
      </c>
      <c r="I218" s="113" t="s">
        <v>170</v>
      </c>
      <c r="J218" s="96"/>
      <c r="K218" s="96"/>
      <c r="L218" s="96"/>
      <c r="M218" s="96">
        <v>1</v>
      </c>
      <c r="N218" s="96"/>
      <c r="O218" s="96"/>
      <c r="P218" s="164"/>
      <c r="Q218" s="164"/>
      <c r="R218" s="164"/>
      <c r="S218" s="164"/>
      <c r="T218" s="164"/>
      <c r="U218" s="96">
        <v>1</v>
      </c>
      <c r="V218" s="96"/>
      <c r="W218" s="96"/>
      <c r="X218" s="96"/>
      <c r="Y218" s="96"/>
      <c r="Z218" s="97">
        <f t="shared" si="23"/>
        <v>0</v>
      </c>
      <c r="AA218" s="97"/>
      <c r="AB218" s="291" t="str">
        <f>IFERROR(VLOOKUP(B218,'Найдено на объекте'!$A$2:$I$83,9,0),"-")</f>
        <v>-</v>
      </c>
      <c r="AC218" s="196" t="str">
        <f t="shared" si="18"/>
        <v>-</v>
      </c>
      <c r="AD218" s="196" t="str">
        <f>IFERROR(VLOOKUP(B218,[1]Отгрузки!$B$208:$C$281,2,0),"-")</f>
        <v>-</v>
      </c>
      <c r="AE218" s="196" t="str">
        <f t="shared" si="19"/>
        <v>-</v>
      </c>
      <c r="AF218" s="291">
        <f t="shared" si="20"/>
        <v>2</v>
      </c>
      <c r="AG218" s="196">
        <f t="shared" si="21"/>
        <v>7.46E-2</v>
      </c>
      <c r="AH218" s="319"/>
      <c r="AI218" s="291"/>
      <c r="AJ218" s="107">
        <f>VLOOKUP(B218,'[2]ВОМ КГ-3 СОЭКС'!$C$3:$G$2063,5,0)</f>
        <v>74.599999999999994</v>
      </c>
      <c r="AK218" s="218">
        <f t="shared" si="22"/>
        <v>0</v>
      </c>
    </row>
    <row r="219" spans="1:37" x14ac:dyDescent="0.3">
      <c r="A219" s="159" t="s">
        <v>704</v>
      </c>
      <c r="B219" s="160" t="s">
        <v>1984</v>
      </c>
      <c r="C219" s="160" t="s">
        <v>3456</v>
      </c>
      <c r="D219" s="113">
        <v>4</v>
      </c>
      <c r="E219" s="161">
        <v>30</v>
      </c>
      <c r="F219" s="162">
        <v>120</v>
      </c>
      <c r="G219" s="163">
        <v>1.47</v>
      </c>
      <c r="H219" s="163">
        <v>5.88</v>
      </c>
      <c r="I219" s="113" t="s">
        <v>170</v>
      </c>
      <c r="J219" s="96"/>
      <c r="K219" s="96"/>
      <c r="L219" s="96"/>
      <c r="M219" s="96">
        <v>1</v>
      </c>
      <c r="N219" s="96">
        <v>1</v>
      </c>
      <c r="O219" s="96"/>
      <c r="P219" s="164"/>
      <c r="Q219" s="164"/>
      <c r="R219" s="164"/>
      <c r="S219" s="164"/>
      <c r="T219" s="164"/>
      <c r="U219" s="96">
        <v>1</v>
      </c>
      <c r="V219" s="96">
        <v>1</v>
      </c>
      <c r="W219" s="96"/>
      <c r="X219" s="96"/>
      <c r="Y219" s="96"/>
      <c r="Z219" s="97">
        <f t="shared" si="23"/>
        <v>0</v>
      </c>
      <c r="AA219" s="97"/>
      <c r="AB219" s="291" t="str">
        <f>IFERROR(VLOOKUP(B219,'Найдено на объекте'!$A$2:$I$83,9,0),"-")</f>
        <v>-</v>
      </c>
      <c r="AC219" s="196" t="str">
        <f t="shared" si="18"/>
        <v>-</v>
      </c>
      <c r="AD219" s="196" t="str">
        <f>IFERROR(VLOOKUP(B219,[1]Отгрузки!$B$208:$C$281,2,0),"-")</f>
        <v>-</v>
      </c>
      <c r="AE219" s="196" t="str">
        <f t="shared" si="19"/>
        <v>-</v>
      </c>
      <c r="AF219" s="291">
        <f t="shared" si="20"/>
        <v>4</v>
      </c>
      <c r="AG219" s="196">
        <f t="shared" si="21"/>
        <v>0.12</v>
      </c>
      <c r="AH219" s="319"/>
      <c r="AI219" s="291"/>
      <c r="AJ219" s="107">
        <f>VLOOKUP(B219,'[2]ВОМ КГ-3 СОЭКС'!$C$3:$G$2063,5,0)</f>
        <v>120</v>
      </c>
      <c r="AK219" s="218">
        <f t="shared" si="22"/>
        <v>0</v>
      </c>
    </row>
    <row r="220" spans="1:37" x14ac:dyDescent="0.3">
      <c r="A220" s="159" t="s">
        <v>707</v>
      </c>
      <c r="B220" s="160" t="s">
        <v>1985</v>
      </c>
      <c r="C220" s="160" t="s">
        <v>3457</v>
      </c>
      <c r="D220" s="113">
        <v>1</v>
      </c>
      <c r="E220" s="161">
        <v>82.4</v>
      </c>
      <c r="F220" s="162">
        <v>82.4</v>
      </c>
      <c r="G220" s="163">
        <v>4.01</v>
      </c>
      <c r="H220" s="163">
        <v>4.01</v>
      </c>
      <c r="I220" s="113" t="s">
        <v>170</v>
      </c>
      <c r="J220" s="96"/>
      <c r="K220" s="96"/>
      <c r="L220" s="96"/>
      <c r="M220" s="96">
        <v>1</v>
      </c>
      <c r="N220" s="96"/>
      <c r="O220" s="96"/>
      <c r="P220" s="164"/>
      <c r="Q220" s="164"/>
      <c r="R220" s="164"/>
      <c r="S220" s="164"/>
      <c r="T220" s="164"/>
      <c r="U220" s="96"/>
      <c r="V220" s="96"/>
      <c r="W220" s="96"/>
      <c r="X220" s="96"/>
      <c r="Y220" s="96"/>
      <c r="Z220" s="97">
        <f t="shared" si="23"/>
        <v>0</v>
      </c>
      <c r="AA220" s="97"/>
      <c r="AB220" s="291" t="str">
        <f>IFERROR(VLOOKUP(B220,'Найдено на объекте'!$A$2:$I$83,9,0),"-")</f>
        <v>-</v>
      </c>
      <c r="AC220" s="196" t="str">
        <f t="shared" si="18"/>
        <v>-</v>
      </c>
      <c r="AD220" s="196" t="str">
        <f>IFERROR(VLOOKUP(B220,[1]Отгрузки!$B$208:$C$281,2,0),"-")</f>
        <v>-</v>
      </c>
      <c r="AE220" s="196" t="str">
        <f t="shared" si="19"/>
        <v>-</v>
      </c>
      <c r="AF220" s="291">
        <f t="shared" si="20"/>
        <v>1</v>
      </c>
      <c r="AG220" s="196">
        <f t="shared" si="21"/>
        <v>8.2400000000000001E-2</v>
      </c>
      <c r="AH220" s="319"/>
      <c r="AI220" s="291"/>
      <c r="AJ220" s="107">
        <f>VLOOKUP(B220,'[2]ВОМ КГ-3 СОЭКС'!$C$3:$G$2063,5,0)</f>
        <v>82.4</v>
      </c>
      <c r="AK220" s="218">
        <f t="shared" si="22"/>
        <v>0</v>
      </c>
    </row>
    <row r="221" spans="1:37" x14ac:dyDescent="0.3">
      <c r="A221" s="159" t="s">
        <v>710</v>
      </c>
      <c r="B221" s="160" t="s">
        <v>1986</v>
      </c>
      <c r="C221" s="160" t="s">
        <v>3458</v>
      </c>
      <c r="D221" s="113">
        <v>1</v>
      </c>
      <c r="E221" s="161">
        <v>54.9</v>
      </c>
      <c r="F221" s="162">
        <v>54.9</v>
      </c>
      <c r="G221" s="163">
        <v>2.67</v>
      </c>
      <c r="H221" s="163">
        <v>2.67</v>
      </c>
      <c r="I221" s="113" t="s">
        <v>170</v>
      </c>
      <c r="J221" s="96"/>
      <c r="K221" s="96"/>
      <c r="L221" s="96"/>
      <c r="M221" s="96">
        <v>1</v>
      </c>
      <c r="N221" s="96"/>
      <c r="O221" s="96"/>
      <c r="P221" s="164"/>
      <c r="Q221" s="164"/>
      <c r="R221" s="164"/>
      <c r="S221" s="164"/>
      <c r="T221" s="164"/>
      <c r="U221" s="96"/>
      <c r="V221" s="96"/>
      <c r="W221" s="96"/>
      <c r="X221" s="96"/>
      <c r="Y221" s="96"/>
      <c r="Z221" s="97">
        <f t="shared" si="23"/>
        <v>0</v>
      </c>
      <c r="AA221" s="97"/>
      <c r="AB221" s="291" t="str">
        <f>IFERROR(VLOOKUP(B221,'Найдено на объекте'!$A$2:$I$83,9,0),"-")</f>
        <v>-</v>
      </c>
      <c r="AC221" s="196" t="str">
        <f t="shared" si="18"/>
        <v>-</v>
      </c>
      <c r="AD221" s="196" t="str">
        <f>IFERROR(VLOOKUP(B221,[1]Отгрузки!$B$208:$C$281,2,0),"-")</f>
        <v>-</v>
      </c>
      <c r="AE221" s="196" t="str">
        <f t="shared" si="19"/>
        <v>-</v>
      </c>
      <c r="AF221" s="291">
        <f t="shared" si="20"/>
        <v>1</v>
      </c>
      <c r="AG221" s="196">
        <f t="shared" si="21"/>
        <v>5.4899999999999997E-2</v>
      </c>
      <c r="AH221" s="319"/>
      <c r="AI221" s="291"/>
      <c r="AJ221" s="107">
        <f>VLOOKUP(B221,'[2]ВОМ КГ-3 СОЭКС'!$C$3:$G$2063,5,0)</f>
        <v>54.9</v>
      </c>
      <c r="AK221" s="218">
        <f t="shared" si="22"/>
        <v>0</v>
      </c>
    </row>
    <row r="222" spans="1:37" x14ac:dyDescent="0.3">
      <c r="A222" s="159" t="s">
        <v>713</v>
      </c>
      <c r="B222" s="160" t="s">
        <v>1987</v>
      </c>
      <c r="C222" s="160" t="s">
        <v>3459</v>
      </c>
      <c r="D222" s="113">
        <v>2</v>
      </c>
      <c r="E222" s="161">
        <v>81</v>
      </c>
      <c r="F222" s="162">
        <v>162</v>
      </c>
      <c r="G222" s="163">
        <v>3.93</v>
      </c>
      <c r="H222" s="163">
        <v>7.86</v>
      </c>
      <c r="I222" s="113" t="s">
        <v>170</v>
      </c>
      <c r="J222" s="96"/>
      <c r="K222" s="96"/>
      <c r="L222" s="96"/>
      <c r="M222" s="96">
        <v>1</v>
      </c>
      <c r="N222" s="96"/>
      <c r="O222" s="96"/>
      <c r="P222" s="164"/>
      <c r="Q222" s="164"/>
      <c r="R222" s="164"/>
      <c r="S222" s="164"/>
      <c r="T222" s="164"/>
      <c r="U222" s="96">
        <v>1</v>
      </c>
      <c r="V222" s="96"/>
      <c r="W222" s="96"/>
      <c r="X222" s="96"/>
      <c r="Y222" s="96"/>
      <c r="Z222" s="97">
        <f t="shared" si="23"/>
        <v>0</v>
      </c>
      <c r="AA222" s="97"/>
      <c r="AB222" s="291" t="str">
        <f>IFERROR(VLOOKUP(B222,'Найдено на объекте'!$A$2:$I$83,9,0),"-")</f>
        <v>-</v>
      </c>
      <c r="AC222" s="196" t="str">
        <f t="shared" si="18"/>
        <v>-</v>
      </c>
      <c r="AD222" s="196" t="str">
        <f>IFERROR(VLOOKUP(B222,[1]Отгрузки!$B$208:$C$281,2,0),"-")</f>
        <v>-</v>
      </c>
      <c r="AE222" s="196" t="str">
        <f t="shared" si="19"/>
        <v>-</v>
      </c>
      <c r="AF222" s="291">
        <f t="shared" si="20"/>
        <v>2</v>
      </c>
      <c r="AG222" s="196">
        <f t="shared" si="21"/>
        <v>0.16200000000000001</v>
      </c>
      <c r="AH222" s="319"/>
      <c r="AI222" s="291"/>
      <c r="AJ222" s="107">
        <f>VLOOKUP(B222,'[2]ВОМ КГ-3 СОЭКС'!$C$3:$G$2063,5,0)</f>
        <v>162</v>
      </c>
      <c r="AK222" s="218">
        <f t="shared" si="22"/>
        <v>0</v>
      </c>
    </row>
    <row r="223" spans="1:37" x14ac:dyDescent="0.3">
      <c r="A223" s="159" t="s">
        <v>716</v>
      </c>
      <c r="B223" s="160" t="s">
        <v>1988</v>
      </c>
      <c r="C223" s="160" t="s">
        <v>3460</v>
      </c>
      <c r="D223" s="113">
        <v>2</v>
      </c>
      <c r="E223" s="161">
        <v>73.2</v>
      </c>
      <c r="F223" s="162">
        <v>146.4</v>
      </c>
      <c r="G223" s="163">
        <v>3.56</v>
      </c>
      <c r="H223" s="163">
        <v>7.12</v>
      </c>
      <c r="I223" s="113" t="s">
        <v>170</v>
      </c>
      <c r="J223" s="96"/>
      <c r="K223" s="96"/>
      <c r="L223" s="96"/>
      <c r="M223" s="96">
        <v>1</v>
      </c>
      <c r="N223" s="96"/>
      <c r="O223" s="96"/>
      <c r="P223" s="164"/>
      <c r="Q223" s="164"/>
      <c r="R223" s="164"/>
      <c r="S223" s="164"/>
      <c r="T223" s="164"/>
      <c r="U223" s="96">
        <v>1</v>
      </c>
      <c r="V223" s="96"/>
      <c r="W223" s="96"/>
      <c r="X223" s="96"/>
      <c r="Y223" s="96"/>
      <c r="Z223" s="97">
        <f t="shared" si="23"/>
        <v>0</v>
      </c>
      <c r="AA223" s="97"/>
      <c r="AB223" s="291" t="str">
        <f>IFERROR(VLOOKUP(B223,'Найдено на объекте'!$A$2:$I$83,9,0),"-")</f>
        <v>-</v>
      </c>
      <c r="AC223" s="196" t="str">
        <f t="shared" si="18"/>
        <v>-</v>
      </c>
      <c r="AD223" s="196" t="str">
        <f>IFERROR(VLOOKUP(B223,[1]Отгрузки!$B$208:$C$281,2,0),"-")</f>
        <v>-</v>
      </c>
      <c r="AE223" s="196" t="str">
        <f t="shared" si="19"/>
        <v>-</v>
      </c>
      <c r="AF223" s="291">
        <f t="shared" si="20"/>
        <v>2</v>
      </c>
      <c r="AG223" s="196">
        <f t="shared" si="21"/>
        <v>0.1464</v>
      </c>
      <c r="AH223" s="319"/>
      <c r="AI223" s="291"/>
      <c r="AJ223" s="107">
        <f>VLOOKUP(B223,'[2]ВОМ КГ-3 СОЭКС'!$C$3:$G$2063,5,0)</f>
        <v>146.4</v>
      </c>
      <c r="AK223" s="218">
        <f t="shared" si="22"/>
        <v>0</v>
      </c>
    </row>
    <row r="224" spans="1:37" x14ac:dyDescent="0.3">
      <c r="A224" s="159" t="s">
        <v>719</v>
      </c>
      <c r="B224" s="160" t="s">
        <v>1989</v>
      </c>
      <c r="C224" s="160" t="s">
        <v>3461</v>
      </c>
      <c r="D224" s="113">
        <v>2</v>
      </c>
      <c r="E224" s="161">
        <v>46.6</v>
      </c>
      <c r="F224" s="162">
        <v>93.2</v>
      </c>
      <c r="G224" s="163">
        <v>2.2599999999999998</v>
      </c>
      <c r="H224" s="163">
        <v>4.5199999999999996</v>
      </c>
      <c r="I224" s="113" t="s">
        <v>170</v>
      </c>
      <c r="J224" s="96"/>
      <c r="K224" s="96"/>
      <c r="L224" s="96"/>
      <c r="M224" s="96">
        <v>1</v>
      </c>
      <c r="N224" s="96"/>
      <c r="O224" s="96"/>
      <c r="P224" s="164"/>
      <c r="Q224" s="164"/>
      <c r="R224" s="164"/>
      <c r="S224" s="164"/>
      <c r="T224" s="164"/>
      <c r="U224" s="96">
        <v>1</v>
      </c>
      <c r="V224" s="96"/>
      <c r="W224" s="96"/>
      <c r="X224" s="96"/>
      <c r="Y224" s="96"/>
      <c r="Z224" s="97">
        <f t="shared" si="23"/>
        <v>0</v>
      </c>
      <c r="AA224" s="97"/>
      <c r="AB224" s="291" t="str">
        <f>IFERROR(VLOOKUP(B224,'Найдено на объекте'!$A$2:$I$83,9,0),"-")</f>
        <v>-</v>
      </c>
      <c r="AC224" s="196" t="str">
        <f t="shared" si="18"/>
        <v>-</v>
      </c>
      <c r="AD224" s="196" t="str">
        <f>IFERROR(VLOOKUP(B224,[1]Отгрузки!$B$208:$C$281,2,0),"-")</f>
        <v>-</v>
      </c>
      <c r="AE224" s="196" t="str">
        <f t="shared" si="19"/>
        <v>-</v>
      </c>
      <c r="AF224" s="291">
        <f t="shared" si="20"/>
        <v>2</v>
      </c>
      <c r="AG224" s="196">
        <f t="shared" si="21"/>
        <v>9.3200000000000005E-2</v>
      </c>
      <c r="AH224" s="319"/>
      <c r="AI224" s="291"/>
      <c r="AJ224" s="107">
        <f>VLOOKUP(B224,'[2]ВОМ КГ-3 СОЭКС'!$C$3:$G$2063,5,0)</f>
        <v>93.2</v>
      </c>
      <c r="AK224" s="218">
        <f t="shared" si="22"/>
        <v>0</v>
      </c>
    </row>
    <row r="225" spans="1:37" x14ac:dyDescent="0.3">
      <c r="A225" s="159" t="s">
        <v>722</v>
      </c>
      <c r="B225" s="160" t="s">
        <v>1990</v>
      </c>
      <c r="C225" s="160" t="s">
        <v>3462</v>
      </c>
      <c r="D225" s="113">
        <v>2</v>
      </c>
      <c r="E225" s="161">
        <v>48.9</v>
      </c>
      <c r="F225" s="162">
        <v>97.8</v>
      </c>
      <c r="G225" s="163">
        <v>2.37</v>
      </c>
      <c r="H225" s="163">
        <v>4.74</v>
      </c>
      <c r="I225" s="113" t="s">
        <v>170</v>
      </c>
      <c r="J225" s="96"/>
      <c r="K225" s="96"/>
      <c r="L225" s="96"/>
      <c r="M225" s="96">
        <v>1</v>
      </c>
      <c r="N225" s="96"/>
      <c r="O225" s="96"/>
      <c r="P225" s="164"/>
      <c r="Q225" s="164"/>
      <c r="R225" s="164"/>
      <c r="S225" s="164"/>
      <c r="T225" s="164"/>
      <c r="U225" s="96">
        <v>1</v>
      </c>
      <c r="V225" s="96"/>
      <c r="W225" s="96"/>
      <c r="X225" s="96"/>
      <c r="Y225" s="96"/>
      <c r="Z225" s="97">
        <f t="shared" si="23"/>
        <v>0</v>
      </c>
      <c r="AA225" s="97"/>
      <c r="AB225" s="291" t="str">
        <f>IFERROR(VLOOKUP(B225,'Найдено на объекте'!$A$2:$I$83,9,0),"-")</f>
        <v>-</v>
      </c>
      <c r="AC225" s="196" t="str">
        <f t="shared" si="18"/>
        <v>-</v>
      </c>
      <c r="AD225" s="196" t="str">
        <f>IFERROR(VLOOKUP(B225,[1]Отгрузки!$B$208:$C$281,2,0),"-")</f>
        <v>-</v>
      </c>
      <c r="AE225" s="196" t="str">
        <f t="shared" si="19"/>
        <v>-</v>
      </c>
      <c r="AF225" s="291">
        <f t="shared" si="20"/>
        <v>2</v>
      </c>
      <c r="AG225" s="196">
        <f t="shared" si="21"/>
        <v>9.7799999999999998E-2</v>
      </c>
      <c r="AH225" s="319"/>
      <c r="AI225" s="291"/>
      <c r="AJ225" s="107">
        <f>VLOOKUP(B225,'[2]ВОМ КГ-3 СОЭКС'!$C$3:$G$2063,5,0)</f>
        <v>97.8</v>
      </c>
      <c r="AK225" s="218">
        <f t="shared" si="22"/>
        <v>0</v>
      </c>
    </row>
    <row r="226" spans="1:37" x14ac:dyDescent="0.3">
      <c r="A226" s="159" t="s">
        <v>725</v>
      </c>
      <c r="B226" s="160" t="s">
        <v>1991</v>
      </c>
      <c r="C226" s="160" t="s">
        <v>3463</v>
      </c>
      <c r="D226" s="113">
        <v>1</v>
      </c>
      <c r="E226" s="161">
        <v>12.9</v>
      </c>
      <c r="F226" s="162">
        <v>12.9</v>
      </c>
      <c r="G226" s="163">
        <v>0.64</v>
      </c>
      <c r="H226" s="163">
        <v>0.64</v>
      </c>
      <c r="I226" s="113" t="s">
        <v>170</v>
      </c>
      <c r="J226" s="96"/>
      <c r="K226" s="96"/>
      <c r="L226" s="96"/>
      <c r="M226" s="96"/>
      <c r="N226" s="96">
        <v>1</v>
      </c>
      <c r="O226" s="96"/>
      <c r="P226" s="164"/>
      <c r="Q226" s="164"/>
      <c r="R226" s="164"/>
      <c r="S226" s="164"/>
      <c r="T226" s="164"/>
      <c r="U226" s="96"/>
      <c r="V226" s="96"/>
      <c r="W226" s="96"/>
      <c r="X226" s="96"/>
      <c r="Y226" s="96"/>
      <c r="Z226" s="97">
        <f t="shared" si="23"/>
        <v>0</v>
      </c>
      <c r="AA226" s="97"/>
      <c r="AB226" s="291" t="str">
        <f>IFERROR(VLOOKUP(B226,'Найдено на объекте'!$A$2:$I$83,9,0),"-")</f>
        <v>-</v>
      </c>
      <c r="AC226" s="196" t="str">
        <f t="shared" si="18"/>
        <v>-</v>
      </c>
      <c r="AD226" s="196" t="str">
        <f>IFERROR(VLOOKUP(B226,[1]Отгрузки!$B$208:$C$281,2,0),"-")</f>
        <v>-</v>
      </c>
      <c r="AE226" s="196" t="str">
        <f t="shared" si="19"/>
        <v>-</v>
      </c>
      <c r="AF226" s="291">
        <f t="shared" si="20"/>
        <v>1</v>
      </c>
      <c r="AG226" s="196">
        <f t="shared" si="21"/>
        <v>1.29E-2</v>
      </c>
      <c r="AH226" s="319"/>
      <c r="AI226" s="291"/>
      <c r="AJ226" s="107">
        <f>VLOOKUP(B226,'[2]ВОМ КГ-3 СОЭКС'!$C$3:$G$2063,5,0)</f>
        <v>12.9</v>
      </c>
      <c r="AK226" s="218">
        <f t="shared" si="22"/>
        <v>0</v>
      </c>
    </row>
    <row r="227" spans="1:37" x14ac:dyDescent="0.3">
      <c r="A227" s="159" t="s">
        <v>728</v>
      </c>
      <c r="B227" s="160" t="s">
        <v>1992</v>
      </c>
      <c r="C227" s="160" t="s">
        <v>3464</v>
      </c>
      <c r="D227" s="113">
        <v>2</v>
      </c>
      <c r="E227" s="161">
        <v>47.2</v>
      </c>
      <c r="F227" s="162">
        <v>94.4</v>
      </c>
      <c r="G227" s="163">
        <v>2.29</v>
      </c>
      <c r="H227" s="163">
        <v>4.58</v>
      </c>
      <c r="I227" s="113" t="s">
        <v>170</v>
      </c>
      <c r="J227" s="96"/>
      <c r="K227" s="96"/>
      <c r="L227" s="96"/>
      <c r="M227" s="96"/>
      <c r="N227" s="96">
        <v>1</v>
      </c>
      <c r="O227" s="96"/>
      <c r="P227" s="164"/>
      <c r="Q227" s="164"/>
      <c r="R227" s="164"/>
      <c r="S227" s="164"/>
      <c r="T227" s="164"/>
      <c r="U227" s="96"/>
      <c r="V227" s="96">
        <v>1</v>
      </c>
      <c r="W227" s="96"/>
      <c r="X227" s="96"/>
      <c r="Y227" s="96"/>
      <c r="Z227" s="97">
        <f t="shared" si="23"/>
        <v>0</v>
      </c>
      <c r="AA227" s="97"/>
      <c r="AB227" s="291" t="str">
        <f>IFERROR(VLOOKUP(B227,'Найдено на объекте'!$A$2:$I$83,9,0),"-")</f>
        <v>-</v>
      </c>
      <c r="AC227" s="196" t="str">
        <f t="shared" si="18"/>
        <v>-</v>
      </c>
      <c r="AD227" s="196" t="str">
        <f>IFERROR(VLOOKUP(B227,[1]Отгрузки!$B$208:$C$281,2,0),"-")</f>
        <v>-</v>
      </c>
      <c r="AE227" s="196" t="str">
        <f t="shared" si="19"/>
        <v>-</v>
      </c>
      <c r="AF227" s="291">
        <f t="shared" si="20"/>
        <v>2</v>
      </c>
      <c r="AG227" s="196">
        <f t="shared" si="21"/>
        <v>9.4400000000000012E-2</v>
      </c>
      <c r="AH227" s="319"/>
      <c r="AI227" s="291"/>
      <c r="AJ227" s="107">
        <f>VLOOKUP(B227,'[2]ВОМ КГ-3 СОЭКС'!$C$3:$G$2063,5,0)</f>
        <v>94.4</v>
      </c>
      <c r="AK227" s="218">
        <f t="shared" si="22"/>
        <v>0</v>
      </c>
    </row>
    <row r="228" spans="1:37" x14ac:dyDescent="0.3">
      <c r="A228" s="159" t="s">
        <v>731</v>
      </c>
      <c r="B228" s="160" t="s">
        <v>1993</v>
      </c>
      <c r="C228" s="160" t="s">
        <v>3465</v>
      </c>
      <c r="D228" s="113">
        <v>2</v>
      </c>
      <c r="E228" s="161">
        <v>48.9</v>
      </c>
      <c r="F228" s="162">
        <v>97.8</v>
      </c>
      <c r="G228" s="163">
        <v>2.37</v>
      </c>
      <c r="H228" s="163">
        <v>4.74</v>
      </c>
      <c r="I228" s="113" t="s">
        <v>170</v>
      </c>
      <c r="J228" s="96"/>
      <c r="K228" s="96"/>
      <c r="L228" s="96"/>
      <c r="M228" s="96"/>
      <c r="N228" s="96">
        <v>1</v>
      </c>
      <c r="O228" s="96"/>
      <c r="P228" s="164"/>
      <c r="Q228" s="164"/>
      <c r="R228" s="164"/>
      <c r="S228" s="164"/>
      <c r="T228" s="164"/>
      <c r="U228" s="96"/>
      <c r="V228" s="96">
        <v>1</v>
      </c>
      <c r="W228" s="96"/>
      <c r="X228" s="96"/>
      <c r="Y228" s="96"/>
      <c r="Z228" s="97">
        <f t="shared" si="23"/>
        <v>0</v>
      </c>
      <c r="AA228" s="97"/>
      <c r="AB228" s="291" t="str">
        <f>IFERROR(VLOOKUP(B228,'Найдено на объекте'!$A$2:$I$83,9,0),"-")</f>
        <v>-</v>
      </c>
      <c r="AC228" s="196" t="str">
        <f t="shared" si="18"/>
        <v>-</v>
      </c>
      <c r="AD228" s="196" t="str">
        <f>IFERROR(VLOOKUP(B228,[1]Отгрузки!$B$208:$C$281,2,0),"-")</f>
        <v>-</v>
      </c>
      <c r="AE228" s="196" t="str">
        <f t="shared" si="19"/>
        <v>-</v>
      </c>
      <c r="AF228" s="291">
        <f t="shared" si="20"/>
        <v>2</v>
      </c>
      <c r="AG228" s="196">
        <f t="shared" si="21"/>
        <v>9.7799999999999998E-2</v>
      </c>
      <c r="AH228" s="319"/>
      <c r="AI228" s="291"/>
      <c r="AJ228" s="107">
        <f>VLOOKUP(B228,'[2]ВОМ КГ-3 СОЭКС'!$C$3:$G$2063,5,0)</f>
        <v>97.8</v>
      </c>
      <c r="AK228" s="218">
        <f t="shared" si="22"/>
        <v>0</v>
      </c>
    </row>
    <row r="229" spans="1:37" x14ac:dyDescent="0.3">
      <c r="A229" s="159" t="s">
        <v>734</v>
      </c>
      <c r="B229" s="160" t="s">
        <v>1994</v>
      </c>
      <c r="C229" s="160" t="s">
        <v>3466</v>
      </c>
      <c r="D229" s="113">
        <v>2</v>
      </c>
      <c r="E229" s="161">
        <v>43.2</v>
      </c>
      <c r="F229" s="162">
        <v>86.4</v>
      </c>
      <c r="G229" s="163">
        <v>2.09</v>
      </c>
      <c r="H229" s="163">
        <v>4.18</v>
      </c>
      <c r="I229" s="113" t="s">
        <v>170</v>
      </c>
      <c r="J229" s="96"/>
      <c r="K229" s="96"/>
      <c r="L229" s="96"/>
      <c r="M229" s="96"/>
      <c r="N229" s="96">
        <v>1</v>
      </c>
      <c r="O229" s="96"/>
      <c r="P229" s="164"/>
      <c r="Q229" s="164"/>
      <c r="R229" s="164"/>
      <c r="S229" s="164"/>
      <c r="T229" s="164"/>
      <c r="U229" s="96"/>
      <c r="V229" s="96">
        <v>1</v>
      </c>
      <c r="W229" s="96"/>
      <c r="X229" s="96"/>
      <c r="Y229" s="96"/>
      <c r="Z229" s="97">
        <f t="shared" si="23"/>
        <v>0</v>
      </c>
      <c r="AA229" s="97"/>
      <c r="AB229" s="291" t="str">
        <f>IFERROR(VLOOKUP(B229,'Найдено на объекте'!$A$2:$I$83,9,0),"-")</f>
        <v>-</v>
      </c>
      <c r="AC229" s="196" t="str">
        <f t="shared" si="18"/>
        <v>-</v>
      </c>
      <c r="AD229" s="196" t="str">
        <f>IFERROR(VLOOKUP(B229,[1]Отгрузки!$B$208:$C$281,2,0),"-")</f>
        <v>-</v>
      </c>
      <c r="AE229" s="196" t="str">
        <f t="shared" si="19"/>
        <v>-</v>
      </c>
      <c r="AF229" s="291">
        <f t="shared" si="20"/>
        <v>2</v>
      </c>
      <c r="AG229" s="196">
        <f t="shared" si="21"/>
        <v>8.6400000000000005E-2</v>
      </c>
      <c r="AH229" s="319"/>
      <c r="AI229" s="291"/>
      <c r="AJ229" s="107">
        <f>VLOOKUP(B229,'[2]ВОМ КГ-3 СОЭКС'!$C$3:$G$2063,5,0)</f>
        <v>86.4</v>
      </c>
      <c r="AK229" s="218">
        <f t="shared" si="22"/>
        <v>0</v>
      </c>
    </row>
    <row r="230" spans="1:37" x14ac:dyDescent="0.3">
      <c r="A230" s="159" t="s">
        <v>737</v>
      </c>
      <c r="B230" s="160" t="s">
        <v>1995</v>
      </c>
      <c r="C230" s="160" t="s">
        <v>3467</v>
      </c>
      <c r="D230" s="113">
        <v>2</v>
      </c>
      <c r="E230" s="161">
        <v>82.4</v>
      </c>
      <c r="F230" s="162">
        <v>164.8</v>
      </c>
      <c r="G230" s="163">
        <v>4.01</v>
      </c>
      <c r="H230" s="163">
        <v>8.02</v>
      </c>
      <c r="I230" s="113" t="s">
        <v>170</v>
      </c>
      <c r="J230" s="96"/>
      <c r="K230" s="96"/>
      <c r="L230" s="96"/>
      <c r="M230" s="96"/>
      <c r="N230" s="96">
        <v>1</v>
      </c>
      <c r="O230" s="96"/>
      <c r="P230" s="164"/>
      <c r="Q230" s="164"/>
      <c r="R230" s="164"/>
      <c r="S230" s="164"/>
      <c r="T230" s="164"/>
      <c r="U230" s="96"/>
      <c r="V230" s="96">
        <v>1</v>
      </c>
      <c r="W230" s="96"/>
      <c r="X230" s="96"/>
      <c r="Y230" s="96"/>
      <c r="Z230" s="97">
        <f t="shared" si="23"/>
        <v>0</v>
      </c>
      <c r="AA230" s="97"/>
      <c r="AB230" s="291" t="str">
        <f>IFERROR(VLOOKUP(B230,'Найдено на объекте'!$A$2:$I$83,9,0),"-")</f>
        <v>-</v>
      </c>
      <c r="AC230" s="196" t="str">
        <f t="shared" si="18"/>
        <v>-</v>
      </c>
      <c r="AD230" s="196" t="str">
        <f>IFERROR(VLOOKUP(B230,[1]Отгрузки!$B$208:$C$281,2,0),"-")</f>
        <v>-</v>
      </c>
      <c r="AE230" s="196" t="str">
        <f t="shared" si="19"/>
        <v>-</v>
      </c>
      <c r="AF230" s="291">
        <f t="shared" si="20"/>
        <v>2</v>
      </c>
      <c r="AG230" s="196">
        <f t="shared" si="21"/>
        <v>0.1648</v>
      </c>
      <c r="AH230" s="319"/>
      <c r="AI230" s="291"/>
      <c r="AJ230" s="107">
        <f>VLOOKUP(B230,'[2]ВОМ КГ-3 СОЭКС'!$C$3:$G$2063,5,0)</f>
        <v>164.8</v>
      </c>
      <c r="AK230" s="218">
        <f t="shared" si="22"/>
        <v>0</v>
      </c>
    </row>
    <row r="231" spans="1:37" x14ac:dyDescent="0.3">
      <c r="A231" s="159" t="s">
        <v>740</v>
      </c>
      <c r="B231" s="160" t="s">
        <v>1996</v>
      </c>
      <c r="C231" s="160" t="s">
        <v>3468</v>
      </c>
      <c r="D231" s="113">
        <v>2</v>
      </c>
      <c r="E231" s="161">
        <v>54.2</v>
      </c>
      <c r="F231" s="162">
        <v>108.4</v>
      </c>
      <c r="G231" s="163">
        <v>2.64</v>
      </c>
      <c r="H231" s="163">
        <v>5.28</v>
      </c>
      <c r="I231" s="113" t="s">
        <v>170</v>
      </c>
      <c r="J231" s="96"/>
      <c r="K231" s="96"/>
      <c r="L231" s="96"/>
      <c r="M231" s="96"/>
      <c r="N231" s="96">
        <v>1</v>
      </c>
      <c r="O231" s="96"/>
      <c r="P231" s="164"/>
      <c r="Q231" s="164"/>
      <c r="R231" s="164"/>
      <c r="S231" s="164"/>
      <c r="T231" s="164"/>
      <c r="U231" s="96"/>
      <c r="V231" s="96">
        <v>1</v>
      </c>
      <c r="W231" s="96"/>
      <c r="X231" s="96"/>
      <c r="Y231" s="96"/>
      <c r="Z231" s="97">
        <f t="shared" si="23"/>
        <v>0</v>
      </c>
      <c r="AA231" s="97"/>
      <c r="AB231" s="291" t="str">
        <f>IFERROR(VLOOKUP(B231,'Найдено на объекте'!$A$2:$I$83,9,0),"-")</f>
        <v>-</v>
      </c>
      <c r="AC231" s="196" t="str">
        <f t="shared" si="18"/>
        <v>-</v>
      </c>
      <c r="AD231" s="196" t="str">
        <f>IFERROR(VLOOKUP(B231,[1]Отгрузки!$B$208:$C$281,2,0),"-")</f>
        <v>-</v>
      </c>
      <c r="AE231" s="196" t="str">
        <f t="shared" si="19"/>
        <v>-</v>
      </c>
      <c r="AF231" s="291">
        <f t="shared" si="20"/>
        <v>2</v>
      </c>
      <c r="AG231" s="196">
        <f t="shared" si="21"/>
        <v>0.10840000000000001</v>
      </c>
      <c r="AH231" s="319"/>
      <c r="AI231" s="291"/>
      <c r="AJ231" s="107">
        <f>VLOOKUP(B231,'[2]ВОМ КГ-3 СОЭКС'!$C$3:$G$2063,5,0)</f>
        <v>108.4</v>
      </c>
      <c r="AK231" s="218">
        <f t="shared" si="22"/>
        <v>0</v>
      </c>
    </row>
    <row r="232" spans="1:37" x14ac:dyDescent="0.3">
      <c r="A232" s="159" t="s">
        <v>743</v>
      </c>
      <c r="B232" s="160" t="s">
        <v>1997</v>
      </c>
      <c r="C232" s="160" t="s">
        <v>3469</v>
      </c>
      <c r="D232" s="113">
        <v>2</v>
      </c>
      <c r="E232" s="161">
        <v>80.3</v>
      </c>
      <c r="F232" s="162">
        <v>160.6</v>
      </c>
      <c r="G232" s="163">
        <v>3.9</v>
      </c>
      <c r="H232" s="163">
        <v>7.8</v>
      </c>
      <c r="I232" s="113" t="s">
        <v>170</v>
      </c>
      <c r="J232" s="96"/>
      <c r="K232" s="96"/>
      <c r="L232" s="96"/>
      <c r="M232" s="96"/>
      <c r="N232" s="96">
        <v>1</v>
      </c>
      <c r="O232" s="96"/>
      <c r="P232" s="164"/>
      <c r="Q232" s="164"/>
      <c r="R232" s="164"/>
      <c r="S232" s="164"/>
      <c r="T232" s="164"/>
      <c r="U232" s="96"/>
      <c r="V232" s="96">
        <v>1</v>
      </c>
      <c r="W232" s="96"/>
      <c r="X232" s="96"/>
      <c r="Y232" s="96"/>
      <c r="Z232" s="97">
        <f t="shared" si="23"/>
        <v>0</v>
      </c>
      <c r="AA232" s="97"/>
      <c r="AB232" s="291" t="str">
        <f>IFERROR(VLOOKUP(B232,'Найдено на объекте'!$A$2:$I$83,9,0),"-")</f>
        <v>-</v>
      </c>
      <c r="AC232" s="196" t="str">
        <f t="shared" si="18"/>
        <v>-</v>
      </c>
      <c r="AD232" s="196" t="str">
        <f>IFERROR(VLOOKUP(B232,[1]Отгрузки!$B$208:$C$281,2,0),"-")</f>
        <v>-</v>
      </c>
      <c r="AE232" s="196" t="str">
        <f t="shared" si="19"/>
        <v>-</v>
      </c>
      <c r="AF232" s="291">
        <f t="shared" si="20"/>
        <v>2</v>
      </c>
      <c r="AG232" s="196">
        <f t="shared" si="21"/>
        <v>0.16059999999999999</v>
      </c>
      <c r="AH232" s="319"/>
      <c r="AI232" s="291"/>
      <c r="AJ232" s="107">
        <f>VLOOKUP(B232,'[2]ВОМ КГ-3 СОЭКС'!$C$3:$G$2063,5,0)</f>
        <v>160.6</v>
      </c>
      <c r="AK232" s="218">
        <f t="shared" si="22"/>
        <v>0</v>
      </c>
    </row>
    <row r="233" spans="1:37" x14ac:dyDescent="0.3">
      <c r="A233" s="159" t="s">
        <v>746</v>
      </c>
      <c r="B233" s="160" t="s">
        <v>1998</v>
      </c>
      <c r="C233" s="160" t="s">
        <v>3470</v>
      </c>
      <c r="D233" s="113">
        <v>2</v>
      </c>
      <c r="E233" s="161">
        <v>73.900000000000006</v>
      </c>
      <c r="F233" s="162">
        <v>147.80000000000001</v>
      </c>
      <c r="G233" s="163">
        <v>3.6</v>
      </c>
      <c r="H233" s="163">
        <v>7.2</v>
      </c>
      <c r="I233" s="113" t="s">
        <v>170</v>
      </c>
      <c r="J233" s="96"/>
      <c r="K233" s="96"/>
      <c r="L233" s="96"/>
      <c r="M233" s="96"/>
      <c r="N233" s="96">
        <v>1</v>
      </c>
      <c r="O233" s="96"/>
      <c r="P233" s="164"/>
      <c r="Q233" s="164"/>
      <c r="R233" s="164"/>
      <c r="S233" s="164"/>
      <c r="T233" s="164"/>
      <c r="U233" s="96"/>
      <c r="V233" s="96">
        <v>1</v>
      </c>
      <c r="W233" s="96"/>
      <c r="X233" s="96"/>
      <c r="Y233" s="96"/>
      <c r="Z233" s="97">
        <f t="shared" si="23"/>
        <v>0</v>
      </c>
      <c r="AA233" s="97"/>
      <c r="AB233" s="291" t="str">
        <f>IFERROR(VLOOKUP(B233,'Найдено на объекте'!$A$2:$I$83,9,0),"-")</f>
        <v>-</v>
      </c>
      <c r="AC233" s="196" t="str">
        <f t="shared" si="18"/>
        <v>-</v>
      </c>
      <c r="AD233" s="196" t="str">
        <f>IFERROR(VLOOKUP(B233,[1]Отгрузки!$B$208:$C$281,2,0),"-")</f>
        <v>-</v>
      </c>
      <c r="AE233" s="196" t="str">
        <f t="shared" si="19"/>
        <v>-</v>
      </c>
      <c r="AF233" s="291">
        <f t="shared" si="20"/>
        <v>2</v>
      </c>
      <c r="AG233" s="196">
        <f t="shared" si="21"/>
        <v>0.14780000000000001</v>
      </c>
      <c r="AH233" s="319"/>
      <c r="AI233" s="291"/>
      <c r="AJ233" s="107">
        <f>VLOOKUP(B233,'[2]ВОМ КГ-3 СОЭКС'!$C$3:$G$2063,5,0)</f>
        <v>147.80000000000001</v>
      </c>
      <c r="AK233" s="218">
        <f t="shared" si="22"/>
        <v>0</v>
      </c>
    </row>
    <row r="234" spans="1:37" x14ac:dyDescent="0.3">
      <c r="A234" s="159" t="s">
        <v>749</v>
      </c>
      <c r="B234" s="160" t="s">
        <v>1999</v>
      </c>
      <c r="C234" s="160" t="s">
        <v>3471</v>
      </c>
      <c r="D234" s="113">
        <v>2</v>
      </c>
      <c r="E234" s="161">
        <v>36.700000000000003</v>
      </c>
      <c r="F234" s="162">
        <v>73.400000000000006</v>
      </c>
      <c r="G234" s="163">
        <v>1.79</v>
      </c>
      <c r="H234" s="163">
        <v>3.58</v>
      </c>
      <c r="I234" s="113" t="s">
        <v>170</v>
      </c>
      <c r="J234" s="96"/>
      <c r="K234" s="96"/>
      <c r="L234" s="96"/>
      <c r="M234" s="96"/>
      <c r="N234" s="96">
        <v>1</v>
      </c>
      <c r="O234" s="96"/>
      <c r="P234" s="164"/>
      <c r="Q234" s="164"/>
      <c r="R234" s="164"/>
      <c r="S234" s="164"/>
      <c r="T234" s="164"/>
      <c r="U234" s="96"/>
      <c r="V234" s="96">
        <v>1</v>
      </c>
      <c r="W234" s="96"/>
      <c r="X234" s="96"/>
      <c r="Y234" s="96"/>
      <c r="Z234" s="97">
        <f t="shared" si="23"/>
        <v>0</v>
      </c>
      <c r="AA234" s="97"/>
      <c r="AB234" s="291" t="str">
        <f>IFERROR(VLOOKUP(B234,'Найдено на объекте'!$A$2:$I$83,9,0),"-")</f>
        <v>-</v>
      </c>
      <c r="AC234" s="196" t="str">
        <f t="shared" si="18"/>
        <v>-</v>
      </c>
      <c r="AD234" s="196" t="str">
        <f>IFERROR(VLOOKUP(B234,[1]Отгрузки!$B$208:$C$281,2,0),"-")</f>
        <v>-</v>
      </c>
      <c r="AE234" s="196" t="str">
        <f t="shared" si="19"/>
        <v>-</v>
      </c>
      <c r="AF234" s="291">
        <f t="shared" si="20"/>
        <v>2</v>
      </c>
      <c r="AG234" s="196">
        <f t="shared" si="21"/>
        <v>7.3400000000000007E-2</v>
      </c>
      <c r="AH234" s="319"/>
      <c r="AI234" s="291"/>
      <c r="AJ234" s="107">
        <f>VLOOKUP(B234,'[2]ВОМ КГ-3 СОЭКС'!$C$3:$G$2063,5,0)</f>
        <v>73.400000000000006</v>
      </c>
      <c r="AK234" s="218">
        <f t="shared" si="22"/>
        <v>0</v>
      </c>
    </row>
    <row r="235" spans="1:37" x14ac:dyDescent="0.3">
      <c r="A235" s="159" t="s">
        <v>752</v>
      </c>
      <c r="B235" s="160" t="s">
        <v>2000</v>
      </c>
      <c r="C235" s="160" t="s">
        <v>3472</v>
      </c>
      <c r="D235" s="113">
        <v>2</v>
      </c>
      <c r="E235" s="161">
        <v>208.5</v>
      </c>
      <c r="F235" s="162">
        <v>417</v>
      </c>
      <c r="G235" s="163">
        <v>10.130000000000001</v>
      </c>
      <c r="H235" s="163">
        <v>20.260000000000002</v>
      </c>
      <c r="I235" s="113" t="s">
        <v>170</v>
      </c>
      <c r="J235" s="96"/>
      <c r="K235" s="96"/>
      <c r="L235" s="96"/>
      <c r="M235" s="96"/>
      <c r="N235" s="96">
        <v>1</v>
      </c>
      <c r="O235" s="96"/>
      <c r="P235" s="164"/>
      <c r="Q235" s="164"/>
      <c r="R235" s="164"/>
      <c r="S235" s="164"/>
      <c r="T235" s="164"/>
      <c r="U235" s="96"/>
      <c r="V235" s="96">
        <v>1</v>
      </c>
      <c r="W235" s="96"/>
      <c r="X235" s="96"/>
      <c r="Y235" s="96"/>
      <c r="Z235" s="97">
        <f t="shared" si="23"/>
        <v>0</v>
      </c>
      <c r="AA235" s="97"/>
      <c r="AB235" s="291" t="str">
        <f>IFERROR(VLOOKUP(B235,'Найдено на объекте'!$A$2:$I$83,9,0),"-")</f>
        <v>-</v>
      </c>
      <c r="AC235" s="196" t="str">
        <f t="shared" si="18"/>
        <v>-</v>
      </c>
      <c r="AD235" s="196" t="str">
        <f>IFERROR(VLOOKUP(B235,[1]Отгрузки!$B$208:$C$281,2,0),"-")</f>
        <v>-</v>
      </c>
      <c r="AE235" s="196" t="str">
        <f t="shared" si="19"/>
        <v>-</v>
      </c>
      <c r="AF235" s="291">
        <f t="shared" si="20"/>
        <v>2</v>
      </c>
      <c r="AG235" s="196">
        <f t="shared" si="21"/>
        <v>0.41699999999999998</v>
      </c>
      <c r="AH235" s="319"/>
      <c r="AI235" s="291"/>
      <c r="AJ235" s="107">
        <f>VLOOKUP(B235,'[2]ВОМ КГ-3 СОЭКС'!$C$3:$G$2063,5,0)</f>
        <v>417</v>
      </c>
      <c r="AK235" s="218">
        <f t="shared" si="22"/>
        <v>0</v>
      </c>
    </row>
    <row r="236" spans="1:37" x14ac:dyDescent="0.3">
      <c r="A236" s="159" t="s">
        <v>755</v>
      </c>
      <c r="B236" s="160" t="s">
        <v>2001</v>
      </c>
      <c r="C236" s="160" t="s">
        <v>3473</v>
      </c>
      <c r="D236" s="113">
        <v>2</v>
      </c>
      <c r="E236" s="161">
        <v>69.7</v>
      </c>
      <c r="F236" s="162">
        <v>139.4</v>
      </c>
      <c r="G236" s="163">
        <v>3.4</v>
      </c>
      <c r="H236" s="163">
        <v>6.8</v>
      </c>
      <c r="I236" s="113" t="s">
        <v>170</v>
      </c>
      <c r="J236" s="96"/>
      <c r="K236" s="96"/>
      <c r="L236" s="96"/>
      <c r="M236" s="96"/>
      <c r="N236" s="96">
        <v>1</v>
      </c>
      <c r="O236" s="96"/>
      <c r="P236" s="164"/>
      <c r="Q236" s="164"/>
      <c r="R236" s="164"/>
      <c r="S236" s="164"/>
      <c r="T236" s="164"/>
      <c r="U236" s="96"/>
      <c r="V236" s="96">
        <v>1</v>
      </c>
      <c r="W236" s="96"/>
      <c r="X236" s="96"/>
      <c r="Y236" s="96"/>
      <c r="Z236" s="97">
        <f t="shared" si="23"/>
        <v>0</v>
      </c>
      <c r="AA236" s="97"/>
      <c r="AB236" s="291" t="str">
        <f>IFERROR(VLOOKUP(B236,'Найдено на объекте'!$A$2:$I$83,9,0),"-")</f>
        <v>-</v>
      </c>
      <c r="AC236" s="196" t="str">
        <f t="shared" si="18"/>
        <v>-</v>
      </c>
      <c r="AD236" s="196" t="str">
        <f>IFERROR(VLOOKUP(B236,[1]Отгрузки!$B$208:$C$281,2,0),"-")</f>
        <v>-</v>
      </c>
      <c r="AE236" s="196" t="str">
        <f t="shared" si="19"/>
        <v>-</v>
      </c>
      <c r="AF236" s="291">
        <f t="shared" si="20"/>
        <v>2</v>
      </c>
      <c r="AG236" s="196">
        <f t="shared" si="21"/>
        <v>0.1394</v>
      </c>
      <c r="AH236" s="319"/>
      <c r="AI236" s="291"/>
      <c r="AJ236" s="107">
        <f>VLOOKUP(B236,'[2]ВОМ КГ-3 СОЭКС'!$C$3:$G$2063,5,0)</f>
        <v>139.4</v>
      </c>
      <c r="AK236" s="218">
        <f t="shared" si="22"/>
        <v>0</v>
      </c>
    </row>
    <row r="237" spans="1:37" x14ac:dyDescent="0.3">
      <c r="A237" s="159" t="s">
        <v>758</v>
      </c>
      <c r="B237" s="160" t="s">
        <v>2002</v>
      </c>
      <c r="C237" s="160" t="s">
        <v>3474</v>
      </c>
      <c r="D237" s="113">
        <v>2</v>
      </c>
      <c r="E237" s="161">
        <v>41.8</v>
      </c>
      <c r="F237" s="162">
        <v>83.6</v>
      </c>
      <c r="G237" s="163">
        <v>2.0299999999999998</v>
      </c>
      <c r="H237" s="163">
        <v>4.0599999999999996</v>
      </c>
      <c r="I237" s="113" t="s">
        <v>170</v>
      </c>
      <c r="J237" s="96"/>
      <c r="K237" s="96"/>
      <c r="L237" s="96"/>
      <c r="M237" s="96"/>
      <c r="N237" s="96">
        <v>1</v>
      </c>
      <c r="O237" s="96"/>
      <c r="P237" s="164"/>
      <c r="Q237" s="164"/>
      <c r="R237" s="164"/>
      <c r="S237" s="164"/>
      <c r="T237" s="164"/>
      <c r="U237" s="96"/>
      <c r="V237" s="96">
        <v>1</v>
      </c>
      <c r="W237" s="96"/>
      <c r="X237" s="96"/>
      <c r="Y237" s="96"/>
      <c r="Z237" s="97">
        <f t="shared" si="23"/>
        <v>0</v>
      </c>
      <c r="AA237" s="97"/>
      <c r="AB237" s="291" t="str">
        <f>IFERROR(VLOOKUP(B237,'Найдено на объекте'!$A$2:$I$83,9,0),"-")</f>
        <v>-</v>
      </c>
      <c r="AC237" s="196" t="str">
        <f t="shared" si="18"/>
        <v>-</v>
      </c>
      <c r="AD237" s="196" t="str">
        <f>IFERROR(VLOOKUP(B237,[1]Отгрузки!$B$208:$C$281,2,0),"-")</f>
        <v>-</v>
      </c>
      <c r="AE237" s="196" t="str">
        <f t="shared" si="19"/>
        <v>-</v>
      </c>
      <c r="AF237" s="291">
        <f t="shared" si="20"/>
        <v>2</v>
      </c>
      <c r="AG237" s="196">
        <f t="shared" si="21"/>
        <v>8.3599999999999994E-2</v>
      </c>
      <c r="AH237" s="319"/>
      <c r="AI237" s="291"/>
      <c r="AJ237" s="107">
        <f>VLOOKUP(B237,'[2]ВОМ КГ-3 СОЭКС'!$C$3:$G$2063,5,0)</f>
        <v>83.6</v>
      </c>
      <c r="AK237" s="218">
        <f t="shared" si="22"/>
        <v>0</v>
      </c>
    </row>
    <row r="238" spans="1:37" x14ac:dyDescent="0.3">
      <c r="A238" s="159" t="s">
        <v>761</v>
      </c>
      <c r="B238" s="160" t="s">
        <v>2003</v>
      </c>
      <c r="C238" s="160" t="s">
        <v>3475</v>
      </c>
      <c r="D238" s="113">
        <v>2</v>
      </c>
      <c r="E238" s="161">
        <v>64.400000000000006</v>
      </c>
      <c r="F238" s="162">
        <v>128.80000000000001</v>
      </c>
      <c r="G238" s="163">
        <v>3.13</v>
      </c>
      <c r="H238" s="163">
        <v>6.26</v>
      </c>
      <c r="I238" s="113" t="s">
        <v>170</v>
      </c>
      <c r="J238" s="96"/>
      <c r="K238" s="96"/>
      <c r="L238" s="96"/>
      <c r="M238" s="96"/>
      <c r="N238" s="96">
        <v>1</v>
      </c>
      <c r="O238" s="96"/>
      <c r="P238" s="164"/>
      <c r="Q238" s="164"/>
      <c r="R238" s="164"/>
      <c r="S238" s="164"/>
      <c r="T238" s="164"/>
      <c r="U238" s="96"/>
      <c r="V238" s="96">
        <v>1</v>
      </c>
      <c r="W238" s="96"/>
      <c r="X238" s="96"/>
      <c r="Y238" s="96"/>
      <c r="Z238" s="97">
        <f t="shared" si="23"/>
        <v>0</v>
      </c>
      <c r="AA238" s="97"/>
      <c r="AB238" s="291" t="str">
        <f>IFERROR(VLOOKUP(B238,'Найдено на объекте'!$A$2:$I$83,9,0),"-")</f>
        <v>-</v>
      </c>
      <c r="AC238" s="196" t="str">
        <f t="shared" si="18"/>
        <v>-</v>
      </c>
      <c r="AD238" s="196" t="str">
        <f>IFERROR(VLOOKUP(B238,[1]Отгрузки!$B$208:$C$281,2,0),"-")</f>
        <v>-</v>
      </c>
      <c r="AE238" s="196" t="str">
        <f t="shared" si="19"/>
        <v>-</v>
      </c>
      <c r="AF238" s="291">
        <f t="shared" si="20"/>
        <v>2</v>
      </c>
      <c r="AG238" s="196">
        <f t="shared" si="21"/>
        <v>0.1288</v>
      </c>
      <c r="AH238" s="319"/>
      <c r="AI238" s="291"/>
      <c r="AJ238" s="107">
        <f>VLOOKUP(B238,'[2]ВОМ КГ-3 СОЭКС'!$C$3:$G$2063,5,0)</f>
        <v>128.80000000000001</v>
      </c>
      <c r="AK238" s="218">
        <f t="shared" si="22"/>
        <v>0</v>
      </c>
    </row>
    <row r="239" spans="1:37" x14ac:dyDescent="0.3">
      <c r="A239" s="159" t="s">
        <v>764</v>
      </c>
      <c r="B239" s="160" t="s">
        <v>2004</v>
      </c>
      <c r="C239" s="160" t="s">
        <v>3476</v>
      </c>
      <c r="D239" s="113">
        <v>2</v>
      </c>
      <c r="E239" s="161">
        <v>66.8</v>
      </c>
      <c r="F239" s="162">
        <v>133.6</v>
      </c>
      <c r="G239" s="163">
        <v>3.25</v>
      </c>
      <c r="H239" s="163">
        <v>6.5</v>
      </c>
      <c r="I239" s="113" t="s">
        <v>170</v>
      </c>
      <c r="J239" s="96"/>
      <c r="K239" s="96"/>
      <c r="L239" s="96"/>
      <c r="M239" s="96"/>
      <c r="N239" s="96">
        <v>1</v>
      </c>
      <c r="O239" s="96"/>
      <c r="P239" s="164"/>
      <c r="Q239" s="164"/>
      <c r="R239" s="164"/>
      <c r="S239" s="164"/>
      <c r="T239" s="164"/>
      <c r="U239" s="96"/>
      <c r="V239" s="96">
        <v>1</v>
      </c>
      <c r="W239" s="96"/>
      <c r="X239" s="96"/>
      <c r="Y239" s="96"/>
      <c r="Z239" s="97">
        <f t="shared" si="23"/>
        <v>0</v>
      </c>
      <c r="AA239" s="97"/>
      <c r="AB239" s="291" t="str">
        <f>IFERROR(VLOOKUP(B239,'Найдено на объекте'!$A$2:$I$83,9,0),"-")</f>
        <v>-</v>
      </c>
      <c r="AC239" s="196" t="str">
        <f t="shared" si="18"/>
        <v>-</v>
      </c>
      <c r="AD239" s="196" t="str">
        <f>IFERROR(VLOOKUP(B239,[1]Отгрузки!$B$208:$C$281,2,0),"-")</f>
        <v>-</v>
      </c>
      <c r="AE239" s="196" t="str">
        <f t="shared" si="19"/>
        <v>-</v>
      </c>
      <c r="AF239" s="291">
        <f t="shared" si="20"/>
        <v>2</v>
      </c>
      <c r="AG239" s="196">
        <f t="shared" si="21"/>
        <v>0.1336</v>
      </c>
      <c r="AH239" s="319"/>
      <c r="AI239" s="291"/>
      <c r="AJ239" s="107">
        <f>VLOOKUP(B239,'[2]ВОМ КГ-3 СОЭКС'!$C$3:$G$2063,5,0)</f>
        <v>133.6</v>
      </c>
      <c r="AK239" s="218">
        <f t="shared" si="22"/>
        <v>0</v>
      </c>
    </row>
    <row r="240" spans="1:37" x14ac:dyDescent="0.3">
      <c r="A240" s="159" t="s">
        <v>767</v>
      </c>
      <c r="B240" s="160" t="s">
        <v>2005</v>
      </c>
      <c r="C240" s="160" t="s">
        <v>3477</v>
      </c>
      <c r="D240" s="113">
        <v>2</v>
      </c>
      <c r="E240" s="161">
        <v>33.5</v>
      </c>
      <c r="F240" s="162">
        <v>67</v>
      </c>
      <c r="G240" s="163">
        <v>1.63</v>
      </c>
      <c r="H240" s="163">
        <v>3.26</v>
      </c>
      <c r="I240" s="113" t="s">
        <v>170</v>
      </c>
      <c r="J240" s="96"/>
      <c r="K240" s="96"/>
      <c r="L240" s="96"/>
      <c r="M240" s="96"/>
      <c r="N240" s="96">
        <v>1</v>
      </c>
      <c r="O240" s="96"/>
      <c r="P240" s="164"/>
      <c r="Q240" s="164"/>
      <c r="R240" s="164"/>
      <c r="S240" s="164"/>
      <c r="T240" s="164"/>
      <c r="U240" s="96"/>
      <c r="V240" s="96">
        <v>1</v>
      </c>
      <c r="W240" s="96"/>
      <c r="X240" s="96"/>
      <c r="Y240" s="96"/>
      <c r="Z240" s="97">
        <f t="shared" si="23"/>
        <v>0</v>
      </c>
      <c r="AA240" s="97"/>
      <c r="AB240" s="291" t="str">
        <f>IFERROR(VLOOKUP(B240,'Найдено на объекте'!$A$2:$I$83,9,0),"-")</f>
        <v>-</v>
      </c>
      <c r="AC240" s="196" t="str">
        <f t="shared" si="18"/>
        <v>-</v>
      </c>
      <c r="AD240" s="196" t="str">
        <f>IFERROR(VLOOKUP(B240,[1]Отгрузки!$B$208:$C$281,2,0),"-")</f>
        <v>-</v>
      </c>
      <c r="AE240" s="196" t="str">
        <f t="shared" si="19"/>
        <v>-</v>
      </c>
      <c r="AF240" s="291">
        <f t="shared" si="20"/>
        <v>2</v>
      </c>
      <c r="AG240" s="196">
        <f t="shared" si="21"/>
        <v>6.7000000000000004E-2</v>
      </c>
      <c r="AH240" s="319"/>
      <c r="AI240" s="291"/>
      <c r="AJ240" s="107">
        <f>VLOOKUP(B240,'[2]ВОМ КГ-3 СОЭКС'!$C$3:$G$2063,5,0)</f>
        <v>67</v>
      </c>
      <c r="AK240" s="218">
        <f t="shared" si="22"/>
        <v>0</v>
      </c>
    </row>
    <row r="241" spans="1:37" x14ac:dyDescent="0.3">
      <c r="A241" s="159" t="s">
        <v>770</v>
      </c>
      <c r="B241" s="160" t="s">
        <v>2006</v>
      </c>
      <c r="C241" s="160" t="s">
        <v>3478</v>
      </c>
      <c r="D241" s="113">
        <v>2</v>
      </c>
      <c r="E241" s="161">
        <v>49.7</v>
      </c>
      <c r="F241" s="162">
        <v>99.4</v>
      </c>
      <c r="G241" s="163">
        <v>2.41</v>
      </c>
      <c r="H241" s="163">
        <v>4.82</v>
      </c>
      <c r="I241" s="113" t="s">
        <v>170</v>
      </c>
      <c r="J241" s="96"/>
      <c r="K241" s="96"/>
      <c r="L241" s="96"/>
      <c r="M241" s="96"/>
      <c r="N241" s="96">
        <v>1</v>
      </c>
      <c r="O241" s="96"/>
      <c r="P241" s="164"/>
      <c r="Q241" s="164"/>
      <c r="R241" s="164"/>
      <c r="S241" s="164"/>
      <c r="T241" s="164"/>
      <c r="U241" s="96"/>
      <c r="V241" s="96">
        <v>1</v>
      </c>
      <c r="W241" s="96"/>
      <c r="X241" s="96"/>
      <c r="Y241" s="96"/>
      <c r="Z241" s="97">
        <f t="shared" si="23"/>
        <v>0</v>
      </c>
      <c r="AA241" s="97"/>
      <c r="AB241" s="291" t="str">
        <f>IFERROR(VLOOKUP(B241,'Найдено на объекте'!$A$2:$I$83,9,0),"-")</f>
        <v>-</v>
      </c>
      <c r="AC241" s="196" t="str">
        <f t="shared" si="18"/>
        <v>-</v>
      </c>
      <c r="AD241" s="196" t="str">
        <f>IFERROR(VLOOKUP(B241,[1]Отгрузки!$B$208:$C$281,2,0),"-")</f>
        <v>-</v>
      </c>
      <c r="AE241" s="196" t="str">
        <f t="shared" si="19"/>
        <v>-</v>
      </c>
      <c r="AF241" s="291">
        <f t="shared" si="20"/>
        <v>2</v>
      </c>
      <c r="AG241" s="196">
        <f t="shared" si="21"/>
        <v>9.9400000000000002E-2</v>
      </c>
      <c r="AH241" s="319"/>
      <c r="AI241" s="291"/>
      <c r="AJ241" s="107">
        <f>VLOOKUP(B241,'[2]ВОМ КГ-3 СОЭКС'!$C$3:$G$2063,5,0)</f>
        <v>99.4</v>
      </c>
      <c r="AK241" s="218">
        <f t="shared" si="22"/>
        <v>0</v>
      </c>
    </row>
    <row r="242" spans="1:37" x14ac:dyDescent="0.3">
      <c r="A242" s="159" t="s">
        <v>773</v>
      </c>
      <c r="B242" s="160" t="s">
        <v>2007</v>
      </c>
      <c r="C242" s="160" t="s">
        <v>3479</v>
      </c>
      <c r="D242" s="113">
        <v>2</v>
      </c>
      <c r="E242" s="161">
        <v>46.1</v>
      </c>
      <c r="F242" s="162">
        <v>92.2</v>
      </c>
      <c r="G242" s="163">
        <v>2.23</v>
      </c>
      <c r="H242" s="163">
        <v>4.46</v>
      </c>
      <c r="I242" s="113" t="s">
        <v>170</v>
      </c>
      <c r="J242" s="96"/>
      <c r="K242" s="96"/>
      <c r="L242" s="96"/>
      <c r="M242" s="96"/>
      <c r="N242" s="96">
        <v>1</v>
      </c>
      <c r="O242" s="96"/>
      <c r="P242" s="164"/>
      <c r="Q242" s="164"/>
      <c r="R242" s="164"/>
      <c r="S242" s="164"/>
      <c r="T242" s="164"/>
      <c r="U242" s="96"/>
      <c r="V242" s="96">
        <v>1</v>
      </c>
      <c r="W242" s="96"/>
      <c r="X242" s="96"/>
      <c r="Y242" s="96"/>
      <c r="Z242" s="97">
        <f t="shared" si="23"/>
        <v>0</v>
      </c>
      <c r="AA242" s="97"/>
      <c r="AB242" s="291" t="str">
        <f>IFERROR(VLOOKUP(B242,'Найдено на объекте'!$A$2:$I$83,9,0),"-")</f>
        <v>-</v>
      </c>
      <c r="AC242" s="196" t="str">
        <f t="shared" si="18"/>
        <v>-</v>
      </c>
      <c r="AD242" s="196" t="str">
        <f>IFERROR(VLOOKUP(B242,[1]Отгрузки!$B$208:$C$281,2,0),"-")</f>
        <v>-</v>
      </c>
      <c r="AE242" s="196" t="str">
        <f t="shared" si="19"/>
        <v>-</v>
      </c>
      <c r="AF242" s="291">
        <f t="shared" si="20"/>
        <v>2</v>
      </c>
      <c r="AG242" s="196">
        <f t="shared" si="21"/>
        <v>9.2200000000000004E-2</v>
      </c>
      <c r="AH242" s="319"/>
      <c r="AI242" s="291"/>
      <c r="AJ242" s="107">
        <f>VLOOKUP(B242,'[2]ВОМ КГ-3 СОЭКС'!$C$3:$G$2063,5,0)</f>
        <v>92.2</v>
      </c>
      <c r="AK242" s="218">
        <f t="shared" si="22"/>
        <v>0</v>
      </c>
    </row>
    <row r="243" spans="1:37" x14ac:dyDescent="0.3">
      <c r="A243" s="159" t="s">
        <v>776</v>
      </c>
      <c r="B243" s="160" t="s">
        <v>2008</v>
      </c>
      <c r="C243" s="160" t="s">
        <v>3480</v>
      </c>
      <c r="D243" s="113">
        <v>1</v>
      </c>
      <c r="E243" s="161">
        <v>45.3</v>
      </c>
      <c r="F243" s="162">
        <v>45.3</v>
      </c>
      <c r="G243" s="163">
        <v>2.2000000000000002</v>
      </c>
      <c r="H243" s="163">
        <v>2.2000000000000002</v>
      </c>
      <c r="I243" s="113" t="s">
        <v>170</v>
      </c>
      <c r="J243" s="96"/>
      <c r="K243" s="96"/>
      <c r="L243" s="96"/>
      <c r="M243" s="96"/>
      <c r="N243" s="96"/>
      <c r="O243" s="96"/>
      <c r="P243" s="164"/>
      <c r="Q243" s="164"/>
      <c r="R243" s="164"/>
      <c r="S243" s="164"/>
      <c r="T243" s="164"/>
      <c r="U243" s="96">
        <v>1</v>
      </c>
      <c r="V243" s="96"/>
      <c r="W243" s="96"/>
      <c r="X243" s="96"/>
      <c r="Y243" s="96"/>
      <c r="Z243" s="97">
        <f t="shared" si="23"/>
        <v>0</v>
      </c>
      <c r="AA243" s="97"/>
      <c r="AB243" s="291" t="str">
        <f>IFERROR(VLOOKUP(B243,'Найдено на объекте'!$A$2:$I$83,9,0),"-")</f>
        <v>-</v>
      </c>
      <c r="AC243" s="196" t="str">
        <f t="shared" si="18"/>
        <v>-</v>
      </c>
      <c r="AD243" s="196" t="str">
        <f>IFERROR(VLOOKUP(B243,[1]Отгрузки!$B$208:$C$281,2,0),"-")</f>
        <v>-</v>
      </c>
      <c r="AE243" s="196" t="str">
        <f t="shared" si="19"/>
        <v>-</v>
      </c>
      <c r="AF243" s="291">
        <f t="shared" si="20"/>
        <v>1</v>
      </c>
      <c r="AG243" s="196">
        <f t="shared" si="21"/>
        <v>4.53E-2</v>
      </c>
      <c r="AH243" s="319"/>
      <c r="AI243" s="291"/>
      <c r="AJ243" s="107">
        <f>VLOOKUP(B243,'[2]ВОМ КГ-3 СОЭКС'!$C$3:$G$2063,5,0)</f>
        <v>45.3</v>
      </c>
      <c r="AK243" s="218">
        <f t="shared" si="22"/>
        <v>0</v>
      </c>
    </row>
    <row r="244" spans="1:37" x14ac:dyDescent="0.3">
      <c r="A244" s="159" t="s">
        <v>779</v>
      </c>
      <c r="B244" s="160" t="s">
        <v>3481</v>
      </c>
      <c r="C244" s="160" t="s">
        <v>3482</v>
      </c>
      <c r="D244" s="113">
        <v>230</v>
      </c>
      <c r="E244" s="161">
        <v>49</v>
      </c>
      <c r="F244" s="162">
        <v>11270</v>
      </c>
      <c r="G244" s="163">
        <v>14.89</v>
      </c>
      <c r="H244" s="163">
        <v>3424.7</v>
      </c>
      <c r="I244" s="113" t="s">
        <v>170</v>
      </c>
      <c r="J244" s="96">
        <v>2</v>
      </c>
      <c r="K244" s="96">
        <v>16</v>
      </c>
      <c r="L244" s="96">
        <v>16</v>
      </c>
      <c r="M244" s="96">
        <v>16</v>
      </c>
      <c r="N244" s="96">
        <v>16</v>
      </c>
      <c r="O244" s="96">
        <v>16</v>
      </c>
      <c r="P244" s="164">
        <v>16</v>
      </c>
      <c r="Q244" s="164">
        <v>16</v>
      </c>
      <c r="R244" s="164">
        <v>4</v>
      </c>
      <c r="S244" s="164">
        <v>16</v>
      </c>
      <c r="T244" s="164">
        <v>16</v>
      </c>
      <c r="U244" s="96">
        <v>16</v>
      </c>
      <c r="V244" s="96">
        <v>16</v>
      </c>
      <c r="W244" s="96">
        <v>16</v>
      </c>
      <c r="X244" s="96">
        <v>16</v>
      </c>
      <c r="Y244" s="96">
        <v>16</v>
      </c>
      <c r="Z244" s="97">
        <f t="shared" si="23"/>
        <v>0</v>
      </c>
      <c r="AA244" s="97"/>
      <c r="AB244" s="291" t="str">
        <f>IFERROR(VLOOKUP(B244,'Найдено на объекте'!$A$2:$I$83,9,0),"-")</f>
        <v>-</v>
      </c>
      <c r="AC244" s="196" t="str">
        <f t="shared" si="18"/>
        <v>-</v>
      </c>
      <c r="AD244" s="196" t="str">
        <f>IFERROR(VLOOKUP(B244,[1]Отгрузки!$B$208:$C$281,2,0),"-")</f>
        <v>-</v>
      </c>
      <c r="AE244" s="196" t="str">
        <f t="shared" si="19"/>
        <v>-</v>
      </c>
      <c r="AF244" s="291">
        <f t="shared" si="20"/>
        <v>230</v>
      </c>
      <c r="AG244" s="196">
        <f t="shared" si="21"/>
        <v>11.27</v>
      </c>
      <c r="AH244" s="319"/>
      <c r="AI244" s="291"/>
      <c r="AJ244" s="107">
        <f>VLOOKUP(B244,'[2]ВОМ КГ-3 СОЭКС'!$C$3:$G$2063,5,0)</f>
        <v>0</v>
      </c>
      <c r="AK244" s="218">
        <f t="shared" si="22"/>
        <v>11270</v>
      </c>
    </row>
    <row r="245" spans="1:37" x14ac:dyDescent="0.3">
      <c r="A245" s="159" t="s">
        <v>782</v>
      </c>
      <c r="B245" s="160" t="s">
        <v>3483</v>
      </c>
      <c r="C245" s="160" t="s">
        <v>3484</v>
      </c>
      <c r="D245" s="113">
        <v>230</v>
      </c>
      <c r="E245" s="161">
        <v>47</v>
      </c>
      <c r="F245" s="162">
        <v>10810</v>
      </c>
      <c r="G245" s="163">
        <v>14.26</v>
      </c>
      <c r="H245" s="163">
        <v>3279.8</v>
      </c>
      <c r="I245" s="113" t="s">
        <v>170</v>
      </c>
      <c r="J245" s="96">
        <v>2</v>
      </c>
      <c r="K245" s="96">
        <v>16</v>
      </c>
      <c r="L245" s="96">
        <v>16</v>
      </c>
      <c r="M245" s="96">
        <v>16</v>
      </c>
      <c r="N245" s="96">
        <v>16</v>
      </c>
      <c r="O245" s="96">
        <v>16</v>
      </c>
      <c r="P245" s="164">
        <v>16</v>
      </c>
      <c r="Q245" s="164">
        <v>16</v>
      </c>
      <c r="R245" s="164">
        <v>4</v>
      </c>
      <c r="S245" s="164">
        <v>16</v>
      </c>
      <c r="T245" s="164">
        <v>16</v>
      </c>
      <c r="U245" s="96">
        <v>16</v>
      </c>
      <c r="V245" s="96">
        <v>16</v>
      </c>
      <c r="W245" s="96">
        <v>16</v>
      </c>
      <c r="X245" s="96">
        <v>16</v>
      </c>
      <c r="Y245" s="96">
        <v>16</v>
      </c>
      <c r="Z245" s="97">
        <f t="shared" si="23"/>
        <v>0</v>
      </c>
      <c r="AA245" s="97"/>
      <c r="AB245" s="291" t="str">
        <f>IFERROR(VLOOKUP(B245,'Найдено на объекте'!$A$2:$I$83,9,0),"-")</f>
        <v>-</v>
      </c>
      <c r="AC245" s="196" t="str">
        <f t="shared" si="18"/>
        <v>-</v>
      </c>
      <c r="AD245" s="196" t="str">
        <f>IFERROR(VLOOKUP(B245,[1]Отгрузки!$B$208:$C$281,2,0),"-")</f>
        <v>-</v>
      </c>
      <c r="AE245" s="196" t="str">
        <f t="shared" si="19"/>
        <v>-</v>
      </c>
      <c r="AF245" s="291">
        <f t="shared" si="20"/>
        <v>230</v>
      </c>
      <c r="AG245" s="196">
        <f t="shared" si="21"/>
        <v>10.81</v>
      </c>
      <c r="AH245" s="319"/>
      <c r="AI245" s="291"/>
      <c r="AJ245" s="107">
        <f>VLOOKUP(B245,'[2]ВОМ КГ-3 СОЭКС'!$C$3:$G$2063,5,0)</f>
        <v>0</v>
      </c>
      <c r="AK245" s="218">
        <f t="shared" si="22"/>
        <v>10810</v>
      </c>
    </row>
    <row r="246" spans="1:37" x14ac:dyDescent="0.3">
      <c r="A246" s="159" t="s">
        <v>785</v>
      </c>
      <c r="B246" s="160" t="s">
        <v>3485</v>
      </c>
      <c r="C246" s="160" t="s">
        <v>3486</v>
      </c>
      <c r="D246" s="113">
        <v>173</v>
      </c>
      <c r="E246" s="161">
        <v>23.6</v>
      </c>
      <c r="F246" s="162">
        <v>4082.8</v>
      </c>
      <c r="G246" s="163">
        <v>8.14</v>
      </c>
      <c r="H246" s="163">
        <v>1408.22</v>
      </c>
      <c r="I246" s="113" t="s">
        <v>1040</v>
      </c>
      <c r="J246" s="96">
        <v>2</v>
      </c>
      <c r="K246" s="96">
        <v>12</v>
      </c>
      <c r="L246" s="96">
        <v>12</v>
      </c>
      <c r="M246" s="96">
        <v>12</v>
      </c>
      <c r="N246" s="96">
        <v>12</v>
      </c>
      <c r="O246" s="96">
        <v>12</v>
      </c>
      <c r="P246" s="164">
        <v>12</v>
      </c>
      <c r="Q246" s="164">
        <v>12</v>
      </c>
      <c r="R246" s="164">
        <v>3</v>
      </c>
      <c r="S246" s="164">
        <v>12</v>
      </c>
      <c r="T246" s="164">
        <v>12</v>
      </c>
      <c r="U246" s="96">
        <v>12</v>
      </c>
      <c r="V246" s="96">
        <v>12</v>
      </c>
      <c r="W246" s="96">
        <v>12</v>
      </c>
      <c r="X246" s="96">
        <v>12</v>
      </c>
      <c r="Y246" s="96">
        <v>12</v>
      </c>
      <c r="Z246" s="97">
        <f t="shared" si="23"/>
        <v>0</v>
      </c>
      <c r="AA246" s="97"/>
      <c r="AB246" s="291" t="str">
        <f>IFERROR(VLOOKUP(B246,'Найдено на объекте'!$A$2:$I$83,9,0),"-")</f>
        <v>-</v>
      </c>
      <c r="AC246" s="196" t="str">
        <f t="shared" si="18"/>
        <v>-</v>
      </c>
      <c r="AD246" s="196" t="str">
        <f>IFERROR(VLOOKUP(B246,[1]Отгрузки!$B$208:$C$281,2,0),"-")</f>
        <v>-</v>
      </c>
      <c r="AE246" s="196" t="str">
        <f t="shared" si="19"/>
        <v>-</v>
      </c>
      <c r="AF246" s="291">
        <f t="shared" si="20"/>
        <v>173</v>
      </c>
      <c r="AG246" s="196">
        <f t="shared" si="21"/>
        <v>4.0827999999999998</v>
      </c>
      <c r="AH246" s="319"/>
      <c r="AI246" s="291"/>
      <c r="AJ246" s="107">
        <f>VLOOKUP(B246,'[2]ВОМ КГ-3 СОЭКС'!$C$3:$G$2063,5,0)</f>
        <v>0</v>
      </c>
      <c r="AK246" s="218">
        <f t="shared" si="22"/>
        <v>4082.8</v>
      </c>
    </row>
    <row r="247" spans="1:37" x14ac:dyDescent="0.3">
      <c r="A247" s="159" t="s">
        <v>788</v>
      </c>
      <c r="B247" s="160" t="s">
        <v>3487</v>
      </c>
      <c r="C247" s="160" t="s">
        <v>3488</v>
      </c>
      <c r="D247" s="113">
        <v>173</v>
      </c>
      <c r="E247" s="161">
        <v>22.9</v>
      </c>
      <c r="F247" s="162">
        <v>3961.7</v>
      </c>
      <c r="G247" s="163">
        <v>7.89</v>
      </c>
      <c r="H247" s="163">
        <v>1364.97</v>
      </c>
      <c r="I247" s="113" t="s">
        <v>1040</v>
      </c>
      <c r="J247" s="96">
        <v>2</v>
      </c>
      <c r="K247" s="96">
        <v>12</v>
      </c>
      <c r="L247" s="96">
        <v>12</v>
      </c>
      <c r="M247" s="96">
        <v>12</v>
      </c>
      <c r="N247" s="96">
        <v>12</v>
      </c>
      <c r="O247" s="96">
        <v>12</v>
      </c>
      <c r="P247" s="164">
        <v>12</v>
      </c>
      <c r="Q247" s="164">
        <v>12</v>
      </c>
      <c r="R247" s="164">
        <v>3</v>
      </c>
      <c r="S247" s="164">
        <v>12</v>
      </c>
      <c r="T247" s="164">
        <v>12</v>
      </c>
      <c r="U247" s="96">
        <v>12</v>
      </c>
      <c r="V247" s="96">
        <v>12</v>
      </c>
      <c r="W247" s="96">
        <v>12</v>
      </c>
      <c r="X247" s="96">
        <v>12</v>
      </c>
      <c r="Y247" s="96">
        <v>12</v>
      </c>
      <c r="Z247" s="97">
        <f t="shared" si="23"/>
        <v>0</v>
      </c>
      <c r="AA247" s="97"/>
      <c r="AB247" s="291" t="str">
        <f>IFERROR(VLOOKUP(B247,'Найдено на объекте'!$A$2:$I$83,9,0),"-")</f>
        <v>-</v>
      </c>
      <c r="AC247" s="196" t="str">
        <f t="shared" si="18"/>
        <v>-</v>
      </c>
      <c r="AD247" s="196" t="str">
        <f>IFERROR(VLOOKUP(B247,[1]Отгрузки!$B$208:$C$281,2,0),"-")</f>
        <v>-</v>
      </c>
      <c r="AE247" s="196" t="str">
        <f t="shared" si="19"/>
        <v>-</v>
      </c>
      <c r="AF247" s="291">
        <f t="shared" si="20"/>
        <v>173</v>
      </c>
      <c r="AG247" s="196">
        <f t="shared" si="21"/>
        <v>3.9617</v>
      </c>
      <c r="AH247" s="319"/>
      <c r="AI247" s="291"/>
      <c r="AJ247" s="107">
        <f>VLOOKUP(B247,'[2]ВОМ КГ-3 СОЭКС'!$C$3:$G$2063,5,0)</f>
        <v>0</v>
      </c>
      <c r="AK247" s="218">
        <f t="shared" si="22"/>
        <v>3961.7</v>
      </c>
    </row>
    <row r="248" spans="1:37" x14ac:dyDescent="0.3">
      <c r="A248" s="159" t="s">
        <v>791</v>
      </c>
      <c r="B248" s="160" t="s">
        <v>3489</v>
      </c>
      <c r="C248" s="160" t="s">
        <v>3490</v>
      </c>
      <c r="D248" s="113">
        <v>172</v>
      </c>
      <c r="E248" s="161">
        <v>70.599999999999994</v>
      </c>
      <c r="F248" s="162">
        <v>12143.2</v>
      </c>
      <c r="G248" s="163">
        <v>24.34</v>
      </c>
      <c r="H248" s="163">
        <v>4186.4799999999996</v>
      </c>
      <c r="I248" s="113" t="s">
        <v>1040</v>
      </c>
      <c r="J248" s="96">
        <v>1</v>
      </c>
      <c r="K248" s="96">
        <v>12</v>
      </c>
      <c r="L248" s="96">
        <v>12</v>
      </c>
      <c r="M248" s="96">
        <v>12</v>
      </c>
      <c r="N248" s="96">
        <v>12</v>
      </c>
      <c r="O248" s="96">
        <v>12</v>
      </c>
      <c r="P248" s="164">
        <v>12</v>
      </c>
      <c r="Q248" s="164">
        <v>12</v>
      </c>
      <c r="R248" s="164">
        <v>3</v>
      </c>
      <c r="S248" s="164">
        <v>12</v>
      </c>
      <c r="T248" s="164">
        <v>12</v>
      </c>
      <c r="U248" s="96">
        <v>12</v>
      </c>
      <c r="V248" s="96">
        <v>12</v>
      </c>
      <c r="W248" s="96">
        <v>12</v>
      </c>
      <c r="X248" s="96">
        <v>12</v>
      </c>
      <c r="Y248" s="96">
        <v>12</v>
      </c>
      <c r="Z248" s="97">
        <f t="shared" si="23"/>
        <v>0</v>
      </c>
      <c r="AA248" s="97"/>
      <c r="AB248" s="291" t="str">
        <f>IFERROR(VLOOKUP(B248,'Найдено на объекте'!$A$2:$I$83,9,0),"-")</f>
        <v>-</v>
      </c>
      <c r="AC248" s="196" t="str">
        <f t="shared" si="18"/>
        <v>-</v>
      </c>
      <c r="AD248" s="196" t="str">
        <f>IFERROR(VLOOKUP(B248,[1]Отгрузки!$B$208:$C$281,2,0),"-")</f>
        <v>-</v>
      </c>
      <c r="AE248" s="196" t="str">
        <f t="shared" si="19"/>
        <v>-</v>
      </c>
      <c r="AF248" s="291">
        <f t="shared" si="20"/>
        <v>172</v>
      </c>
      <c r="AG248" s="196">
        <f t="shared" si="21"/>
        <v>12.143199999999998</v>
      </c>
      <c r="AH248" s="319"/>
      <c r="AI248" s="291"/>
      <c r="AJ248" s="107">
        <f>VLOOKUP(B248,'[2]ВОМ КГ-3 СОЭКС'!$C$3:$G$2063,5,0)</f>
        <v>0</v>
      </c>
      <c r="AK248" s="218">
        <f t="shared" si="22"/>
        <v>12143.2</v>
      </c>
    </row>
    <row r="249" spans="1:37" x14ac:dyDescent="0.3">
      <c r="A249" s="159" t="s">
        <v>794</v>
      </c>
      <c r="B249" s="160" t="s">
        <v>3491</v>
      </c>
      <c r="C249" s="160" t="s">
        <v>3492</v>
      </c>
      <c r="D249" s="113">
        <v>6</v>
      </c>
      <c r="E249" s="161">
        <v>10.3</v>
      </c>
      <c r="F249" s="162">
        <v>61.8</v>
      </c>
      <c r="G249" s="163">
        <v>3.57</v>
      </c>
      <c r="H249" s="163">
        <v>21.42</v>
      </c>
      <c r="I249" s="113" t="s">
        <v>1040</v>
      </c>
      <c r="J249" s="96"/>
      <c r="K249" s="96"/>
      <c r="L249" s="96"/>
      <c r="M249" s="96">
        <v>2</v>
      </c>
      <c r="N249" s="96">
        <v>2</v>
      </c>
      <c r="O249" s="96"/>
      <c r="P249" s="164"/>
      <c r="Q249" s="164"/>
      <c r="R249" s="164"/>
      <c r="S249" s="164"/>
      <c r="T249" s="164"/>
      <c r="U249" s="96">
        <v>2</v>
      </c>
      <c r="V249" s="96"/>
      <c r="W249" s="96"/>
      <c r="X249" s="96"/>
      <c r="Y249" s="96"/>
      <c r="Z249" s="97">
        <f t="shared" si="23"/>
        <v>0</v>
      </c>
      <c r="AA249" s="97"/>
      <c r="AB249" s="291" t="str">
        <f>IFERROR(VLOOKUP(B249,'Найдено на объекте'!$A$2:$I$83,9,0),"-")</f>
        <v>-</v>
      </c>
      <c r="AC249" s="196" t="str">
        <f t="shared" si="18"/>
        <v>-</v>
      </c>
      <c r="AD249" s="196" t="str">
        <f>IFERROR(VLOOKUP(B249,[1]Отгрузки!$B$208:$C$281,2,0),"-")</f>
        <v>-</v>
      </c>
      <c r="AE249" s="196" t="str">
        <f t="shared" si="19"/>
        <v>-</v>
      </c>
      <c r="AF249" s="291">
        <f t="shared" si="20"/>
        <v>6</v>
      </c>
      <c r="AG249" s="196">
        <f t="shared" si="21"/>
        <v>6.1800000000000008E-2</v>
      </c>
      <c r="AH249" s="319"/>
      <c r="AI249" s="291"/>
      <c r="AJ249" s="107">
        <f>VLOOKUP(B249,'[2]ВОМ КГ-3 СОЭКС'!$C$3:$G$2063,5,0)</f>
        <v>0</v>
      </c>
      <c r="AK249" s="218">
        <f t="shared" si="22"/>
        <v>61.8</v>
      </c>
    </row>
    <row r="250" spans="1:37" x14ac:dyDescent="0.3">
      <c r="A250" s="159" t="s">
        <v>797</v>
      </c>
      <c r="B250" s="160" t="s">
        <v>3493</v>
      </c>
      <c r="C250" s="160" t="s">
        <v>3494</v>
      </c>
      <c r="D250" s="113">
        <v>6</v>
      </c>
      <c r="E250" s="161">
        <v>17.7</v>
      </c>
      <c r="F250" s="162">
        <v>106.2</v>
      </c>
      <c r="G250" s="163">
        <v>6.11</v>
      </c>
      <c r="H250" s="163">
        <v>36.659999999999997</v>
      </c>
      <c r="I250" s="113" t="s">
        <v>1040</v>
      </c>
      <c r="J250" s="96"/>
      <c r="K250" s="96"/>
      <c r="L250" s="96"/>
      <c r="M250" s="96">
        <v>2</v>
      </c>
      <c r="N250" s="96">
        <v>2</v>
      </c>
      <c r="O250" s="96"/>
      <c r="P250" s="164"/>
      <c r="Q250" s="164"/>
      <c r="R250" s="164"/>
      <c r="S250" s="164"/>
      <c r="T250" s="164"/>
      <c r="U250" s="96">
        <v>2</v>
      </c>
      <c r="V250" s="96"/>
      <c r="W250" s="96"/>
      <c r="X250" s="96"/>
      <c r="Y250" s="96"/>
      <c r="Z250" s="97">
        <f t="shared" si="23"/>
        <v>0</v>
      </c>
      <c r="AA250" s="97"/>
      <c r="AB250" s="291" t="str">
        <f>IFERROR(VLOOKUP(B250,'Найдено на объекте'!$A$2:$I$83,9,0),"-")</f>
        <v>-</v>
      </c>
      <c r="AC250" s="196" t="str">
        <f t="shared" si="18"/>
        <v>-</v>
      </c>
      <c r="AD250" s="196" t="str">
        <f>IFERROR(VLOOKUP(B250,[1]Отгрузки!$B$208:$C$281,2,0),"-")</f>
        <v>-</v>
      </c>
      <c r="AE250" s="196" t="str">
        <f t="shared" si="19"/>
        <v>-</v>
      </c>
      <c r="AF250" s="291">
        <f t="shared" si="20"/>
        <v>6</v>
      </c>
      <c r="AG250" s="196">
        <f t="shared" si="21"/>
        <v>0.10619999999999999</v>
      </c>
      <c r="AH250" s="319"/>
      <c r="AI250" s="291"/>
      <c r="AJ250" s="107">
        <f>VLOOKUP(B250,'[2]ВОМ КГ-3 СОЭКС'!$C$3:$G$2063,5,0)</f>
        <v>0</v>
      </c>
      <c r="AK250" s="218">
        <f t="shared" si="22"/>
        <v>106.2</v>
      </c>
    </row>
    <row r="251" spans="1:37" x14ac:dyDescent="0.3">
      <c r="A251" s="159" t="s">
        <v>800</v>
      </c>
      <c r="B251" s="160" t="s">
        <v>3495</v>
      </c>
      <c r="C251" s="160" t="s">
        <v>3496</v>
      </c>
      <c r="D251" s="113">
        <v>9</v>
      </c>
      <c r="E251" s="161">
        <v>21.8</v>
      </c>
      <c r="F251" s="162">
        <v>196.2</v>
      </c>
      <c r="G251" s="163">
        <v>7.51</v>
      </c>
      <c r="H251" s="163">
        <v>67.59</v>
      </c>
      <c r="I251" s="113" t="s">
        <v>1040</v>
      </c>
      <c r="J251" s="96"/>
      <c r="K251" s="96"/>
      <c r="L251" s="96"/>
      <c r="M251" s="96">
        <v>3</v>
      </c>
      <c r="N251" s="96">
        <v>3</v>
      </c>
      <c r="O251" s="96"/>
      <c r="P251" s="164"/>
      <c r="Q251" s="164"/>
      <c r="R251" s="164"/>
      <c r="S251" s="164"/>
      <c r="T251" s="164"/>
      <c r="U251" s="96">
        <v>3</v>
      </c>
      <c r="V251" s="96"/>
      <c r="W251" s="96"/>
      <c r="X251" s="96"/>
      <c r="Y251" s="96"/>
      <c r="Z251" s="97">
        <f t="shared" si="23"/>
        <v>0</v>
      </c>
      <c r="AA251" s="97"/>
      <c r="AB251" s="291" t="str">
        <f>IFERROR(VLOOKUP(B251,'Найдено на объекте'!$A$2:$I$83,9,0),"-")</f>
        <v>-</v>
      </c>
      <c r="AC251" s="196" t="str">
        <f t="shared" si="18"/>
        <v>-</v>
      </c>
      <c r="AD251" s="196" t="str">
        <f>IFERROR(VLOOKUP(B251,[1]Отгрузки!$B$208:$C$281,2,0),"-")</f>
        <v>-</v>
      </c>
      <c r="AE251" s="196" t="str">
        <f t="shared" si="19"/>
        <v>-</v>
      </c>
      <c r="AF251" s="291">
        <f t="shared" si="20"/>
        <v>9</v>
      </c>
      <c r="AG251" s="196">
        <f t="shared" si="21"/>
        <v>0.19620000000000001</v>
      </c>
      <c r="AH251" s="319"/>
      <c r="AI251" s="291"/>
      <c r="AJ251" s="107">
        <f>VLOOKUP(B251,'[2]ВОМ КГ-3 СОЭКС'!$C$3:$G$2063,5,0)</f>
        <v>0</v>
      </c>
      <c r="AK251" s="218">
        <f t="shared" si="22"/>
        <v>196.2</v>
      </c>
    </row>
    <row r="252" spans="1:37" x14ac:dyDescent="0.3">
      <c r="A252" s="159" t="s">
        <v>803</v>
      </c>
      <c r="B252" s="160" t="s">
        <v>3497</v>
      </c>
      <c r="C252" s="160" t="s">
        <v>3498</v>
      </c>
      <c r="D252" s="113">
        <v>1</v>
      </c>
      <c r="E252" s="161">
        <v>16.8</v>
      </c>
      <c r="F252" s="162">
        <v>16.8</v>
      </c>
      <c r="G252" s="163">
        <v>5.81</v>
      </c>
      <c r="H252" s="163">
        <v>5.81</v>
      </c>
      <c r="I252" s="113" t="s">
        <v>1040</v>
      </c>
      <c r="J252" s="96"/>
      <c r="K252" s="96"/>
      <c r="L252" s="96"/>
      <c r="M252" s="96"/>
      <c r="N252" s="96"/>
      <c r="O252" s="96"/>
      <c r="P252" s="164"/>
      <c r="Q252" s="164"/>
      <c r="R252" s="164"/>
      <c r="S252" s="164"/>
      <c r="T252" s="164"/>
      <c r="U252" s="96">
        <v>1</v>
      </c>
      <c r="V252" s="96"/>
      <c r="W252" s="96"/>
      <c r="X252" s="96"/>
      <c r="Y252" s="96"/>
      <c r="Z252" s="97">
        <f t="shared" si="23"/>
        <v>0</v>
      </c>
      <c r="AA252" s="97"/>
      <c r="AB252" s="291" t="str">
        <f>IFERROR(VLOOKUP(B252,'Найдено на объекте'!$A$2:$I$83,9,0),"-")</f>
        <v>-</v>
      </c>
      <c r="AC252" s="196" t="str">
        <f t="shared" si="18"/>
        <v>-</v>
      </c>
      <c r="AD252" s="196" t="str">
        <f>IFERROR(VLOOKUP(B252,[1]Отгрузки!$B$208:$C$281,2,0),"-")</f>
        <v>-</v>
      </c>
      <c r="AE252" s="196" t="str">
        <f t="shared" si="19"/>
        <v>-</v>
      </c>
      <c r="AF252" s="291">
        <f t="shared" si="20"/>
        <v>1</v>
      </c>
      <c r="AG252" s="196">
        <f t="shared" si="21"/>
        <v>1.6800000000000002E-2</v>
      </c>
      <c r="AH252" s="319"/>
      <c r="AI252" s="291"/>
      <c r="AJ252" s="107">
        <f>VLOOKUP(B252,'[2]ВОМ КГ-3 СОЭКС'!$C$3:$G$2063,5,0)</f>
        <v>0</v>
      </c>
      <c r="AK252" s="218">
        <f t="shared" si="22"/>
        <v>16.8</v>
      </c>
    </row>
    <row r="253" spans="1:37" x14ac:dyDescent="0.3">
      <c r="A253" s="159" t="s">
        <v>806</v>
      </c>
      <c r="B253" s="160" t="s">
        <v>3499</v>
      </c>
      <c r="C253" s="160" t="s">
        <v>3500</v>
      </c>
      <c r="D253" s="113">
        <v>3</v>
      </c>
      <c r="E253" s="161">
        <v>6.4</v>
      </c>
      <c r="F253" s="162">
        <v>19.2</v>
      </c>
      <c r="G253" s="163">
        <v>2.2200000000000002</v>
      </c>
      <c r="H253" s="163">
        <v>6.66</v>
      </c>
      <c r="I253" s="113" t="s">
        <v>1040</v>
      </c>
      <c r="J253" s="96"/>
      <c r="K253" s="96"/>
      <c r="L253" s="96"/>
      <c r="M253" s="96">
        <v>2</v>
      </c>
      <c r="N253" s="96">
        <v>1</v>
      </c>
      <c r="O253" s="96"/>
      <c r="P253" s="164"/>
      <c r="Q253" s="164"/>
      <c r="R253" s="164"/>
      <c r="S253" s="164"/>
      <c r="T253" s="164"/>
      <c r="U253" s="96"/>
      <c r="V253" s="96"/>
      <c r="W253" s="96"/>
      <c r="X253" s="96"/>
      <c r="Y253" s="96"/>
      <c r="Z253" s="97">
        <f t="shared" si="23"/>
        <v>0</v>
      </c>
      <c r="AA253" s="97"/>
      <c r="AB253" s="291" t="str">
        <f>IFERROR(VLOOKUP(B253,'Найдено на объекте'!$A$2:$I$83,9,0),"-")</f>
        <v>-</v>
      </c>
      <c r="AC253" s="196" t="str">
        <f t="shared" si="18"/>
        <v>-</v>
      </c>
      <c r="AD253" s="196" t="str">
        <f>IFERROR(VLOOKUP(B253,[1]Отгрузки!$B$208:$C$281,2,0),"-")</f>
        <v>-</v>
      </c>
      <c r="AE253" s="196" t="str">
        <f t="shared" si="19"/>
        <v>-</v>
      </c>
      <c r="AF253" s="291">
        <f t="shared" si="20"/>
        <v>3</v>
      </c>
      <c r="AG253" s="196">
        <f t="shared" si="21"/>
        <v>1.9200000000000002E-2</v>
      </c>
      <c r="AH253" s="319"/>
      <c r="AI253" s="291"/>
      <c r="AJ253" s="107">
        <f>VLOOKUP(B253,'[2]ВОМ КГ-3 СОЭКС'!$C$3:$G$2063,5,0)</f>
        <v>0</v>
      </c>
      <c r="AK253" s="218">
        <f t="shared" si="22"/>
        <v>19.2</v>
      </c>
    </row>
    <row r="254" spans="1:37" x14ac:dyDescent="0.3">
      <c r="A254" s="159" t="s">
        <v>809</v>
      </c>
      <c r="B254" s="160" t="s">
        <v>2009</v>
      </c>
      <c r="C254" s="160" t="s">
        <v>3501</v>
      </c>
      <c r="D254" s="113">
        <v>1</v>
      </c>
      <c r="E254" s="161">
        <v>14.6</v>
      </c>
      <c r="F254" s="162">
        <v>14.6</v>
      </c>
      <c r="G254" s="163">
        <v>1.81</v>
      </c>
      <c r="H254" s="163">
        <v>1.81</v>
      </c>
      <c r="I254" s="113" t="s">
        <v>170</v>
      </c>
      <c r="J254" s="96"/>
      <c r="K254" s="96"/>
      <c r="L254" s="96"/>
      <c r="M254" s="96"/>
      <c r="N254" s="96">
        <v>1</v>
      </c>
      <c r="O254" s="96"/>
      <c r="P254" s="164"/>
      <c r="Q254" s="164"/>
      <c r="R254" s="164"/>
      <c r="S254" s="164"/>
      <c r="T254" s="164"/>
      <c r="U254" s="96"/>
      <c r="V254" s="96"/>
      <c r="W254" s="96"/>
      <c r="X254" s="96"/>
      <c r="Y254" s="96"/>
      <c r="Z254" s="97">
        <f t="shared" si="23"/>
        <v>0</v>
      </c>
      <c r="AA254" s="97"/>
      <c r="AB254" s="291" t="str">
        <f>IFERROR(VLOOKUP(B254,'Найдено на объекте'!$A$2:$I$83,9,0),"-")</f>
        <v>-</v>
      </c>
      <c r="AC254" s="196" t="str">
        <f t="shared" si="18"/>
        <v>-</v>
      </c>
      <c r="AD254" s="196" t="str">
        <f>IFERROR(VLOOKUP(B254,[1]Отгрузки!$B$208:$C$281,2,0),"-")</f>
        <v>-</v>
      </c>
      <c r="AE254" s="196" t="str">
        <f t="shared" si="19"/>
        <v>-</v>
      </c>
      <c r="AF254" s="291">
        <f t="shared" si="20"/>
        <v>1</v>
      </c>
      <c r="AG254" s="196">
        <f t="shared" si="21"/>
        <v>1.46E-2</v>
      </c>
      <c r="AH254" s="319"/>
      <c r="AI254" s="291"/>
      <c r="AJ254" s="107">
        <f>VLOOKUP(B254,'[2]ВОМ КГ-3 СОЭКС'!$C$3:$G$2063,5,0)</f>
        <v>14.6</v>
      </c>
      <c r="AK254" s="218">
        <f t="shared" si="22"/>
        <v>0</v>
      </c>
    </row>
    <row r="255" spans="1:37" x14ac:dyDescent="0.3">
      <c r="A255" s="159" t="s">
        <v>812</v>
      </c>
      <c r="B255" s="160" t="s">
        <v>2010</v>
      </c>
      <c r="C255" s="160" t="s">
        <v>3502</v>
      </c>
      <c r="D255" s="113">
        <v>2</v>
      </c>
      <c r="E255" s="161">
        <v>21</v>
      </c>
      <c r="F255" s="162">
        <v>42</v>
      </c>
      <c r="G255" s="163">
        <v>2.58</v>
      </c>
      <c r="H255" s="163">
        <v>5.16</v>
      </c>
      <c r="I255" s="113" t="s">
        <v>170</v>
      </c>
      <c r="J255" s="96"/>
      <c r="K255" s="96"/>
      <c r="L255" s="96"/>
      <c r="M255" s="96"/>
      <c r="N255" s="96">
        <v>2</v>
      </c>
      <c r="O255" s="96"/>
      <c r="P255" s="164"/>
      <c r="Q255" s="164"/>
      <c r="R255" s="164"/>
      <c r="S255" s="164"/>
      <c r="T255" s="164"/>
      <c r="U255" s="96"/>
      <c r="V255" s="96"/>
      <c r="W255" s="96"/>
      <c r="X255" s="96"/>
      <c r="Y255" s="96"/>
      <c r="Z255" s="97">
        <f t="shared" si="23"/>
        <v>0</v>
      </c>
      <c r="AA255" s="97"/>
      <c r="AB255" s="291" t="str">
        <f>IFERROR(VLOOKUP(B255,'Найдено на объекте'!$A$2:$I$83,9,0),"-")</f>
        <v>-</v>
      </c>
      <c r="AC255" s="196" t="str">
        <f t="shared" si="18"/>
        <v>-</v>
      </c>
      <c r="AD255" s="196" t="str">
        <f>IFERROR(VLOOKUP(B255,[1]Отгрузки!$B$208:$C$281,2,0),"-")</f>
        <v>-</v>
      </c>
      <c r="AE255" s="196" t="str">
        <f t="shared" si="19"/>
        <v>-</v>
      </c>
      <c r="AF255" s="291">
        <f t="shared" si="20"/>
        <v>2</v>
      </c>
      <c r="AG255" s="196">
        <f t="shared" si="21"/>
        <v>4.2000000000000003E-2</v>
      </c>
      <c r="AH255" s="319"/>
      <c r="AI255" s="291"/>
      <c r="AJ255" s="107">
        <f>VLOOKUP(B255,'[2]ВОМ КГ-3 СОЭКС'!$C$3:$G$2063,5,0)</f>
        <v>42</v>
      </c>
      <c r="AK255" s="218">
        <f t="shared" si="22"/>
        <v>0</v>
      </c>
    </row>
    <row r="256" spans="1:37" x14ac:dyDescent="0.3">
      <c r="A256" s="159" t="s">
        <v>815</v>
      </c>
      <c r="B256" s="160" t="s">
        <v>2011</v>
      </c>
      <c r="C256" s="160" t="s">
        <v>3503</v>
      </c>
      <c r="D256" s="113">
        <v>3</v>
      </c>
      <c r="E256" s="161">
        <v>16.2</v>
      </c>
      <c r="F256" s="162">
        <v>48.6</v>
      </c>
      <c r="G256" s="163">
        <v>2</v>
      </c>
      <c r="H256" s="163">
        <v>6</v>
      </c>
      <c r="I256" s="113" t="s">
        <v>170</v>
      </c>
      <c r="J256" s="96"/>
      <c r="K256" s="96"/>
      <c r="L256" s="96">
        <v>3</v>
      </c>
      <c r="M256" s="96"/>
      <c r="N256" s="96"/>
      <c r="O256" s="96"/>
      <c r="P256" s="164"/>
      <c r="Q256" s="164"/>
      <c r="R256" s="164"/>
      <c r="S256" s="164"/>
      <c r="T256" s="164"/>
      <c r="U256" s="96"/>
      <c r="V256" s="96"/>
      <c r="W256" s="96"/>
      <c r="X256" s="96"/>
      <c r="Y256" s="96"/>
      <c r="Z256" s="97">
        <f t="shared" si="23"/>
        <v>0</v>
      </c>
      <c r="AA256" s="97"/>
      <c r="AB256" s="291" t="str">
        <f>IFERROR(VLOOKUP(B256,'Найдено на объекте'!$A$2:$I$83,9,0),"-")</f>
        <v>-</v>
      </c>
      <c r="AC256" s="196" t="str">
        <f t="shared" si="18"/>
        <v>-</v>
      </c>
      <c r="AD256" s="196" t="str">
        <f>IFERROR(VLOOKUP(B256,[1]Отгрузки!$B$208:$C$281,2,0),"-")</f>
        <v>-</v>
      </c>
      <c r="AE256" s="196" t="str">
        <f t="shared" si="19"/>
        <v>-</v>
      </c>
      <c r="AF256" s="291">
        <f t="shared" si="20"/>
        <v>3</v>
      </c>
      <c r="AG256" s="196">
        <f t="shared" si="21"/>
        <v>4.8599999999999997E-2</v>
      </c>
      <c r="AH256" s="319"/>
      <c r="AI256" s="291"/>
      <c r="AJ256" s="107">
        <f>VLOOKUP(B256,'[2]ВОМ КГ-3 СОЭКС'!$C$3:$G$2063,5,0)</f>
        <v>48.6</v>
      </c>
      <c r="AK256" s="218">
        <f t="shared" si="22"/>
        <v>0</v>
      </c>
    </row>
    <row r="257" spans="1:37" x14ac:dyDescent="0.3">
      <c r="A257" s="159" t="s">
        <v>818</v>
      </c>
      <c r="B257" s="160" t="s">
        <v>2012</v>
      </c>
      <c r="C257" s="160" t="s">
        <v>3504</v>
      </c>
      <c r="D257" s="113">
        <v>3</v>
      </c>
      <c r="E257" s="161">
        <v>19.100000000000001</v>
      </c>
      <c r="F257" s="162">
        <v>57.3</v>
      </c>
      <c r="G257" s="163">
        <v>2.35</v>
      </c>
      <c r="H257" s="163">
        <v>7.05</v>
      </c>
      <c r="I257" s="113" t="s">
        <v>170</v>
      </c>
      <c r="J257" s="96"/>
      <c r="K257" s="96"/>
      <c r="L257" s="96">
        <v>3</v>
      </c>
      <c r="M257" s="96"/>
      <c r="N257" s="96"/>
      <c r="O257" s="96"/>
      <c r="P257" s="164"/>
      <c r="Q257" s="164"/>
      <c r="R257" s="164"/>
      <c r="S257" s="164"/>
      <c r="T257" s="164"/>
      <c r="U257" s="96"/>
      <c r="V257" s="96"/>
      <c r="W257" s="96"/>
      <c r="X257" s="96"/>
      <c r="Y257" s="96"/>
      <c r="Z257" s="97">
        <f t="shared" si="23"/>
        <v>0</v>
      </c>
      <c r="AA257" s="97"/>
      <c r="AB257" s="291" t="str">
        <f>IFERROR(VLOOKUP(B257,'Найдено на объекте'!$A$2:$I$83,9,0),"-")</f>
        <v>-</v>
      </c>
      <c r="AC257" s="196" t="str">
        <f t="shared" si="18"/>
        <v>-</v>
      </c>
      <c r="AD257" s="196" t="str">
        <f>IFERROR(VLOOKUP(B257,[1]Отгрузки!$B$208:$C$281,2,0),"-")</f>
        <v>-</v>
      </c>
      <c r="AE257" s="196" t="str">
        <f t="shared" si="19"/>
        <v>-</v>
      </c>
      <c r="AF257" s="291">
        <f t="shared" si="20"/>
        <v>3</v>
      </c>
      <c r="AG257" s="196">
        <f t="shared" si="21"/>
        <v>5.7300000000000004E-2</v>
      </c>
      <c r="AH257" s="319"/>
      <c r="AI257" s="291"/>
      <c r="AJ257" s="107">
        <f>VLOOKUP(B257,'[2]ВОМ КГ-3 СОЭКС'!$C$3:$G$2063,5,0)</f>
        <v>57.3</v>
      </c>
      <c r="AK257" s="218">
        <f t="shared" si="22"/>
        <v>0</v>
      </c>
    </row>
    <row r="258" spans="1:37" x14ac:dyDescent="0.3">
      <c r="A258" s="159" t="s">
        <v>821</v>
      </c>
      <c r="B258" s="160" t="s">
        <v>2013</v>
      </c>
      <c r="C258" s="160" t="s">
        <v>3505</v>
      </c>
      <c r="D258" s="113">
        <v>4</v>
      </c>
      <c r="E258" s="161">
        <v>14</v>
      </c>
      <c r="F258" s="162">
        <v>56</v>
      </c>
      <c r="G258" s="163">
        <v>1.73</v>
      </c>
      <c r="H258" s="163">
        <v>6.92</v>
      </c>
      <c r="I258" s="113" t="s">
        <v>170</v>
      </c>
      <c r="J258" s="96"/>
      <c r="K258" s="96"/>
      <c r="L258" s="96">
        <v>1</v>
      </c>
      <c r="M258" s="96"/>
      <c r="N258" s="96">
        <v>3</v>
      </c>
      <c r="O258" s="96"/>
      <c r="P258" s="164"/>
      <c r="Q258" s="164"/>
      <c r="R258" s="164"/>
      <c r="S258" s="164"/>
      <c r="T258" s="164"/>
      <c r="U258" s="96"/>
      <c r="V258" s="96"/>
      <c r="W258" s="96"/>
      <c r="X258" s="96"/>
      <c r="Y258" s="96"/>
      <c r="Z258" s="97">
        <f t="shared" si="23"/>
        <v>0</v>
      </c>
      <c r="AA258" s="97"/>
      <c r="AB258" s="291" t="str">
        <f>IFERROR(VLOOKUP(B258,'Найдено на объекте'!$A$2:$I$83,9,0),"-")</f>
        <v>-</v>
      </c>
      <c r="AC258" s="196" t="str">
        <f t="shared" si="18"/>
        <v>-</v>
      </c>
      <c r="AD258" s="196" t="str">
        <f>IFERROR(VLOOKUP(B258,[1]Отгрузки!$B$208:$C$281,2,0),"-")</f>
        <v>-</v>
      </c>
      <c r="AE258" s="196" t="str">
        <f t="shared" si="19"/>
        <v>-</v>
      </c>
      <c r="AF258" s="291">
        <f t="shared" si="20"/>
        <v>4</v>
      </c>
      <c r="AG258" s="196">
        <f t="shared" si="21"/>
        <v>5.6000000000000001E-2</v>
      </c>
      <c r="AH258" s="319"/>
      <c r="AI258" s="291"/>
      <c r="AJ258" s="107">
        <f>VLOOKUP(B258,'[2]ВОМ КГ-3 СОЭКС'!$C$3:$G$2063,5,0)</f>
        <v>56</v>
      </c>
      <c r="AK258" s="218">
        <f t="shared" si="22"/>
        <v>0</v>
      </c>
    </row>
    <row r="259" spans="1:37" x14ac:dyDescent="0.3">
      <c r="A259" s="159" t="s">
        <v>824</v>
      </c>
      <c r="B259" s="160" t="s">
        <v>2014</v>
      </c>
      <c r="C259" s="160" t="s">
        <v>3506</v>
      </c>
      <c r="D259" s="113">
        <v>4</v>
      </c>
      <c r="E259" s="161">
        <v>3.9</v>
      </c>
      <c r="F259" s="162">
        <v>15.6</v>
      </c>
      <c r="G259" s="163">
        <v>0.51</v>
      </c>
      <c r="H259" s="163">
        <v>2.04</v>
      </c>
      <c r="I259" s="113" t="s">
        <v>170</v>
      </c>
      <c r="J259" s="96"/>
      <c r="K259" s="96"/>
      <c r="L259" s="96">
        <v>1</v>
      </c>
      <c r="M259" s="96"/>
      <c r="N259" s="96">
        <v>3</v>
      </c>
      <c r="O259" s="96"/>
      <c r="P259" s="164"/>
      <c r="Q259" s="164"/>
      <c r="R259" s="164"/>
      <c r="S259" s="164"/>
      <c r="T259" s="164"/>
      <c r="U259" s="96"/>
      <c r="V259" s="96"/>
      <c r="W259" s="96"/>
      <c r="X259" s="96"/>
      <c r="Y259" s="96"/>
      <c r="Z259" s="97">
        <f t="shared" si="23"/>
        <v>0</v>
      </c>
      <c r="AA259" s="97"/>
      <c r="AB259" s="291" t="str">
        <f>IFERROR(VLOOKUP(B259,'Найдено на объекте'!$A$2:$I$83,9,0),"-")</f>
        <v>-</v>
      </c>
      <c r="AC259" s="196" t="str">
        <f t="shared" ref="AC259:AC322" si="24">IFERROR(AB259*E259/1000,"-")</f>
        <v>-</v>
      </c>
      <c r="AD259" s="196" t="str">
        <f>IFERROR(VLOOKUP(B259,[1]Отгрузки!$B$208:$C$281,2,0),"-")</f>
        <v>-</v>
      </c>
      <c r="AE259" s="196" t="str">
        <f t="shared" ref="AE259:AE322" si="25">IFERROR(AD259*E259/1000, "-")</f>
        <v>-</v>
      </c>
      <c r="AF259" s="291">
        <f t="shared" ref="AF259:AF322" si="26">IFERROR((D259-AD259),D259)</f>
        <v>4</v>
      </c>
      <c r="AG259" s="196">
        <f t="shared" ref="AG259:AG322" si="27">IFERROR(AF259*E259/1000, 0)</f>
        <v>1.5599999999999999E-2</v>
      </c>
      <c r="AH259" s="319"/>
      <c r="AI259" s="291"/>
      <c r="AJ259" s="107">
        <f>VLOOKUP(B259,'[2]ВОМ КГ-3 СОЭКС'!$C$3:$G$2063,5,0)</f>
        <v>15.6</v>
      </c>
      <c r="AK259" s="218">
        <f t="shared" ref="AK259:AK322" si="28">F259-AJ259</f>
        <v>0</v>
      </c>
    </row>
    <row r="260" spans="1:37" x14ac:dyDescent="0.3">
      <c r="A260" s="159" t="s">
        <v>827</v>
      </c>
      <c r="B260" s="160" t="s">
        <v>2015</v>
      </c>
      <c r="C260" s="160" t="s">
        <v>3507</v>
      </c>
      <c r="D260" s="113">
        <v>4</v>
      </c>
      <c r="E260" s="161">
        <v>16.5</v>
      </c>
      <c r="F260" s="162">
        <v>66</v>
      </c>
      <c r="G260" s="163">
        <v>2.0299999999999998</v>
      </c>
      <c r="H260" s="163">
        <v>8.1199999999999992</v>
      </c>
      <c r="I260" s="113" t="s">
        <v>170</v>
      </c>
      <c r="J260" s="96"/>
      <c r="K260" s="96"/>
      <c r="L260" s="96">
        <v>1</v>
      </c>
      <c r="M260" s="96"/>
      <c r="N260" s="96">
        <v>3</v>
      </c>
      <c r="O260" s="96"/>
      <c r="P260" s="164"/>
      <c r="Q260" s="164"/>
      <c r="R260" s="164"/>
      <c r="S260" s="164"/>
      <c r="T260" s="164"/>
      <c r="U260" s="96"/>
      <c r="V260" s="96"/>
      <c r="W260" s="96"/>
      <c r="X260" s="96"/>
      <c r="Y260" s="96"/>
      <c r="Z260" s="97">
        <f t="shared" ref="Z260:Z323" si="29">D260-J260-K260-L260-M260-N260-O260-P260-Q260-R260-S260-T260-U260-V260-W260-X260-Y260</f>
        <v>0</v>
      </c>
      <c r="AA260" s="97"/>
      <c r="AB260" s="291" t="str">
        <f>IFERROR(VLOOKUP(B260,'Найдено на объекте'!$A$2:$I$83,9,0),"-")</f>
        <v>-</v>
      </c>
      <c r="AC260" s="196" t="str">
        <f t="shared" si="24"/>
        <v>-</v>
      </c>
      <c r="AD260" s="196" t="str">
        <f>IFERROR(VLOOKUP(B260,[1]Отгрузки!$B$208:$C$281,2,0),"-")</f>
        <v>-</v>
      </c>
      <c r="AE260" s="196" t="str">
        <f t="shared" si="25"/>
        <v>-</v>
      </c>
      <c r="AF260" s="291">
        <f t="shared" si="26"/>
        <v>4</v>
      </c>
      <c r="AG260" s="196">
        <f t="shared" si="27"/>
        <v>6.6000000000000003E-2</v>
      </c>
      <c r="AH260" s="319"/>
      <c r="AI260" s="291"/>
      <c r="AJ260" s="107">
        <f>VLOOKUP(B260,'[2]ВОМ КГ-3 СОЭКС'!$C$3:$G$2063,5,0)</f>
        <v>66</v>
      </c>
      <c r="AK260" s="218">
        <f t="shared" si="28"/>
        <v>0</v>
      </c>
    </row>
    <row r="261" spans="1:37" x14ac:dyDescent="0.3">
      <c r="A261" s="159" t="s">
        <v>830</v>
      </c>
      <c r="B261" s="160" t="s">
        <v>2016</v>
      </c>
      <c r="C261" s="160" t="s">
        <v>3508</v>
      </c>
      <c r="D261" s="113">
        <v>6</v>
      </c>
      <c r="E261" s="161">
        <v>8.1</v>
      </c>
      <c r="F261" s="162">
        <v>48.6</v>
      </c>
      <c r="G261" s="163">
        <v>1.02</v>
      </c>
      <c r="H261" s="163">
        <v>6.12</v>
      </c>
      <c r="I261" s="113" t="s">
        <v>170</v>
      </c>
      <c r="J261" s="96"/>
      <c r="K261" s="96"/>
      <c r="L261" s="96"/>
      <c r="M261" s="96"/>
      <c r="N261" s="96">
        <v>4</v>
      </c>
      <c r="O261" s="96"/>
      <c r="P261" s="164"/>
      <c r="Q261" s="164"/>
      <c r="R261" s="164"/>
      <c r="S261" s="164"/>
      <c r="T261" s="164"/>
      <c r="U261" s="96">
        <v>1</v>
      </c>
      <c r="V261" s="96">
        <v>1</v>
      </c>
      <c r="W261" s="96"/>
      <c r="X261" s="96"/>
      <c r="Y261" s="96"/>
      <c r="Z261" s="97">
        <f t="shared" si="29"/>
        <v>0</v>
      </c>
      <c r="AA261" s="97"/>
      <c r="AB261" s="291" t="str">
        <f>IFERROR(VLOOKUP(B261,'Найдено на объекте'!$A$2:$I$83,9,0),"-")</f>
        <v>-</v>
      </c>
      <c r="AC261" s="196" t="str">
        <f t="shared" si="24"/>
        <v>-</v>
      </c>
      <c r="AD261" s="196" t="str">
        <f>IFERROR(VLOOKUP(B261,[1]Отгрузки!$B$208:$C$281,2,0),"-")</f>
        <v>-</v>
      </c>
      <c r="AE261" s="196" t="str">
        <f t="shared" si="25"/>
        <v>-</v>
      </c>
      <c r="AF261" s="291">
        <f t="shared" si="26"/>
        <v>6</v>
      </c>
      <c r="AG261" s="196">
        <f t="shared" si="27"/>
        <v>4.8599999999999997E-2</v>
      </c>
      <c r="AH261" s="319"/>
      <c r="AI261" s="291"/>
      <c r="AJ261" s="107">
        <f>VLOOKUP(B261,'[2]ВОМ КГ-3 СОЭКС'!$C$3:$G$2063,5,0)</f>
        <v>48.6</v>
      </c>
      <c r="AK261" s="218">
        <f t="shared" si="28"/>
        <v>0</v>
      </c>
    </row>
    <row r="262" spans="1:37" x14ac:dyDescent="0.3">
      <c r="A262" s="159" t="s">
        <v>833</v>
      </c>
      <c r="B262" s="160" t="s">
        <v>2017</v>
      </c>
      <c r="C262" s="160" t="s">
        <v>3509</v>
      </c>
      <c r="D262" s="113">
        <v>3</v>
      </c>
      <c r="E262" s="161">
        <v>7.6</v>
      </c>
      <c r="F262" s="162">
        <v>22.8</v>
      </c>
      <c r="G262" s="163">
        <v>0.95</v>
      </c>
      <c r="H262" s="163">
        <v>2.85</v>
      </c>
      <c r="I262" s="113" t="s">
        <v>170</v>
      </c>
      <c r="J262" s="96"/>
      <c r="K262" s="96"/>
      <c r="L262" s="96">
        <v>1</v>
      </c>
      <c r="M262" s="96"/>
      <c r="N262" s="96">
        <v>1</v>
      </c>
      <c r="O262" s="96"/>
      <c r="P262" s="164"/>
      <c r="Q262" s="164"/>
      <c r="R262" s="164"/>
      <c r="S262" s="164"/>
      <c r="T262" s="164"/>
      <c r="U262" s="96">
        <v>1</v>
      </c>
      <c r="V262" s="96"/>
      <c r="W262" s="96"/>
      <c r="X262" s="96"/>
      <c r="Y262" s="96"/>
      <c r="Z262" s="97">
        <f t="shared" si="29"/>
        <v>0</v>
      </c>
      <c r="AA262" s="97"/>
      <c r="AB262" s="291" t="str">
        <f>IFERROR(VLOOKUP(B262,'Найдено на объекте'!$A$2:$I$83,9,0),"-")</f>
        <v>-</v>
      </c>
      <c r="AC262" s="196" t="str">
        <f t="shared" si="24"/>
        <v>-</v>
      </c>
      <c r="AD262" s="196" t="str">
        <f>IFERROR(VLOOKUP(B262,[1]Отгрузки!$B$208:$C$281,2,0),"-")</f>
        <v>-</v>
      </c>
      <c r="AE262" s="196" t="str">
        <f t="shared" si="25"/>
        <v>-</v>
      </c>
      <c r="AF262" s="291">
        <f t="shared" si="26"/>
        <v>3</v>
      </c>
      <c r="AG262" s="196">
        <f t="shared" si="27"/>
        <v>2.2799999999999997E-2</v>
      </c>
      <c r="AH262" s="319"/>
      <c r="AI262" s="291"/>
      <c r="AJ262" s="107">
        <f>VLOOKUP(B262,'[2]ВОМ КГ-3 СОЭКС'!$C$3:$G$2063,5,0)</f>
        <v>22.8</v>
      </c>
      <c r="AK262" s="218">
        <f t="shared" si="28"/>
        <v>0</v>
      </c>
    </row>
    <row r="263" spans="1:37" x14ac:dyDescent="0.3">
      <c r="A263" s="159" t="s">
        <v>836</v>
      </c>
      <c r="B263" s="160" t="s">
        <v>2018</v>
      </c>
      <c r="C263" s="160" t="s">
        <v>3510</v>
      </c>
      <c r="D263" s="113">
        <v>1</v>
      </c>
      <c r="E263" s="161">
        <v>24.2</v>
      </c>
      <c r="F263" s="162">
        <v>24.2</v>
      </c>
      <c r="G263" s="163">
        <v>2.97</v>
      </c>
      <c r="H263" s="163">
        <v>2.97</v>
      </c>
      <c r="I263" s="113" t="s">
        <v>170</v>
      </c>
      <c r="J263" s="96"/>
      <c r="K263" s="96"/>
      <c r="L263" s="96">
        <v>1</v>
      </c>
      <c r="M263" s="96"/>
      <c r="N263" s="96"/>
      <c r="O263" s="96"/>
      <c r="P263" s="164"/>
      <c r="Q263" s="164"/>
      <c r="R263" s="164"/>
      <c r="S263" s="164"/>
      <c r="T263" s="164"/>
      <c r="U263" s="96"/>
      <c r="V263" s="96"/>
      <c r="W263" s="96"/>
      <c r="X263" s="96"/>
      <c r="Y263" s="96"/>
      <c r="Z263" s="97">
        <f t="shared" si="29"/>
        <v>0</v>
      </c>
      <c r="AA263" s="97"/>
      <c r="AB263" s="291" t="str">
        <f>IFERROR(VLOOKUP(B263,'Найдено на объекте'!$A$2:$I$83,9,0),"-")</f>
        <v>-</v>
      </c>
      <c r="AC263" s="196" t="str">
        <f t="shared" si="24"/>
        <v>-</v>
      </c>
      <c r="AD263" s="196" t="str">
        <f>IFERROR(VLOOKUP(B263,[1]Отгрузки!$B$208:$C$281,2,0),"-")</f>
        <v>-</v>
      </c>
      <c r="AE263" s="196" t="str">
        <f t="shared" si="25"/>
        <v>-</v>
      </c>
      <c r="AF263" s="291">
        <f t="shared" si="26"/>
        <v>1</v>
      </c>
      <c r="AG263" s="196">
        <f t="shared" si="27"/>
        <v>2.4199999999999999E-2</v>
      </c>
      <c r="AH263" s="319"/>
      <c r="AI263" s="291"/>
      <c r="AJ263" s="107">
        <f>VLOOKUP(B263,'[2]ВОМ КГ-3 СОЭКС'!$C$3:$G$2063,5,0)</f>
        <v>24.2</v>
      </c>
      <c r="AK263" s="218">
        <f t="shared" si="28"/>
        <v>0</v>
      </c>
    </row>
    <row r="264" spans="1:37" x14ac:dyDescent="0.3">
      <c r="A264" s="159" t="s">
        <v>839</v>
      </c>
      <c r="B264" s="160" t="s">
        <v>2019</v>
      </c>
      <c r="C264" s="160" t="s">
        <v>3511</v>
      </c>
      <c r="D264" s="113">
        <v>4</v>
      </c>
      <c r="E264" s="161">
        <v>14.1</v>
      </c>
      <c r="F264" s="162">
        <v>56.4</v>
      </c>
      <c r="G264" s="163">
        <v>1.75</v>
      </c>
      <c r="H264" s="163">
        <v>7</v>
      </c>
      <c r="I264" s="113" t="s">
        <v>170</v>
      </c>
      <c r="J264" s="96"/>
      <c r="K264" s="96"/>
      <c r="L264" s="96"/>
      <c r="M264" s="96"/>
      <c r="N264" s="96">
        <v>2</v>
      </c>
      <c r="O264" s="96"/>
      <c r="P264" s="164"/>
      <c r="Q264" s="164"/>
      <c r="R264" s="164"/>
      <c r="S264" s="164"/>
      <c r="T264" s="164"/>
      <c r="U264" s="96">
        <v>1</v>
      </c>
      <c r="V264" s="96">
        <v>1</v>
      </c>
      <c r="W264" s="96"/>
      <c r="X264" s="96"/>
      <c r="Y264" s="96"/>
      <c r="Z264" s="97">
        <f t="shared" si="29"/>
        <v>0</v>
      </c>
      <c r="AA264" s="97"/>
      <c r="AB264" s="291" t="str">
        <f>IFERROR(VLOOKUP(B264,'Найдено на объекте'!$A$2:$I$83,9,0),"-")</f>
        <v>-</v>
      </c>
      <c r="AC264" s="196" t="str">
        <f t="shared" si="24"/>
        <v>-</v>
      </c>
      <c r="AD264" s="196" t="str">
        <f>IFERROR(VLOOKUP(B264,[1]Отгрузки!$B$208:$C$281,2,0),"-")</f>
        <v>-</v>
      </c>
      <c r="AE264" s="196" t="str">
        <f t="shared" si="25"/>
        <v>-</v>
      </c>
      <c r="AF264" s="291">
        <f t="shared" si="26"/>
        <v>4</v>
      </c>
      <c r="AG264" s="196">
        <f t="shared" si="27"/>
        <v>5.6399999999999999E-2</v>
      </c>
      <c r="AH264" s="319"/>
      <c r="AI264" s="291"/>
      <c r="AJ264" s="107">
        <f>VLOOKUP(B264,'[2]ВОМ КГ-3 СОЭКС'!$C$3:$G$2063,5,0)</f>
        <v>56.4</v>
      </c>
      <c r="AK264" s="218">
        <f t="shared" si="28"/>
        <v>0</v>
      </c>
    </row>
    <row r="265" spans="1:37" x14ac:dyDescent="0.3">
      <c r="A265" s="159" t="s">
        <v>842</v>
      </c>
      <c r="B265" s="160" t="s">
        <v>2020</v>
      </c>
      <c r="C265" s="160" t="s">
        <v>3512</v>
      </c>
      <c r="D265" s="113">
        <v>4</v>
      </c>
      <c r="E265" s="161">
        <v>20.100000000000001</v>
      </c>
      <c r="F265" s="162">
        <v>80.400000000000006</v>
      </c>
      <c r="G265" s="163">
        <v>2.4700000000000002</v>
      </c>
      <c r="H265" s="163">
        <v>9.8800000000000008</v>
      </c>
      <c r="I265" s="113" t="s">
        <v>170</v>
      </c>
      <c r="J265" s="96"/>
      <c r="K265" s="96"/>
      <c r="L265" s="96"/>
      <c r="M265" s="96"/>
      <c r="N265" s="96">
        <v>2</v>
      </c>
      <c r="O265" s="96"/>
      <c r="P265" s="164"/>
      <c r="Q265" s="164"/>
      <c r="R265" s="164"/>
      <c r="S265" s="164"/>
      <c r="T265" s="164"/>
      <c r="U265" s="96">
        <v>1</v>
      </c>
      <c r="V265" s="96">
        <v>1</v>
      </c>
      <c r="W265" s="96"/>
      <c r="X265" s="96"/>
      <c r="Y265" s="96"/>
      <c r="Z265" s="97">
        <f t="shared" si="29"/>
        <v>0</v>
      </c>
      <c r="AA265" s="97"/>
      <c r="AB265" s="291" t="str">
        <f>IFERROR(VLOOKUP(B265,'Найдено на объекте'!$A$2:$I$83,9,0),"-")</f>
        <v>-</v>
      </c>
      <c r="AC265" s="196" t="str">
        <f t="shared" si="24"/>
        <v>-</v>
      </c>
      <c r="AD265" s="196" t="str">
        <f>IFERROR(VLOOKUP(B265,[1]Отгрузки!$B$208:$C$281,2,0),"-")</f>
        <v>-</v>
      </c>
      <c r="AE265" s="196" t="str">
        <f t="shared" si="25"/>
        <v>-</v>
      </c>
      <c r="AF265" s="291">
        <f t="shared" si="26"/>
        <v>4</v>
      </c>
      <c r="AG265" s="196">
        <f t="shared" si="27"/>
        <v>8.0399999999999999E-2</v>
      </c>
      <c r="AH265" s="319"/>
      <c r="AI265" s="291"/>
      <c r="AJ265" s="107">
        <f>VLOOKUP(B265,'[2]ВОМ КГ-3 СОЭКС'!$C$3:$G$2063,5,0)</f>
        <v>80.400000000000006</v>
      </c>
      <c r="AK265" s="218">
        <f t="shared" si="28"/>
        <v>0</v>
      </c>
    </row>
    <row r="266" spans="1:37" x14ac:dyDescent="0.3">
      <c r="A266" s="159" t="s">
        <v>845</v>
      </c>
      <c r="B266" s="160" t="s">
        <v>2021</v>
      </c>
      <c r="C266" s="160" t="s">
        <v>3513</v>
      </c>
      <c r="D266" s="113">
        <v>2</v>
      </c>
      <c r="E266" s="161">
        <v>33.4</v>
      </c>
      <c r="F266" s="162">
        <v>66.8</v>
      </c>
      <c r="G266" s="163">
        <v>4.09</v>
      </c>
      <c r="H266" s="163">
        <v>8.18</v>
      </c>
      <c r="I266" s="113" t="s">
        <v>170</v>
      </c>
      <c r="J266" s="96"/>
      <c r="K266" s="96"/>
      <c r="L266" s="96"/>
      <c r="M266" s="96"/>
      <c r="N266" s="96">
        <v>1</v>
      </c>
      <c r="O266" s="96"/>
      <c r="P266" s="164"/>
      <c r="Q266" s="164"/>
      <c r="R266" s="164"/>
      <c r="S266" s="164"/>
      <c r="T266" s="164"/>
      <c r="U266" s="96">
        <v>1</v>
      </c>
      <c r="V266" s="96"/>
      <c r="W266" s="96"/>
      <c r="X266" s="96"/>
      <c r="Y266" s="96"/>
      <c r="Z266" s="97">
        <f t="shared" si="29"/>
        <v>0</v>
      </c>
      <c r="AA266" s="97"/>
      <c r="AB266" s="291" t="str">
        <f>IFERROR(VLOOKUP(B266,'Найдено на объекте'!$A$2:$I$83,9,0),"-")</f>
        <v>-</v>
      </c>
      <c r="AC266" s="196" t="str">
        <f t="shared" si="24"/>
        <v>-</v>
      </c>
      <c r="AD266" s="196" t="str">
        <f>IFERROR(VLOOKUP(B266,[1]Отгрузки!$B$208:$C$281,2,0),"-")</f>
        <v>-</v>
      </c>
      <c r="AE266" s="196" t="str">
        <f t="shared" si="25"/>
        <v>-</v>
      </c>
      <c r="AF266" s="291">
        <f t="shared" si="26"/>
        <v>2</v>
      </c>
      <c r="AG266" s="196">
        <f t="shared" si="27"/>
        <v>6.6799999999999998E-2</v>
      </c>
      <c r="AH266" s="319"/>
      <c r="AI266" s="291"/>
      <c r="AJ266" s="107">
        <f>VLOOKUP(B266,'[2]ВОМ КГ-3 СОЭКС'!$C$3:$G$2063,5,0)</f>
        <v>66.8</v>
      </c>
      <c r="AK266" s="218">
        <f t="shared" si="28"/>
        <v>0</v>
      </c>
    </row>
    <row r="267" spans="1:37" x14ac:dyDescent="0.3">
      <c r="A267" s="159" t="s">
        <v>848</v>
      </c>
      <c r="B267" s="160" t="s">
        <v>2022</v>
      </c>
      <c r="C267" s="160" t="s">
        <v>3514</v>
      </c>
      <c r="D267" s="113">
        <v>4</v>
      </c>
      <c r="E267" s="161">
        <v>29.7</v>
      </c>
      <c r="F267" s="162">
        <v>118.8</v>
      </c>
      <c r="G267" s="163">
        <v>3.63</v>
      </c>
      <c r="H267" s="163">
        <v>14.52</v>
      </c>
      <c r="I267" s="113" t="s">
        <v>170</v>
      </c>
      <c r="J267" s="96"/>
      <c r="K267" s="96"/>
      <c r="L267" s="96"/>
      <c r="M267" s="96"/>
      <c r="N267" s="96">
        <v>2</v>
      </c>
      <c r="O267" s="96"/>
      <c r="P267" s="164"/>
      <c r="Q267" s="164"/>
      <c r="R267" s="164"/>
      <c r="S267" s="164"/>
      <c r="T267" s="164"/>
      <c r="U267" s="96">
        <v>1</v>
      </c>
      <c r="V267" s="96">
        <v>1</v>
      </c>
      <c r="W267" s="96"/>
      <c r="X267" s="96"/>
      <c r="Y267" s="96"/>
      <c r="Z267" s="97">
        <f t="shared" si="29"/>
        <v>0</v>
      </c>
      <c r="AA267" s="97"/>
      <c r="AB267" s="291" t="str">
        <f>IFERROR(VLOOKUP(B267,'Найдено на объекте'!$A$2:$I$83,9,0),"-")</f>
        <v>-</v>
      </c>
      <c r="AC267" s="196" t="str">
        <f t="shared" si="24"/>
        <v>-</v>
      </c>
      <c r="AD267" s="196" t="str">
        <f>IFERROR(VLOOKUP(B267,[1]Отгрузки!$B$208:$C$281,2,0),"-")</f>
        <v>-</v>
      </c>
      <c r="AE267" s="196" t="str">
        <f t="shared" si="25"/>
        <v>-</v>
      </c>
      <c r="AF267" s="291">
        <f t="shared" si="26"/>
        <v>4</v>
      </c>
      <c r="AG267" s="196">
        <f t="shared" si="27"/>
        <v>0.1188</v>
      </c>
      <c r="AH267" s="319"/>
      <c r="AI267" s="291"/>
      <c r="AJ267" s="107">
        <f>VLOOKUP(B267,'[2]ВОМ КГ-3 СОЭКС'!$C$3:$G$2063,5,0)</f>
        <v>118.8</v>
      </c>
      <c r="AK267" s="218">
        <f t="shared" si="28"/>
        <v>0</v>
      </c>
    </row>
    <row r="268" spans="1:37" x14ac:dyDescent="0.3">
      <c r="A268" s="159" t="s">
        <v>851</v>
      </c>
      <c r="B268" s="160" t="s">
        <v>2023</v>
      </c>
      <c r="C268" s="160" t="s">
        <v>3515</v>
      </c>
      <c r="D268" s="113">
        <v>4</v>
      </c>
      <c r="E268" s="161">
        <v>25.2</v>
      </c>
      <c r="F268" s="162">
        <v>100.8</v>
      </c>
      <c r="G268" s="163">
        <v>3.09</v>
      </c>
      <c r="H268" s="163">
        <v>12.36</v>
      </c>
      <c r="I268" s="113" t="s">
        <v>170</v>
      </c>
      <c r="J268" s="96"/>
      <c r="K268" s="96"/>
      <c r="L268" s="96"/>
      <c r="M268" s="96"/>
      <c r="N268" s="96">
        <v>2</v>
      </c>
      <c r="O268" s="96"/>
      <c r="P268" s="164"/>
      <c r="Q268" s="164"/>
      <c r="R268" s="164"/>
      <c r="S268" s="164"/>
      <c r="T268" s="164"/>
      <c r="U268" s="96">
        <v>1</v>
      </c>
      <c r="V268" s="96">
        <v>1</v>
      </c>
      <c r="W268" s="96"/>
      <c r="X268" s="96"/>
      <c r="Y268" s="96"/>
      <c r="Z268" s="97">
        <f t="shared" si="29"/>
        <v>0</v>
      </c>
      <c r="AA268" s="97"/>
      <c r="AB268" s="291" t="str">
        <f>IFERROR(VLOOKUP(B268,'Найдено на объекте'!$A$2:$I$83,9,0),"-")</f>
        <v>-</v>
      </c>
      <c r="AC268" s="196" t="str">
        <f t="shared" si="24"/>
        <v>-</v>
      </c>
      <c r="AD268" s="196" t="str">
        <f>IFERROR(VLOOKUP(B268,[1]Отгрузки!$B$208:$C$281,2,0),"-")</f>
        <v>-</v>
      </c>
      <c r="AE268" s="196" t="str">
        <f t="shared" si="25"/>
        <v>-</v>
      </c>
      <c r="AF268" s="291">
        <f t="shared" si="26"/>
        <v>4</v>
      </c>
      <c r="AG268" s="196">
        <f t="shared" si="27"/>
        <v>0.1008</v>
      </c>
      <c r="AH268" s="319"/>
      <c r="AI268" s="291"/>
      <c r="AJ268" s="107">
        <f>VLOOKUP(B268,'[2]ВОМ КГ-3 СОЭКС'!$C$3:$G$2063,5,0)</f>
        <v>100.8</v>
      </c>
      <c r="AK268" s="218">
        <f t="shared" si="28"/>
        <v>0</v>
      </c>
    </row>
    <row r="269" spans="1:37" x14ac:dyDescent="0.3">
      <c r="A269" s="159" t="s">
        <v>854</v>
      </c>
      <c r="B269" s="160" t="s">
        <v>2024</v>
      </c>
      <c r="C269" s="160" t="s">
        <v>3516</v>
      </c>
      <c r="D269" s="113">
        <v>2</v>
      </c>
      <c r="E269" s="161">
        <v>26.1</v>
      </c>
      <c r="F269" s="162">
        <v>52.2</v>
      </c>
      <c r="G269" s="163">
        <v>3.19</v>
      </c>
      <c r="H269" s="163">
        <v>6.38</v>
      </c>
      <c r="I269" s="113" t="s">
        <v>170</v>
      </c>
      <c r="J269" s="96"/>
      <c r="K269" s="96"/>
      <c r="L269" s="96"/>
      <c r="M269" s="96"/>
      <c r="N269" s="96">
        <v>1</v>
      </c>
      <c r="O269" s="96"/>
      <c r="P269" s="164"/>
      <c r="Q269" s="164"/>
      <c r="R269" s="164"/>
      <c r="S269" s="164"/>
      <c r="T269" s="164"/>
      <c r="U269" s="96">
        <v>1</v>
      </c>
      <c r="V269" s="96"/>
      <c r="W269" s="96"/>
      <c r="X269" s="96"/>
      <c r="Y269" s="96"/>
      <c r="Z269" s="97">
        <f t="shared" si="29"/>
        <v>0</v>
      </c>
      <c r="AA269" s="97"/>
      <c r="AB269" s="291" t="str">
        <f>IFERROR(VLOOKUP(B269,'Найдено на объекте'!$A$2:$I$83,9,0),"-")</f>
        <v>-</v>
      </c>
      <c r="AC269" s="196" t="str">
        <f t="shared" si="24"/>
        <v>-</v>
      </c>
      <c r="AD269" s="196" t="str">
        <f>IFERROR(VLOOKUP(B269,[1]Отгрузки!$B$208:$C$281,2,0),"-")</f>
        <v>-</v>
      </c>
      <c r="AE269" s="196" t="str">
        <f t="shared" si="25"/>
        <v>-</v>
      </c>
      <c r="AF269" s="291">
        <f t="shared" si="26"/>
        <v>2</v>
      </c>
      <c r="AG269" s="196">
        <f t="shared" si="27"/>
        <v>5.2200000000000003E-2</v>
      </c>
      <c r="AH269" s="319"/>
      <c r="AI269" s="291"/>
      <c r="AJ269" s="107">
        <f>VLOOKUP(B269,'[2]ВОМ КГ-3 СОЭКС'!$C$3:$G$2063,5,0)</f>
        <v>52.2</v>
      </c>
      <c r="AK269" s="218">
        <f t="shared" si="28"/>
        <v>0</v>
      </c>
    </row>
    <row r="270" spans="1:37" x14ac:dyDescent="0.3">
      <c r="A270" s="159" t="s">
        <v>857</v>
      </c>
      <c r="B270" s="160" t="s">
        <v>2025</v>
      </c>
      <c r="C270" s="160" t="s">
        <v>3517</v>
      </c>
      <c r="D270" s="113">
        <v>2</v>
      </c>
      <c r="E270" s="161">
        <v>17.399999999999999</v>
      </c>
      <c r="F270" s="162">
        <v>34.799999999999997</v>
      </c>
      <c r="G270" s="163">
        <v>2.14</v>
      </c>
      <c r="H270" s="163">
        <v>4.28</v>
      </c>
      <c r="I270" s="113" t="s">
        <v>170</v>
      </c>
      <c r="J270" s="96"/>
      <c r="K270" s="96"/>
      <c r="L270" s="96"/>
      <c r="M270" s="96"/>
      <c r="N270" s="96">
        <v>1</v>
      </c>
      <c r="O270" s="96"/>
      <c r="P270" s="164"/>
      <c r="Q270" s="164"/>
      <c r="R270" s="164"/>
      <c r="S270" s="164"/>
      <c r="T270" s="164"/>
      <c r="U270" s="96">
        <v>1</v>
      </c>
      <c r="V270" s="96"/>
      <c r="W270" s="96"/>
      <c r="X270" s="96"/>
      <c r="Y270" s="96"/>
      <c r="Z270" s="97">
        <f t="shared" si="29"/>
        <v>0</v>
      </c>
      <c r="AA270" s="97"/>
      <c r="AB270" s="291" t="str">
        <f>IFERROR(VLOOKUP(B270,'Найдено на объекте'!$A$2:$I$83,9,0),"-")</f>
        <v>-</v>
      </c>
      <c r="AC270" s="196" t="str">
        <f t="shared" si="24"/>
        <v>-</v>
      </c>
      <c r="AD270" s="196" t="str">
        <f>IFERROR(VLOOKUP(B270,[1]Отгрузки!$B$208:$C$281,2,0),"-")</f>
        <v>-</v>
      </c>
      <c r="AE270" s="196" t="str">
        <f t="shared" si="25"/>
        <v>-</v>
      </c>
      <c r="AF270" s="291">
        <f t="shared" si="26"/>
        <v>2</v>
      </c>
      <c r="AG270" s="196">
        <f t="shared" si="27"/>
        <v>3.4799999999999998E-2</v>
      </c>
      <c r="AH270" s="319"/>
      <c r="AI270" s="291"/>
      <c r="AJ270" s="107">
        <f>VLOOKUP(B270,'[2]ВОМ КГ-3 СОЭКС'!$C$3:$G$2063,5,0)</f>
        <v>34.799999999999997</v>
      </c>
      <c r="AK270" s="218">
        <f t="shared" si="28"/>
        <v>0</v>
      </c>
    </row>
    <row r="271" spans="1:37" x14ac:dyDescent="0.3">
      <c r="A271" s="159" t="s">
        <v>860</v>
      </c>
      <c r="B271" s="160" t="s">
        <v>2026</v>
      </c>
      <c r="C271" s="160" t="s">
        <v>3518</v>
      </c>
      <c r="D271" s="113">
        <v>2</v>
      </c>
      <c r="E271" s="161">
        <v>16.5</v>
      </c>
      <c r="F271" s="162">
        <v>33</v>
      </c>
      <c r="G271" s="163">
        <v>2.04</v>
      </c>
      <c r="H271" s="163">
        <v>4.08</v>
      </c>
      <c r="I271" s="113" t="s">
        <v>170</v>
      </c>
      <c r="J271" s="96"/>
      <c r="K271" s="96"/>
      <c r="L271" s="96"/>
      <c r="M271" s="96"/>
      <c r="N271" s="96">
        <v>1</v>
      </c>
      <c r="O271" s="96"/>
      <c r="P271" s="164"/>
      <c r="Q271" s="164"/>
      <c r="R271" s="164"/>
      <c r="S271" s="164"/>
      <c r="T271" s="164"/>
      <c r="U271" s="96">
        <v>1</v>
      </c>
      <c r="V271" s="96"/>
      <c r="W271" s="96"/>
      <c r="X271" s="96"/>
      <c r="Y271" s="96"/>
      <c r="Z271" s="97">
        <f t="shared" si="29"/>
        <v>0</v>
      </c>
      <c r="AA271" s="97"/>
      <c r="AB271" s="291" t="str">
        <f>IFERROR(VLOOKUP(B271,'Найдено на объекте'!$A$2:$I$83,9,0),"-")</f>
        <v>-</v>
      </c>
      <c r="AC271" s="196" t="str">
        <f t="shared" si="24"/>
        <v>-</v>
      </c>
      <c r="AD271" s="196" t="str">
        <f>IFERROR(VLOOKUP(B271,[1]Отгрузки!$B$208:$C$281,2,0),"-")</f>
        <v>-</v>
      </c>
      <c r="AE271" s="196" t="str">
        <f t="shared" si="25"/>
        <v>-</v>
      </c>
      <c r="AF271" s="291">
        <f t="shared" si="26"/>
        <v>2</v>
      </c>
      <c r="AG271" s="196">
        <f t="shared" si="27"/>
        <v>3.3000000000000002E-2</v>
      </c>
      <c r="AH271" s="319"/>
      <c r="AI271" s="291"/>
      <c r="AJ271" s="107">
        <f>VLOOKUP(B271,'[2]ВОМ КГ-3 СОЭКС'!$C$3:$G$2063,5,0)</f>
        <v>33</v>
      </c>
      <c r="AK271" s="218">
        <f t="shared" si="28"/>
        <v>0</v>
      </c>
    </row>
    <row r="272" spans="1:37" x14ac:dyDescent="0.3">
      <c r="A272" s="159" t="s">
        <v>863</v>
      </c>
      <c r="B272" s="160" t="s">
        <v>2027</v>
      </c>
      <c r="C272" s="160" t="s">
        <v>3519</v>
      </c>
      <c r="D272" s="113">
        <v>4</v>
      </c>
      <c r="E272" s="161">
        <v>19.399999999999999</v>
      </c>
      <c r="F272" s="162">
        <v>77.599999999999994</v>
      </c>
      <c r="G272" s="163">
        <v>2.2799999999999998</v>
      </c>
      <c r="H272" s="163">
        <v>9.1199999999999992</v>
      </c>
      <c r="I272" s="113" t="s">
        <v>170</v>
      </c>
      <c r="J272" s="96"/>
      <c r="K272" s="96"/>
      <c r="L272" s="96"/>
      <c r="M272" s="96"/>
      <c r="N272" s="96">
        <v>2</v>
      </c>
      <c r="O272" s="96"/>
      <c r="P272" s="164"/>
      <c r="Q272" s="164"/>
      <c r="R272" s="164"/>
      <c r="S272" s="164"/>
      <c r="T272" s="164"/>
      <c r="U272" s="96">
        <v>2</v>
      </c>
      <c r="V272" s="96"/>
      <c r="W272" s="96"/>
      <c r="X272" s="96"/>
      <c r="Y272" s="96"/>
      <c r="Z272" s="97">
        <f t="shared" si="29"/>
        <v>0</v>
      </c>
      <c r="AA272" s="97"/>
      <c r="AB272" s="291" t="str">
        <f>IFERROR(VLOOKUP(B272,'Найдено на объекте'!$A$2:$I$83,9,0),"-")</f>
        <v>-</v>
      </c>
      <c r="AC272" s="196" t="str">
        <f t="shared" si="24"/>
        <v>-</v>
      </c>
      <c r="AD272" s="196" t="str">
        <f>IFERROR(VLOOKUP(B272,[1]Отгрузки!$B$208:$C$281,2,0),"-")</f>
        <v>-</v>
      </c>
      <c r="AE272" s="196" t="str">
        <f t="shared" si="25"/>
        <v>-</v>
      </c>
      <c r="AF272" s="291">
        <f t="shared" si="26"/>
        <v>4</v>
      </c>
      <c r="AG272" s="196">
        <f t="shared" si="27"/>
        <v>7.7599999999999988E-2</v>
      </c>
      <c r="AH272" s="319"/>
      <c r="AI272" s="291"/>
      <c r="AJ272" s="107">
        <f>VLOOKUP(B272,'[2]ВОМ КГ-3 СОЭКС'!$C$3:$G$2063,5,0)</f>
        <v>77.599999999999994</v>
      </c>
      <c r="AK272" s="218">
        <f t="shared" si="28"/>
        <v>0</v>
      </c>
    </row>
    <row r="273" spans="1:37" x14ac:dyDescent="0.3">
      <c r="A273" s="159" t="s">
        <v>866</v>
      </c>
      <c r="B273" s="160" t="s">
        <v>2028</v>
      </c>
      <c r="C273" s="160" t="s">
        <v>3520</v>
      </c>
      <c r="D273" s="113">
        <v>2</v>
      </c>
      <c r="E273" s="161">
        <v>13.7</v>
      </c>
      <c r="F273" s="162">
        <v>27.4</v>
      </c>
      <c r="G273" s="163">
        <v>1.72</v>
      </c>
      <c r="H273" s="163">
        <v>3.44</v>
      </c>
      <c r="I273" s="113" t="s">
        <v>170</v>
      </c>
      <c r="J273" s="96"/>
      <c r="K273" s="96"/>
      <c r="L273" s="96"/>
      <c r="M273" s="96"/>
      <c r="N273" s="96">
        <v>1</v>
      </c>
      <c r="O273" s="96"/>
      <c r="P273" s="164"/>
      <c r="Q273" s="164"/>
      <c r="R273" s="164"/>
      <c r="S273" s="164"/>
      <c r="T273" s="164"/>
      <c r="U273" s="96">
        <v>1</v>
      </c>
      <c r="V273" s="96"/>
      <c r="W273" s="96"/>
      <c r="X273" s="96"/>
      <c r="Y273" s="96"/>
      <c r="Z273" s="97">
        <f t="shared" si="29"/>
        <v>0</v>
      </c>
      <c r="AA273" s="97"/>
      <c r="AB273" s="291" t="str">
        <f>IFERROR(VLOOKUP(B273,'Найдено на объекте'!$A$2:$I$83,9,0),"-")</f>
        <v>-</v>
      </c>
      <c r="AC273" s="196" t="str">
        <f t="shared" si="24"/>
        <v>-</v>
      </c>
      <c r="AD273" s="196" t="str">
        <f>IFERROR(VLOOKUP(B273,[1]Отгрузки!$B$208:$C$281,2,0),"-")</f>
        <v>-</v>
      </c>
      <c r="AE273" s="196" t="str">
        <f t="shared" si="25"/>
        <v>-</v>
      </c>
      <c r="AF273" s="291">
        <f t="shared" si="26"/>
        <v>2</v>
      </c>
      <c r="AG273" s="196">
        <f t="shared" si="27"/>
        <v>2.7399999999999997E-2</v>
      </c>
      <c r="AH273" s="319"/>
      <c r="AI273" s="291"/>
      <c r="AJ273" s="107">
        <f>VLOOKUP(B273,'[2]ВОМ КГ-3 СОЭКС'!$C$3:$G$2063,5,0)</f>
        <v>27.4</v>
      </c>
      <c r="AK273" s="218">
        <f t="shared" si="28"/>
        <v>0</v>
      </c>
    </row>
    <row r="274" spans="1:37" x14ac:dyDescent="0.3">
      <c r="A274" s="159" t="s">
        <v>869</v>
      </c>
      <c r="B274" s="160" t="s">
        <v>2029</v>
      </c>
      <c r="C274" s="160" t="s">
        <v>3521</v>
      </c>
      <c r="D274" s="113">
        <v>2</v>
      </c>
      <c r="E274" s="161">
        <v>32.4</v>
      </c>
      <c r="F274" s="162">
        <v>64.8</v>
      </c>
      <c r="G274" s="163">
        <v>3.97</v>
      </c>
      <c r="H274" s="163">
        <v>7.94</v>
      </c>
      <c r="I274" s="113" t="s">
        <v>170</v>
      </c>
      <c r="J274" s="96"/>
      <c r="K274" s="96"/>
      <c r="L274" s="96"/>
      <c r="M274" s="96"/>
      <c r="N274" s="96">
        <v>1</v>
      </c>
      <c r="O274" s="96"/>
      <c r="P274" s="164"/>
      <c r="Q274" s="164"/>
      <c r="R274" s="164"/>
      <c r="S274" s="164"/>
      <c r="T274" s="164"/>
      <c r="U274" s="96"/>
      <c r="V274" s="96">
        <v>1</v>
      </c>
      <c r="W274" s="96"/>
      <c r="X274" s="96"/>
      <c r="Y274" s="96"/>
      <c r="Z274" s="97">
        <f t="shared" si="29"/>
        <v>0</v>
      </c>
      <c r="AA274" s="97"/>
      <c r="AB274" s="291" t="str">
        <f>IFERROR(VLOOKUP(B274,'Найдено на объекте'!$A$2:$I$83,9,0),"-")</f>
        <v>-</v>
      </c>
      <c r="AC274" s="196" t="str">
        <f t="shared" si="24"/>
        <v>-</v>
      </c>
      <c r="AD274" s="196" t="str">
        <f>IFERROR(VLOOKUP(B274,[1]Отгрузки!$B$208:$C$281,2,0),"-")</f>
        <v>-</v>
      </c>
      <c r="AE274" s="196" t="str">
        <f t="shared" si="25"/>
        <v>-</v>
      </c>
      <c r="AF274" s="291">
        <f t="shared" si="26"/>
        <v>2</v>
      </c>
      <c r="AG274" s="196">
        <f t="shared" si="27"/>
        <v>6.4799999999999996E-2</v>
      </c>
      <c r="AH274" s="319"/>
      <c r="AI274" s="291"/>
      <c r="AJ274" s="107">
        <f>VLOOKUP(B274,'[2]ВОМ КГ-3 СОЭКС'!$C$3:$G$2063,5,0)</f>
        <v>64.8</v>
      </c>
      <c r="AK274" s="218">
        <f t="shared" si="28"/>
        <v>0</v>
      </c>
    </row>
    <row r="275" spans="1:37" x14ac:dyDescent="0.3">
      <c r="A275" s="159" t="s">
        <v>872</v>
      </c>
      <c r="B275" s="160" t="s">
        <v>2030</v>
      </c>
      <c r="C275" s="160" t="s">
        <v>3522</v>
      </c>
      <c r="D275" s="113">
        <v>2</v>
      </c>
      <c r="E275" s="161">
        <v>27</v>
      </c>
      <c r="F275" s="162">
        <v>54</v>
      </c>
      <c r="G275" s="163">
        <v>3.3</v>
      </c>
      <c r="H275" s="163">
        <v>6.6</v>
      </c>
      <c r="I275" s="113" t="s">
        <v>170</v>
      </c>
      <c r="J275" s="96"/>
      <c r="K275" s="96"/>
      <c r="L275" s="96"/>
      <c r="M275" s="96"/>
      <c r="N275" s="96">
        <v>1</v>
      </c>
      <c r="O275" s="96"/>
      <c r="P275" s="164"/>
      <c r="Q275" s="164"/>
      <c r="R275" s="164"/>
      <c r="S275" s="164"/>
      <c r="T275" s="164"/>
      <c r="U275" s="96"/>
      <c r="V275" s="96">
        <v>1</v>
      </c>
      <c r="W275" s="96"/>
      <c r="X275" s="96"/>
      <c r="Y275" s="96"/>
      <c r="Z275" s="97">
        <f t="shared" si="29"/>
        <v>0</v>
      </c>
      <c r="AA275" s="97"/>
      <c r="AB275" s="291" t="str">
        <f>IFERROR(VLOOKUP(B275,'Найдено на объекте'!$A$2:$I$83,9,0),"-")</f>
        <v>-</v>
      </c>
      <c r="AC275" s="196" t="str">
        <f t="shared" si="24"/>
        <v>-</v>
      </c>
      <c r="AD275" s="196" t="str">
        <f>IFERROR(VLOOKUP(B275,[1]Отгрузки!$B$208:$C$281,2,0),"-")</f>
        <v>-</v>
      </c>
      <c r="AE275" s="196" t="str">
        <f t="shared" si="25"/>
        <v>-</v>
      </c>
      <c r="AF275" s="291">
        <f t="shared" si="26"/>
        <v>2</v>
      </c>
      <c r="AG275" s="196">
        <f t="shared" si="27"/>
        <v>5.3999999999999999E-2</v>
      </c>
      <c r="AH275" s="319"/>
      <c r="AI275" s="291"/>
      <c r="AJ275" s="107">
        <f>VLOOKUP(B275,'[2]ВОМ КГ-3 СОЭКС'!$C$3:$G$2063,5,0)</f>
        <v>54</v>
      </c>
      <c r="AK275" s="218">
        <f t="shared" si="28"/>
        <v>0</v>
      </c>
    </row>
    <row r="276" spans="1:37" x14ac:dyDescent="0.3">
      <c r="A276" s="159" t="s">
        <v>875</v>
      </c>
      <c r="B276" s="160" t="s">
        <v>2031</v>
      </c>
      <c r="C276" s="160" t="s">
        <v>3523</v>
      </c>
      <c r="D276" s="113">
        <v>6</v>
      </c>
      <c r="E276" s="161">
        <v>20.3</v>
      </c>
      <c r="F276" s="162">
        <v>121.8</v>
      </c>
      <c r="G276" s="163">
        <v>2.5</v>
      </c>
      <c r="H276" s="163">
        <v>15</v>
      </c>
      <c r="I276" s="113" t="s">
        <v>170</v>
      </c>
      <c r="J276" s="96"/>
      <c r="K276" s="96"/>
      <c r="L276" s="96"/>
      <c r="M276" s="96"/>
      <c r="N276" s="96">
        <v>3</v>
      </c>
      <c r="O276" s="96"/>
      <c r="P276" s="164"/>
      <c r="Q276" s="164"/>
      <c r="R276" s="164"/>
      <c r="S276" s="164"/>
      <c r="T276" s="164"/>
      <c r="U276" s="96">
        <v>2</v>
      </c>
      <c r="V276" s="96">
        <v>1</v>
      </c>
      <c r="W276" s="96"/>
      <c r="X276" s="96"/>
      <c r="Y276" s="96"/>
      <c r="Z276" s="97">
        <f t="shared" si="29"/>
        <v>0</v>
      </c>
      <c r="AA276" s="97"/>
      <c r="AB276" s="291" t="str">
        <f>IFERROR(VLOOKUP(B276,'Найдено на объекте'!$A$2:$I$83,9,0),"-")</f>
        <v>-</v>
      </c>
      <c r="AC276" s="196" t="str">
        <f t="shared" si="24"/>
        <v>-</v>
      </c>
      <c r="AD276" s="196" t="str">
        <f>IFERROR(VLOOKUP(B276,[1]Отгрузки!$B$208:$C$281,2,0),"-")</f>
        <v>-</v>
      </c>
      <c r="AE276" s="196" t="str">
        <f t="shared" si="25"/>
        <v>-</v>
      </c>
      <c r="AF276" s="291">
        <f t="shared" si="26"/>
        <v>6</v>
      </c>
      <c r="AG276" s="196">
        <f t="shared" si="27"/>
        <v>0.12180000000000001</v>
      </c>
      <c r="AH276" s="319"/>
      <c r="AI276" s="291"/>
      <c r="AJ276" s="107">
        <f>VLOOKUP(B276,'[2]ВОМ КГ-3 СОЭКС'!$C$3:$G$2063,5,0)</f>
        <v>121.8</v>
      </c>
      <c r="AK276" s="218">
        <f t="shared" si="28"/>
        <v>0</v>
      </c>
    </row>
    <row r="277" spans="1:37" x14ac:dyDescent="0.3">
      <c r="A277" s="159" t="s">
        <v>878</v>
      </c>
      <c r="B277" s="160" t="s">
        <v>2032</v>
      </c>
      <c r="C277" s="160" t="s">
        <v>3524</v>
      </c>
      <c r="D277" s="113">
        <v>6</v>
      </c>
      <c r="E277" s="161">
        <v>24</v>
      </c>
      <c r="F277" s="162">
        <v>144</v>
      </c>
      <c r="G277" s="163">
        <v>2.95</v>
      </c>
      <c r="H277" s="163">
        <v>17.7</v>
      </c>
      <c r="I277" s="113" t="s">
        <v>170</v>
      </c>
      <c r="J277" s="96"/>
      <c r="K277" s="96"/>
      <c r="L277" s="96"/>
      <c r="M277" s="96"/>
      <c r="N277" s="96">
        <v>3</v>
      </c>
      <c r="O277" s="96"/>
      <c r="P277" s="164"/>
      <c r="Q277" s="164"/>
      <c r="R277" s="164"/>
      <c r="S277" s="164"/>
      <c r="T277" s="164"/>
      <c r="U277" s="96">
        <v>2</v>
      </c>
      <c r="V277" s="96">
        <v>1</v>
      </c>
      <c r="W277" s="96"/>
      <c r="X277" s="96"/>
      <c r="Y277" s="96"/>
      <c r="Z277" s="97">
        <f t="shared" si="29"/>
        <v>0</v>
      </c>
      <c r="AA277" s="97"/>
      <c r="AB277" s="291" t="str">
        <f>IFERROR(VLOOKUP(B277,'Найдено на объекте'!$A$2:$I$83,9,0),"-")</f>
        <v>-</v>
      </c>
      <c r="AC277" s="196" t="str">
        <f t="shared" si="24"/>
        <v>-</v>
      </c>
      <c r="AD277" s="196" t="str">
        <f>IFERROR(VLOOKUP(B277,[1]Отгрузки!$B$208:$C$281,2,0),"-")</f>
        <v>-</v>
      </c>
      <c r="AE277" s="196" t="str">
        <f t="shared" si="25"/>
        <v>-</v>
      </c>
      <c r="AF277" s="291">
        <f t="shared" si="26"/>
        <v>6</v>
      </c>
      <c r="AG277" s="196">
        <f t="shared" si="27"/>
        <v>0.14399999999999999</v>
      </c>
      <c r="AH277" s="319"/>
      <c r="AI277" s="291"/>
      <c r="AJ277" s="107">
        <f>VLOOKUP(B277,'[2]ВОМ КГ-3 СОЭКС'!$C$3:$G$2063,5,0)</f>
        <v>144</v>
      </c>
      <c r="AK277" s="218">
        <f t="shared" si="28"/>
        <v>0</v>
      </c>
    </row>
    <row r="278" spans="1:37" x14ac:dyDescent="0.3">
      <c r="A278" s="159" t="s">
        <v>881</v>
      </c>
      <c r="B278" s="160" t="s">
        <v>2033</v>
      </c>
      <c r="C278" s="160" t="s">
        <v>3525</v>
      </c>
      <c r="D278" s="113">
        <v>2</v>
      </c>
      <c r="E278" s="161">
        <v>16.600000000000001</v>
      </c>
      <c r="F278" s="162">
        <v>33.200000000000003</v>
      </c>
      <c r="G278" s="163">
        <v>2.04</v>
      </c>
      <c r="H278" s="163">
        <v>4.08</v>
      </c>
      <c r="I278" s="113" t="s">
        <v>170</v>
      </c>
      <c r="J278" s="96"/>
      <c r="K278" s="96"/>
      <c r="L278" s="96"/>
      <c r="M278" s="96"/>
      <c r="N278" s="96">
        <v>1</v>
      </c>
      <c r="O278" s="96"/>
      <c r="P278" s="164"/>
      <c r="Q278" s="164"/>
      <c r="R278" s="164"/>
      <c r="S278" s="164"/>
      <c r="T278" s="164"/>
      <c r="U278" s="96"/>
      <c r="V278" s="96">
        <v>1</v>
      </c>
      <c r="W278" s="96"/>
      <c r="X278" s="96"/>
      <c r="Y278" s="96"/>
      <c r="Z278" s="97">
        <f t="shared" si="29"/>
        <v>0</v>
      </c>
      <c r="AA278" s="97"/>
      <c r="AB278" s="291" t="str">
        <f>IFERROR(VLOOKUP(B278,'Найдено на объекте'!$A$2:$I$83,9,0),"-")</f>
        <v>-</v>
      </c>
      <c r="AC278" s="196" t="str">
        <f t="shared" si="24"/>
        <v>-</v>
      </c>
      <c r="AD278" s="196" t="str">
        <f>IFERROR(VLOOKUP(B278,[1]Отгрузки!$B$208:$C$281,2,0),"-")</f>
        <v>-</v>
      </c>
      <c r="AE278" s="196" t="str">
        <f t="shared" si="25"/>
        <v>-</v>
      </c>
      <c r="AF278" s="291">
        <f t="shared" si="26"/>
        <v>2</v>
      </c>
      <c r="AG278" s="196">
        <f t="shared" si="27"/>
        <v>3.32E-2</v>
      </c>
      <c r="AH278" s="319"/>
      <c r="AI278" s="291"/>
      <c r="AJ278" s="107">
        <f>VLOOKUP(B278,'[2]ВОМ КГ-3 СОЭКС'!$C$3:$G$2063,5,0)</f>
        <v>33.200000000000003</v>
      </c>
      <c r="AK278" s="218">
        <f t="shared" si="28"/>
        <v>0</v>
      </c>
    </row>
    <row r="279" spans="1:37" x14ac:dyDescent="0.3">
      <c r="A279" s="159" t="s">
        <v>884</v>
      </c>
      <c r="B279" s="160" t="s">
        <v>2034</v>
      </c>
      <c r="C279" s="160" t="s">
        <v>3526</v>
      </c>
      <c r="D279" s="113">
        <v>2</v>
      </c>
      <c r="E279" s="161">
        <v>20</v>
      </c>
      <c r="F279" s="162">
        <v>40</v>
      </c>
      <c r="G279" s="163">
        <v>2.46</v>
      </c>
      <c r="H279" s="163">
        <v>4.92</v>
      </c>
      <c r="I279" s="113" t="s">
        <v>170</v>
      </c>
      <c r="J279" s="96"/>
      <c r="K279" s="96"/>
      <c r="L279" s="96"/>
      <c r="M279" s="96"/>
      <c r="N279" s="96"/>
      <c r="O279" s="96"/>
      <c r="P279" s="164"/>
      <c r="Q279" s="164"/>
      <c r="R279" s="164"/>
      <c r="S279" s="164"/>
      <c r="T279" s="164"/>
      <c r="U279" s="96">
        <v>1</v>
      </c>
      <c r="V279" s="96">
        <v>1</v>
      </c>
      <c r="W279" s="96"/>
      <c r="X279" s="96"/>
      <c r="Y279" s="96"/>
      <c r="Z279" s="97">
        <f t="shared" si="29"/>
        <v>0</v>
      </c>
      <c r="AA279" s="97"/>
      <c r="AB279" s="291" t="str">
        <f>IFERROR(VLOOKUP(B279,'Найдено на объекте'!$A$2:$I$83,9,0),"-")</f>
        <v>-</v>
      </c>
      <c r="AC279" s="196" t="str">
        <f t="shared" si="24"/>
        <v>-</v>
      </c>
      <c r="AD279" s="196" t="str">
        <f>IFERROR(VLOOKUP(B279,[1]Отгрузки!$B$208:$C$281,2,0),"-")</f>
        <v>-</v>
      </c>
      <c r="AE279" s="196" t="str">
        <f t="shared" si="25"/>
        <v>-</v>
      </c>
      <c r="AF279" s="291">
        <f t="shared" si="26"/>
        <v>2</v>
      </c>
      <c r="AG279" s="196">
        <f t="shared" si="27"/>
        <v>0.04</v>
      </c>
      <c r="AH279" s="319"/>
      <c r="AI279" s="291"/>
      <c r="AJ279" s="107">
        <f>VLOOKUP(B279,'[2]ВОМ КГ-3 СОЭКС'!$C$3:$G$2063,5,0)</f>
        <v>40</v>
      </c>
      <c r="AK279" s="218">
        <f t="shared" si="28"/>
        <v>0</v>
      </c>
    </row>
    <row r="280" spans="1:37" x14ac:dyDescent="0.3">
      <c r="A280" s="159" t="s">
        <v>887</v>
      </c>
      <c r="B280" s="160" t="s">
        <v>2035</v>
      </c>
      <c r="C280" s="160" t="s">
        <v>3527</v>
      </c>
      <c r="D280" s="113">
        <v>1</v>
      </c>
      <c r="E280" s="161">
        <v>8.9</v>
      </c>
      <c r="F280" s="162">
        <v>8.9</v>
      </c>
      <c r="G280" s="163">
        <v>1.1200000000000001</v>
      </c>
      <c r="H280" s="163">
        <v>1.1200000000000001</v>
      </c>
      <c r="I280" s="113" t="s">
        <v>170</v>
      </c>
      <c r="J280" s="96"/>
      <c r="K280" s="96"/>
      <c r="L280" s="96"/>
      <c r="M280" s="96"/>
      <c r="N280" s="96"/>
      <c r="O280" s="96"/>
      <c r="P280" s="164"/>
      <c r="Q280" s="164"/>
      <c r="R280" s="164"/>
      <c r="S280" s="164"/>
      <c r="T280" s="164"/>
      <c r="U280" s="96">
        <v>1</v>
      </c>
      <c r="V280" s="96"/>
      <c r="W280" s="96"/>
      <c r="X280" s="96"/>
      <c r="Y280" s="96"/>
      <c r="Z280" s="97">
        <f t="shared" si="29"/>
        <v>0</v>
      </c>
      <c r="AA280" s="97"/>
      <c r="AB280" s="291" t="str">
        <f>IFERROR(VLOOKUP(B280,'Найдено на объекте'!$A$2:$I$83,9,0),"-")</f>
        <v>-</v>
      </c>
      <c r="AC280" s="196" t="str">
        <f t="shared" si="24"/>
        <v>-</v>
      </c>
      <c r="AD280" s="196" t="str">
        <f>IFERROR(VLOOKUP(B280,[1]Отгрузки!$B$208:$C$281,2,0),"-")</f>
        <v>-</v>
      </c>
      <c r="AE280" s="196" t="str">
        <f t="shared" si="25"/>
        <v>-</v>
      </c>
      <c r="AF280" s="291">
        <f t="shared" si="26"/>
        <v>1</v>
      </c>
      <c r="AG280" s="196">
        <f t="shared" si="27"/>
        <v>8.8999999999999999E-3</v>
      </c>
      <c r="AH280" s="319"/>
      <c r="AI280" s="291"/>
      <c r="AJ280" s="107">
        <f>VLOOKUP(B280,'[2]ВОМ КГ-3 СОЭКС'!$C$3:$G$2063,5,0)</f>
        <v>8.9</v>
      </c>
      <c r="AK280" s="218">
        <f t="shared" si="28"/>
        <v>0</v>
      </c>
    </row>
    <row r="281" spans="1:37" x14ac:dyDescent="0.3">
      <c r="A281" s="159" t="s">
        <v>890</v>
      </c>
      <c r="B281" s="160" t="s">
        <v>2036</v>
      </c>
      <c r="C281" s="160" t="s">
        <v>3528</v>
      </c>
      <c r="D281" s="113">
        <v>1</v>
      </c>
      <c r="E281" s="161">
        <v>54.4</v>
      </c>
      <c r="F281" s="162">
        <v>54.4</v>
      </c>
      <c r="G281" s="163">
        <v>3</v>
      </c>
      <c r="H281" s="163">
        <v>3</v>
      </c>
      <c r="I281" s="113" t="s">
        <v>170</v>
      </c>
      <c r="J281" s="96"/>
      <c r="K281" s="96"/>
      <c r="L281" s="96"/>
      <c r="M281" s="96"/>
      <c r="N281" s="96">
        <v>1</v>
      </c>
      <c r="O281" s="96"/>
      <c r="P281" s="164"/>
      <c r="Q281" s="164"/>
      <c r="R281" s="164"/>
      <c r="S281" s="164"/>
      <c r="T281" s="164"/>
      <c r="U281" s="96"/>
      <c r="V281" s="96"/>
      <c r="W281" s="96"/>
      <c r="X281" s="96"/>
      <c r="Y281" s="96"/>
      <c r="Z281" s="97">
        <f t="shared" si="29"/>
        <v>0</v>
      </c>
      <c r="AA281" s="97"/>
      <c r="AB281" s="291" t="str">
        <f>IFERROR(VLOOKUP(B281,'Найдено на объекте'!$A$2:$I$83,9,0),"-")</f>
        <v>-</v>
      </c>
      <c r="AC281" s="196" t="str">
        <f t="shared" si="24"/>
        <v>-</v>
      </c>
      <c r="AD281" s="196" t="str">
        <f>IFERROR(VLOOKUP(B281,[1]Отгрузки!$B$208:$C$281,2,0),"-")</f>
        <v>-</v>
      </c>
      <c r="AE281" s="196" t="str">
        <f t="shared" si="25"/>
        <v>-</v>
      </c>
      <c r="AF281" s="291">
        <f t="shared" si="26"/>
        <v>1</v>
      </c>
      <c r="AG281" s="196">
        <f t="shared" si="27"/>
        <v>5.4399999999999997E-2</v>
      </c>
      <c r="AH281" s="319"/>
      <c r="AI281" s="291"/>
      <c r="AJ281" s="107">
        <f>VLOOKUP(B281,'[2]ВОМ КГ-3 СОЭКС'!$C$3:$G$2063,5,0)</f>
        <v>54.4</v>
      </c>
      <c r="AK281" s="218">
        <f t="shared" si="28"/>
        <v>0</v>
      </c>
    </row>
    <row r="282" spans="1:37" x14ac:dyDescent="0.3">
      <c r="A282" s="159" t="s">
        <v>893</v>
      </c>
      <c r="B282" s="160" t="s">
        <v>2037</v>
      </c>
      <c r="C282" s="160" t="s">
        <v>3529</v>
      </c>
      <c r="D282" s="113">
        <v>9</v>
      </c>
      <c r="E282" s="161">
        <v>18.2</v>
      </c>
      <c r="F282" s="162">
        <v>163.80000000000001</v>
      </c>
      <c r="G282" s="163">
        <v>0.99</v>
      </c>
      <c r="H282" s="163">
        <v>8.91</v>
      </c>
      <c r="I282" s="113" t="s">
        <v>170</v>
      </c>
      <c r="J282" s="96"/>
      <c r="K282" s="96"/>
      <c r="L282" s="96">
        <v>3</v>
      </c>
      <c r="M282" s="96"/>
      <c r="N282" s="96">
        <v>3</v>
      </c>
      <c r="O282" s="96"/>
      <c r="P282" s="164"/>
      <c r="Q282" s="164"/>
      <c r="R282" s="164"/>
      <c r="S282" s="164"/>
      <c r="T282" s="164"/>
      <c r="U282" s="96"/>
      <c r="V282" s="96">
        <v>3</v>
      </c>
      <c r="W282" s="96"/>
      <c r="X282" s="96"/>
      <c r="Y282" s="96"/>
      <c r="Z282" s="97">
        <f t="shared" si="29"/>
        <v>0</v>
      </c>
      <c r="AA282" s="97"/>
      <c r="AB282" s="291" t="str">
        <f>IFERROR(VLOOKUP(B282,'Найдено на объекте'!$A$2:$I$83,9,0),"-")</f>
        <v>-</v>
      </c>
      <c r="AC282" s="196" t="str">
        <f t="shared" si="24"/>
        <v>-</v>
      </c>
      <c r="AD282" s="196" t="str">
        <f>IFERROR(VLOOKUP(B282,[1]Отгрузки!$B$208:$C$281,2,0),"-")</f>
        <v>-</v>
      </c>
      <c r="AE282" s="196" t="str">
        <f t="shared" si="25"/>
        <v>-</v>
      </c>
      <c r="AF282" s="291">
        <f t="shared" si="26"/>
        <v>9</v>
      </c>
      <c r="AG282" s="196">
        <f t="shared" si="27"/>
        <v>0.16379999999999997</v>
      </c>
      <c r="AH282" s="319"/>
      <c r="AI282" s="291"/>
      <c r="AJ282" s="107">
        <f>VLOOKUP(B282,'[2]ВОМ КГ-3 СОЭКС'!$C$3:$G$2063,5,0)</f>
        <v>163.80000000000001</v>
      </c>
      <c r="AK282" s="218">
        <f t="shared" si="28"/>
        <v>0</v>
      </c>
    </row>
    <row r="283" spans="1:37" x14ac:dyDescent="0.3">
      <c r="A283" s="159" t="s">
        <v>896</v>
      </c>
      <c r="B283" s="160" t="s">
        <v>2038</v>
      </c>
      <c r="C283" s="160" t="s">
        <v>3530</v>
      </c>
      <c r="D283" s="113">
        <v>9</v>
      </c>
      <c r="E283" s="161">
        <v>18.100000000000001</v>
      </c>
      <c r="F283" s="162">
        <v>162.9</v>
      </c>
      <c r="G283" s="163">
        <v>0.99</v>
      </c>
      <c r="H283" s="163">
        <v>8.91</v>
      </c>
      <c r="I283" s="113" t="s">
        <v>170</v>
      </c>
      <c r="J283" s="96"/>
      <c r="K283" s="96"/>
      <c r="L283" s="96">
        <v>3</v>
      </c>
      <c r="M283" s="96"/>
      <c r="N283" s="96">
        <v>3</v>
      </c>
      <c r="O283" s="96"/>
      <c r="P283" s="164"/>
      <c r="Q283" s="164"/>
      <c r="R283" s="164"/>
      <c r="S283" s="164"/>
      <c r="T283" s="164"/>
      <c r="U283" s="96"/>
      <c r="V283" s="96">
        <v>3</v>
      </c>
      <c r="W283" s="96"/>
      <c r="X283" s="96"/>
      <c r="Y283" s="96"/>
      <c r="Z283" s="97">
        <f t="shared" si="29"/>
        <v>0</v>
      </c>
      <c r="AA283" s="97"/>
      <c r="AB283" s="291" t="str">
        <f>IFERROR(VLOOKUP(B283,'Найдено на объекте'!$A$2:$I$83,9,0),"-")</f>
        <v>-</v>
      </c>
      <c r="AC283" s="196" t="str">
        <f t="shared" si="24"/>
        <v>-</v>
      </c>
      <c r="AD283" s="196" t="str">
        <f>IFERROR(VLOOKUP(B283,[1]Отгрузки!$B$208:$C$281,2,0),"-")</f>
        <v>-</v>
      </c>
      <c r="AE283" s="196" t="str">
        <f t="shared" si="25"/>
        <v>-</v>
      </c>
      <c r="AF283" s="291">
        <f t="shared" si="26"/>
        <v>9</v>
      </c>
      <c r="AG283" s="196">
        <f t="shared" si="27"/>
        <v>0.16290000000000002</v>
      </c>
      <c r="AH283" s="319"/>
      <c r="AI283" s="291"/>
      <c r="AJ283" s="107">
        <f>VLOOKUP(B283,'[2]ВОМ КГ-3 СОЭКС'!$C$3:$G$2063,5,0)</f>
        <v>162.9</v>
      </c>
      <c r="AK283" s="218">
        <f t="shared" si="28"/>
        <v>0</v>
      </c>
    </row>
    <row r="284" spans="1:37" x14ac:dyDescent="0.3">
      <c r="A284" s="159" t="s">
        <v>899</v>
      </c>
      <c r="B284" s="160" t="s">
        <v>2039</v>
      </c>
      <c r="C284" s="160" t="s">
        <v>3531</v>
      </c>
      <c r="D284" s="113">
        <v>4</v>
      </c>
      <c r="E284" s="161">
        <v>26.2</v>
      </c>
      <c r="F284" s="162">
        <v>104.8</v>
      </c>
      <c r="G284" s="163">
        <v>1.41</v>
      </c>
      <c r="H284" s="163">
        <v>5.64</v>
      </c>
      <c r="I284" s="113" t="s">
        <v>170</v>
      </c>
      <c r="J284" s="96"/>
      <c r="K284" s="96"/>
      <c r="L284" s="96">
        <v>4</v>
      </c>
      <c r="M284" s="96"/>
      <c r="N284" s="96"/>
      <c r="O284" s="96"/>
      <c r="P284" s="164"/>
      <c r="Q284" s="164"/>
      <c r="R284" s="164"/>
      <c r="S284" s="164"/>
      <c r="T284" s="164"/>
      <c r="U284" s="96"/>
      <c r="V284" s="96"/>
      <c r="W284" s="96"/>
      <c r="X284" s="96"/>
      <c r="Y284" s="96"/>
      <c r="Z284" s="97">
        <f t="shared" si="29"/>
        <v>0</v>
      </c>
      <c r="AA284" s="97"/>
      <c r="AB284" s="291" t="str">
        <f>IFERROR(VLOOKUP(B284,'Найдено на объекте'!$A$2:$I$83,9,0),"-")</f>
        <v>-</v>
      </c>
      <c r="AC284" s="196" t="str">
        <f t="shared" si="24"/>
        <v>-</v>
      </c>
      <c r="AD284" s="196" t="str">
        <f>IFERROR(VLOOKUP(B284,[1]Отгрузки!$B$208:$C$281,2,0),"-")</f>
        <v>-</v>
      </c>
      <c r="AE284" s="196" t="str">
        <f t="shared" si="25"/>
        <v>-</v>
      </c>
      <c r="AF284" s="291">
        <f t="shared" si="26"/>
        <v>4</v>
      </c>
      <c r="AG284" s="196">
        <f t="shared" si="27"/>
        <v>0.10479999999999999</v>
      </c>
      <c r="AH284" s="319"/>
      <c r="AI284" s="291"/>
      <c r="AJ284" s="107">
        <f>VLOOKUP(B284,'[2]ВОМ КГ-3 СОЭКС'!$C$3:$G$2063,5,0)</f>
        <v>104.8</v>
      </c>
      <c r="AK284" s="218">
        <f t="shared" si="28"/>
        <v>0</v>
      </c>
    </row>
    <row r="285" spans="1:37" x14ac:dyDescent="0.3">
      <c r="A285" s="159" t="s">
        <v>902</v>
      </c>
      <c r="B285" s="160" t="s">
        <v>2040</v>
      </c>
      <c r="C285" s="160" t="s">
        <v>3532</v>
      </c>
      <c r="D285" s="113">
        <v>1</v>
      </c>
      <c r="E285" s="161">
        <v>13.6</v>
      </c>
      <c r="F285" s="162">
        <v>13.6</v>
      </c>
      <c r="G285" s="163">
        <v>0.73</v>
      </c>
      <c r="H285" s="163">
        <v>0.73</v>
      </c>
      <c r="I285" s="113" t="s">
        <v>170</v>
      </c>
      <c r="J285" s="96"/>
      <c r="K285" s="96"/>
      <c r="L285" s="96"/>
      <c r="M285" s="96"/>
      <c r="N285" s="96">
        <v>1</v>
      </c>
      <c r="O285" s="96"/>
      <c r="P285" s="164"/>
      <c r="Q285" s="164"/>
      <c r="R285" s="164"/>
      <c r="S285" s="164"/>
      <c r="T285" s="164"/>
      <c r="U285" s="96"/>
      <c r="V285" s="96"/>
      <c r="W285" s="96"/>
      <c r="X285" s="96"/>
      <c r="Y285" s="96"/>
      <c r="Z285" s="97">
        <f t="shared" si="29"/>
        <v>0</v>
      </c>
      <c r="AA285" s="97"/>
      <c r="AB285" s="291" t="str">
        <f>IFERROR(VLOOKUP(B285,'Найдено на объекте'!$A$2:$I$83,9,0),"-")</f>
        <v>-</v>
      </c>
      <c r="AC285" s="196" t="str">
        <f t="shared" si="24"/>
        <v>-</v>
      </c>
      <c r="AD285" s="196" t="str">
        <f>IFERROR(VLOOKUP(B285,[1]Отгрузки!$B$208:$C$281,2,0),"-")</f>
        <v>-</v>
      </c>
      <c r="AE285" s="196" t="str">
        <f t="shared" si="25"/>
        <v>-</v>
      </c>
      <c r="AF285" s="291">
        <f t="shared" si="26"/>
        <v>1</v>
      </c>
      <c r="AG285" s="196">
        <f t="shared" si="27"/>
        <v>1.3599999999999999E-2</v>
      </c>
      <c r="AH285" s="319"/>
      <c r="AI285" s="291"/>
      <c r="AJ285" s="107">
        <f>VLOOKUP(B285,'[2]ВОМ КГ-3 СОЭКС'!$C$3:$G$2063,5,0)</f>
        <v>13.6</v>
      </c>
      <c r="AK285" s="218">
        <f t="shared" si="28"/>
        <v>0</v>
      </c>
    </row>
    <row r="286" spans="1:37" x14ac:dyDescent="0.3">
      <c r="A286" s="159" t="s">
        <v>905</v>
      </c>
      <c r="B286" s="160" t="s">
        <v>2041</v>
      </c>
      <c r="C286" s="160" t="s">
        <v>3533</v>
      </c>
      <c r="D286" s="113">
        <v>4</v>
      </c>
      <c r="E286" s="161">
        <v>16.600000000000001</v>
      </c>
      <c r="F286" s="162">
        <v>66.400000000000006</v>
      </c>
      <c r="G286" s="163">
        <v>0.89</v>
      </c>
      <c r="H286" s="163">
        <v>3.56</v>
      </c>
      <c r="I286" s="113" t="s">
        <v>170</v>
      </c>
      <c r="J286" s="96"/>
      <c r="K286" s="96"/>
      <c r="L286" s="96">
        <v>1</v>
      </c>
      <c r="M286" s="96"/>
      <c r="N286" s="96">
        <v>3</v>
      </c>
      <c r="O286" s="96"/>
      <c r="P286" s="164"/>
      <c r="Q286" s="164"/>
      <c r="R286" s="164"/>
      <c r="S286" s="164"/>
      <c r="T286" s="164"/>
      <c r="U286" s="96"/>
      <c r="V286" s="96"/>
      <c r="W286" s="96"/>
      <c r="X286" s="96"/>
      <c r="Y286" s="96"/>
      <c r="Z286" s="97">
        <f t="shared" si="29"/>
        <v>0</v>
      </c>
      <c r="AA286" s="97"/>
      <c r="AB286" s="291" t="str">
        <f>IFERROR(VLOOKUP(B286,'Найдено на объекте'!$A$2:$I$83,9,0),"-")</f>
        <v>-</v>
      </c>
      <c r="AC286" s="196" t="str">
        <f t="shared" si="24"/>
        <v>-</v>
      </c>
      <c r="AD286" s="196" t="str">
        <f>IFERROR(VLOOKUP(B286,[1]Отгрузки!$B$208:$C$281,2,0),"-")</f>
        <v>-</v>
      </c>
      <c r="AE286" s="196" t="str">
        <f t="shared" si="25"/>
        <v>-</v>
      </c>
      <c r="AF286" s="291">
        <f t="shared" si="26"/>
        <v>4</v>
      </c>
      <c r="AG286" s="196">
        <f t="shared" si="27"/>
        <v>6.6400000000000001E-2</v>
      </c>
      <c r="AH286" s="319"/>
      <c r="AI286" s="291"/>
      <c r="AJ286" s="107">
        <f>VLOOKUP(B286,'[2]ВОМ КГ-3 СОЭКС'!$C$3:$G$2063,5,0)</f>
        <v>66.400000000000006</v>
      </c>
      <c r="AK286" s="218">
        <f t="shared" si="28"/>
        <v>0</v>
      </c>
    </row>
    <row r="287" spans="1:37" x14ac:dyDescent="0.3">
      <c r="A287" s="159" t="s">
        <v>908</v>
      </c>
      <c r="B287" s="160" t="s">
        <v>2042</v>
      </c>
      <c r="C287" s="160" t="s">
        <v>3534</v>
      </c>
      <c r="D287" s="113">
        <v>4</v>
      </c>
      <c r="E287" s="161">
        <v>16.600000000000001</v>
      </c>
      <c r="F287" s="162">
        <v>66.400000000000006</v>
      </c>
      <c r="G287" s="163">
        <v>0.89</v>
      </c>
      <c r="H287" s="163">
        <v>3.56</v>
      </c>
      <c r="I287" s="113" t="s">
        <v>170</v>
      </c>
      <c r="J287" s="96"/>
      <c r="K287" s="96"/>
      <c r="L287" s="96">
        <v>2</v>
      </c>
      <c r="M287" s="96"/>
      <c r="N287" s="96">
        <v>2</v>
      </c>
      <c r="O287" s="96"/>
      <c r="P287" s="164"/>
      <c r="Q287" s="164"/>
      <c r="R287" s="164"/>
      <c r="S287" s="164"/>
      <c r="T287" s="164"/>
      <c r="U287" s="96"/>
      <c r="V287" s="96"/>
      <c r="W287" s="96"/>
      <c r="X287" s="96"/>
      <c r="Y287" s="96"/>
      <c r="Z287" s="97">
        <f t="shared" si="29"/>
        <v>0</v>
      </c>
      <c r="AA287" s="97"/>
      <c r="AB287" s="291" t="str">
        <f>IFERROR(VLOOKUP(B287,'Найдено на объекте'!$A$2:$I$83,9,0),"-")</f>
        <v>-</v>
      </c>
      <c r="AC287" s="196" t="str">
        <f t="shared" si="24"/>
        <v>-</v>
      </c>
      <c r="AD287" s="196" t="str">
        <f>IFERROR(VLOOKUP(B287,[1]Отгрузки!$B$208:$C$281,2,0),"-")</f>
        <v>-</v>
      </c>
      <c r="AE287" s="196" t="str">
        <f t="shared" si="25"/>
        <v>-</v>
      </c>
      <c r="AF287" s="291">
        <f t="shared" si="26"/>
        <v>4</v>
      </c>
      <c r="AG287" s="196">
        <f t="shared" si="27"/>
        <v>6.6400000000000001E-2</v>
      </c>
      <c r="AH287" s="319"/>
      <c r="AI287" s="291"/>
      <c r="AJ287" s="107">
        <f>VLOOKUP(B287,'[2]ВОМ КГ-3 СОЭКС'!$C$3:$G$2063,5,0)</f>
        <v>66.400000000000006</v>
      </c>
      <c r="AK287" s="218">
        <f t="shared" si="28"/>
        <v>0</v>
      </c>
    </row>
    <row r="288" spans="1:37" x14ac:dyDescent="0.3">
      <c r="A288" s="159" t="s">
        <v>911</v>
      </c>
      <c r="B288" s="160" t="s">
        <v>2043</v>
      </c>
      <c r="C288" s="160" t="s">
        <v>3535</v>
      </c>
      <c r="D288" s="113">
        <v>1</v>
      </c>
      <c r="E288" s="161">
        <v>43.1</v>
      </c>
      <c r="F288" s="162">
        <v>43.1</v>
      </c>
      <c r="G288" s="163">
        <v>2.37</v>
      </c>
      <c r="H288" s="163">
        <v>2.37</v>
      </c>
      <c r="I288" s="113" t="s">
        <v>170</v>
      </c>
      <c r="J288" s="96"/>
      <c r="K288" s="96"/>
      <c r="L288" s="96">
        <v>1</v>
      </c>
      <c r="M288" s="96"/>
      <c r="N288" s="96"/>
      <c r="O288" s="96"/>
      <c r="P288" s="164"/>
      <c r="Q288" s="164"/>
      <c r="R288" s="164"/>
      <c r="S288" s="164"/>
      <c r="T288" s="164"/>
      <c r="U288" s="96"/>
      <c r="V288" s="96"/>
      <c r="W288" s="96"/>
      <c r="X288" s="96"/>
      <c r="Y288" s="96"/>
      <c r="Z288" s="97">
        <f t="shared" si="29"/>
        <v>0</v>
      </c>
      <c r="AA288" s="97"/>
      <c r="AB288" s="291" t="str">
        <f>IFERROR(VLOOKUP(B288,'Найдено на объекте'!$A$2:$I$83,9,0),"-")</f>
        <v>-</v>
      </c>
      <c r="AC288" s="196" t="str">
        <f t="shared" si="24"/>
        <v>-</v>
      </c>
      <c r="AD288" s="196" t="str">
        <f>IFERROR(VLOOKUP(B288,[1]Отгрузки!$B$208:$C$281,2,0),"-")</f>
        <v>-</v>
      </c>
      <c r="AE288" s="196" t="str">
        <f t="shared" si="25"/>
        <v>-</v>
      </c>
      <c r="AF288" s="291">
        <f t="shared" si="26"/>
        <v>1</v>
      </c>
      <c r="AG288" s="196">
        <f t="shared" si="27"/>
        <v>4.3099999999999999E-2</v>
      </c>
      <c r="AH288" s="319"/>
      <c r="AI288" s="291"/>
      <c r="AJ288" s="107">
        <f>VLOOKUP(B288,'[2]ВОМ КГ-3 СОЭКС'!$C$3:$G$2063,5,0)</f>
        <v>43.1</v>
      </c>
      <c r="AK288" s="218">
        <f t="shared" si="28"/>
        <v>0</v>
      </c>
    </row>
    <row r="289" spans="1:37" x14ac:dyDescent="0.3">
      <c r="A289" s="159" t="s">
        <v>914</v>
      </c>
      <c r="B289" s="160" t="s">
        <v>2044</v>
      </c>
      <c r="C289" s="160" t="s">
        <v>3536</v>
      </c>
      <c r="D289" s="113">
        <v>3</v>
      </c>
      <c r="E289" s="161">
        <v>28.1</v>
      </c>
      <c r="F289" s="162">
        <v>84.3</v>
      </c>
      <c r="G289" s="163">
        <v>1.52</v>
      </c>
      <c r="H289" s="163">
        <v>4.5599999999999996</v>
      </c>
      <c r="I289" s="113" t="s">
        <v>170</v>
      </c>
      <c r="J289" s="96"/>
      <c r="K289" s="96"/>
      <c r="L289" s="96">
        <v>2</v>
      </c>
      <c r="M289" s="96"/>
      <c r="N289" s="96">
        <v>1</v>
      </c>
      <c r="O289" s="96"/>
      <c r="P289" s="164"/>
      <c r="Q289" s="164"/>
      <c r="R289" s="164"/>
      <c r="S289" s="164"/>
      <c r="T289" s="164"/>
      <c r="U289" s="96"/>
      <c r="V289" s="96"/>
      <c r="W289" s="96"/>
      <c r="X289" s="96"/>
      <c r="Y289" s="96"/>
      <c r="Z289" s="97">
        <f t="shared" si="29"/>
        <v>0</v>
      </c>
      <c r="AA289" s="97"/>
      <c r="AB289" s="291" t="str">
        <f>IFERROR(VLOOKUP(B289,'Найдено на объекте'!$A$2:$I$83,9,0),"-")</f>
        <v>-</v>
      </c>
      <c r="AC289" s="196" t="str">
        <f t="shared" si="24"/>
        <v>-</v>
      </c>
      <c r="AD289" s="196" t="str">
        <f>IFERROR(VLOOKUP(B289,[1]Отгрузки!$B$208:$C$281,2,0),"-")</f>
        <v>-</v>
      </c>
      <c r="AE289" s="196" t="str">
        <f t="shared" si="25"/>
        <v>-</v>
      </c>
      <c r="AF289" s="291">
        <f t="shared" si="26"/>
        <v>3</v>
      </c>
      <c r="AG289" s="196">
        <f t="shared" si="27"/>
        <v>8.4300000000000014E-2</v>
      </c>
      <c r="AH289" s="319"/>
      <c r="AI289" s="291"/>
      <c r="AJ289" s="107">
        <f>VLOOKUP(B289,'[2]ВОМ КГ-3 СОЭКС'!$C$3:$G$2063,5,0)</f>
        <v>84.3</v>
      </c>
      <c r="AK289" s="218">
        <f t="shared" si="28"/>
        <v>0</v>
      </c>
    </row>
    <row r="290" spans="1:37" x14ac:dyDescent="0.3">
      <c r="A290" s="159" t="s">
        <v>917</v>
      </c>
      <c r="B290" s="160" t="s">
        <v>2045</v>
      </c>
      <c r="C290" s="160" t="s">
        <v>3537</v>
      </c>
      <c r="D290" s="113">
        <v>6</v>
      </c>
      <c r="E290" s="161">
        <v>5.0999999999999996</v>
      </c>
      <c r="F290" s="162">
        <v>30.6</v>
      </c>
      <c r="G290" s="163">
        <v>0.26</v>
      </c>
      <c r="H290" s="163">
        <v>1.56</v>
      </c>
      <c r="I290" s="113" t="s">
        <v>170</v>
      </c>
      <c r="J290" s="96"/>
      <c r="K290" s="96"/>
      <c r="L290" s="96">
        <v>2</v>
      </c>
      <c r="M290" s="96"/>
      <c r="N290" s="96">
        <v>2</v>
      </c>
      <c r="O290" s="96"/>
      <c r="P290" s="164"/>
      <c r="Q290" s="164"/>
      <c r="R290" s="164"/>
      <c r="S290" s="164"/>
      <c r="T290" s="164"/>
      <c r="U290" s="96">
        <v>1</v>
      </c>
      <c r="V290" s="96">
        <v>1</v>
      </c>
      <c r="W290" s="96"/>
      <c r="X290" s="96"/>
      <c r="Y290" s="96"/>
      <c r="Z290" s="97">
        <f t="shared" si="29"/>
        <v>0</v>
      </c>
      <c r="AA290" s="97"/>
      <c r="AB290" s="291" t="str">
        <f>IFERROR(VLOOKUP(B290,'Найдено на объекте'!$A$2:$I$83,9,0),"-")</f>
        <v>-</v>
      </c>
      <c r="AC290" s="196" t="str">
        <f t="shared" si="24"/>
        <v>-</v>
      </c>
      <c r="AD290" s="196" t="str">
        <f>IFERROR(VLOOKUP(B290,[1]Отгрузки!$B$208:$C$281,2,0),"-")</f>
        <v>-</v>
      </c>
      <c r="AE290" s="196" t="str">
        <f t="shared" si="25"/>
        <v>-</v>
      </c>
      <c r="AF290" s="291">
        <f t="shared" si="26"/>
        <v>6</v>
      </c>
      <c r="AG290" s="196">
        <f t="shared" si="27"/>
        <v>3.0599999999999999E-2</v>
      </c>
      <c r="AH290" s="319"/>
      <c r="AI290" s="291"/>
      <c r="AJ290" s="107">
        <f>VLOOKUP(B290,'[2]ВОМ КГ-3 СОЭКС'!$C$3:$G$2063,5,0)</f>
        <v>30.6</v>
      </c>
      <c r="AK290" s="218">
        <f t="shared" si="28"/>
        <v>0</v>
      </c>
    </row>
    <row r="291" spans="1:37" x14ac:dyDescent="0.3">
      <c r="A291" s="159" t="s">
        <v>920</v>
      </c>
      <c r="B291" s="160" t="s">
        <v>2046</v>
      </c>
      <c r="C291" s="160" t="s">
        <v>3538</v>
      </c>
      <c r="D291" s="113">
        <v>1</v>
      </c>
      <c r="E291" s="161">
        <v>25.4</v>
      </c>
      <c r="F291" s="162">
        <v>25.4</v>
      </c>
      <c r="G291" s="163">
        <v>1.37</v>
      </c>
      <c r="H291" s="163">
        <v>1.37</v>
      </c>
      <c r="I291" s="113" t="s">
        <v>170</v>
      </c>
      <c r="J291" s="96"/>
      <c r="K291" s="96"/>
      <c r="L291" s="96">
        <v>1</v>
      </c>
      <c r="M291" s="96"/>
      <c r="N291" s="96"/>
      <c r="O291" s="96"/>
      <c r="P291" s="164"/>
      <c r="Q291" s="164"/>
      <c r="R291" s="164"/>
      <c r="S291" s="164"/>
      <c r="T291" s="164"/>
      <c r="U291" s="96"/>
      <c r="V291" s="96"/>
      <c r="W291" s="96"/>
      <c r="X291" s="96"/>
      <c r="Y291" s="96"/>
      <c r="Z291" s="97">
        <f t="shared" si="29"/>
        <v>0</v>
      </c>
      <c r="AA291" s="97"/>
      <c r="AB291" s="291" t="str">
        <f>IFERROR(VLOOKUP(B291,'Найдено на объекте'!$A$2:$I$83,9,0),"-")</f>
        <v>-</v>
      </c>
      <c r="AC291" s="196" t="str">
        <f t="shared" si="24"/>
        <v>-</v>
      </c>
      <c r="AD291" s="196" t="str">
        <f>IFERROR(VLOOKUP(B291,[1]Отгрузки!$B$208:$C$281,2,0),"-")</f>
        <v>-</v>
      </c>
      <c r="AE291" s="196" t="str">
        <f t="shared" si="25"/>
        <v>-</v>
      </c>
      <c r="AF291" s="291">
        <f t="shared" si="26"/>
        <v>1</v>
      </c>
      <c r="AG291" s="196">
        <f t="shared" si="27"/>
        <v>2.5399999999999999E-2</v>
      </c>
      <c r="AH291" s="319"/>
      <c r="AI291" s="291"/>
      <c r="AJ291" s="107">
        <f>VLOOKUP(B291,'[2]ВОМ КГ-3 СОЭКС'!$C$3:$G$2063,5,0)</f>
        <v>25.4</v>
      </c>
      <c r="AK291" s="218">
        <f t="shared" si="28"/>
        <v>0</v>
      </c>
    </row>
    <row r="292" spans="1:37" x14ac:dyDescent="0.3">
      <c r="A292" s="159" t="s">
        <v>923</v>
      </c>
      <c r="B292" s="160" t="s">
        <v>2047</v>
      </c>
      <c r="C292" s="160" t="s">
        <v>3539</v>
      </c>
      <c r="D292" s="113">
        <v>1</v>
      </c>
      <c r="E292" s="161">
        <v>13.9</v>
      </c>
      <c r="F292" s="162">
        <v>13.9</v>
      </c>
      <c r="G292" s="163">
        <v>0.74</v>
      </c>
      <c r="H292" s="163">
        <v>0.74</v>
      </c>
      <c r="I292" s="113" t="s">
        <v>170</v>
      </c>
      <c r="J292" s="96"/>
      <c r="K292" s="96"/>
      <c r="L292" s="96">
        <v>1</v>
      </c>
      <c r="M292" s="96"/>
      <c r="N292" s="96"/>
      <c r="O292" s="96"/>
      <c r="P292" s="164"/>
      <c r="Q292" s="164"/>
      <c r="R292" s="164"/>
      <c r="S292" s="164"/>
      <c r="T292" s="164"/>
      <c r="U292" s="96"/>
      <c r="V292" s="96"/>
      <c r="W292" s="96"/>
      <c r="X292" s="96"/>
      <c r="Y292" s="96"/>
      <c r="Z292" s="97">
        <f t="shared" si="29"/>
        <v>0</v>
      </c>
      <c r="AA292" s="97"/>
      <c r="AB292" s="291" t="str">
        <f>IFERROR(VLOOKUP(B292,'Найдено на объекте'!$A$2:$I$83,9,0),"-")</f>
        <v>-</v>
      </c>
      <c r="AC292" s="196" t="str">
        <f t="shared" si="24"/>
        <v>-</v>
      </c>
      <c r="AD292" s="196" t="str">
        <f>IFERROR(VLOOKUP(B292,[1]Отгрузки!$B$208:$C$281,2,0),"-")</f>
        <v>-</v>
      </c>
      <c r="AE292" s="196" t="str">
        <f t="shared" si="25"/>
        <v>-</v>
      </c>
      <c r="AF292" s="291">
        <f t="shared" si="26"/>
        <v>1</v>
      </c>
      <c r="AG292" s="196">
        <f t="shared" si="27"/>
        <v>1.3900000000000001E-2</v>
      </c>
      <c r="AH292" s="319"/>
      <c r="AI292" s="291"/>
      <c r="AJ292" s="107">
        <f>VLOOKUP(B292,'[2]ВОМ КГ-3 СОЭКС'!$C$3:$G$2063,5,0)</f>
        <v>13.9</v>
      </c>
      <c r="AK292" s="218">
        <f t="shared" si="28"/>
        <v>0</v>
      </c>
    </row>
    <row r="293" spans="1:37" x14ac:dyDescent="0.3">
      <c r="A293" s="159" t="s">
        <v>926</v>
      </c>
      <c r="B293" s="160" t="s">
        <v>2048</v>
      </c>
      <c r="C293" s="160" t="s">
        <v>3540</v>
      </c>
      <c r="D293" s="113">
        <v>6</v>
      </c>
      <c r="E293" s="161">
        <v>29.9</v>
      </c>
      <c r="F293" s="162">
        <v>179.4</v>
      </c>
      <c r="G293" s="163">
        <v>1.64</v>
      </c>
      <c r="H293" s="163">
        <v>9.84</v>
      </c>
      <c r="I293" s="113" t="s">
        <v>170</v>
      </c>
      <c r="J293" s="96"/>
      <c r="K293" s="96"/>
      <c r="L293" s="96"/>
      <c r="M293" s="96">
        <v>2</v>
      </c>
      <c r="N293" s="96">
        <v>2</v>
      </c>
      <c r="O293" s="96"/>
      <c r="P293" s="164"/>
      <c r="Q293" s="164"/>
      <c r="R293" s="164"/>
      <c r="S293" s="164"/>
      <c r="T293" s="164"/>
      <c r="U293" s="96"/>
      <c r="V293" s="96">
        <v>2</v>
      </c>
      <c r="W293" s="96"/>
      <c r="X293" s="96"/>
      <c r="Y293" s="96"/>
      <c r="Z293" s="97">
        <f t="shared" si="29"/>
        <v>0</v>
      </c>
      <c r="AA293" s="97"/>
      <c r="AB293" s="291" t="str">
        <f>IFERROR(VLOOKUP(B293,'Найдено на объекте'!$A$2:$I$83,9,0),"-")</f>
        <v>-</v>
      </c>
      <c r="AC293" s="196" t="str">
        <f t="shared" si="24"/>
        <v>-</v>
      </c>
      <c r="AD293" s="196" t="str">
        <f>IFERROR(VLOOKUP(B293,[1]Отгрузки!$B$208:$C$281,2,0),"-")</f>
        <v>-</v>
      </c>
      <c r="AE293" s="196" t="str">
        <f t="shared" si="25"/>
        <v>-</v>
      </c>
      <c r="AF293" s="291">
        <f t="shared" si="26"/>
        <v>6</v>
      </c>
      <c r="AG293" s="196">
        <f t="shared" si="27"/>
        <v>0.17939999999999998</v>
      </c>
      <c r="AH293" s="319"/>
      <c r="AI293" s="291"/>
      <c r="AJ293" s="107">
        <f>VLOOKUP(B293,'[2]ВОМ КГ-3 СОЭКС'!$C$3:$G$2063,5,0)</f>
        <v>179.4</v>
      </c>
      <c r="AK293" s="218">
        <f t="shared" si="28"/>
        <v>0</v>
      </c>
    </row>
    <row r="294" spans="1:37" x14ac:dyDescent="0.3">
      <c r="A294" s="159" t="s">
        <v>929</v>
      </c>
      <c r="B294" s="160" t="s">
        <v>2049</v>
      </c>
      <c r="C294" s="160" t="s">
        <v>3541</v>
      </c>
      <c r="D294" s="113">
        <v>3</v>
      </c>
      <c r="E294" s="161">
        <v>13.6</v>
      </c>
      <c r="F294" s="162">
        <v>40.799999999999997</v>
      </c>
      <c r="G294" s="163">
        <v>0.73</v>
      </c>
      <c r="H294" s="163">
        <v>2.19</v>
      </c>
      <c r="I294" s="113" t="s">
        <v>170</v>
      </c>
      <c r="J294" s="96"/>
      <c r="K294" s="96"/>
      <c r="L294" s="96"/>
      <c r="M294" s="96"/>
      <c r="N294" s="96"/>
      <c r="O294" s="96"/>
      <c r="P294" s="164"/>
      <c r="Q294" s="164"/>
      <c r="R294" s="164"/>
      <c r="S294" s="164"/>
      <c r="T294" s="164"/>
      <c r="U294" s="96"/>
      <c r="V294" s="96"/>
      <c r="W294" s="96"/>
      <c r="X294" s="96"/>
      <c r="Y294" s="96"/>
      <c r="Z294" s="97">
        <f t="shared" si="29"/>
        <v>3</v>
      </c>
      <c r="AA294" s="97" t="s">
        <v>1772</v>
      </c>
      <c r="AB294" s="291" t="str">
        <f>IFERROR(VLOOKUP(B294,'Найдено на объекте'!$A$2:$I$83,9,0),"-")</f>
        <v>-</v>
      </c>
      <c r="AC294" s="196" t="str">
        <f t="shared" si="24"/>
        <v>-</v>
      </c>
      <c r="AD294" s="196" t="str">
        <f>IFERROR(VLOOKUP(B294,[1]Отгрузки!$B$208:$C$281,2,0),"-")</f>
        <v>-</v>
      </c>
      <c r="AE294" s="196" t="str">
        <f t="shared" si="25"/>
        <v>-</v>
      </c>
      <c r="AF294" s="291">
        <f t="shared" si="26"/>
        <v>3</v>
      </c>
      <c r="AG294" s="196">
        <f t="shared" si="27"/>
        <v>4.0799999999999996E-2</v>
      </c>
      <c r="AH294" s="319"/>
      <c r="AI294" s="291"/>
      <c r="AJ294" s="107">
        <f>VLOOKUP(B294,'[2]ВОМ КГ-3 СОЭКС'!$C$3:$G$2063,5,0)</f>
        <v>40.799999999999997</v>
      </c>
      <c r="AK294" s="218">
        <f t="shared" si="28"/>
        <v>0</v>
      </c>
    </row>
    <row r="295" spans="1:37" x14ac:dyDescent="0.3">
      <c r="A295" s="159" t="s">
        <v>932</v>
      </c>
      <c r="B295" s="160" t="s">
        <v>2050</v>
      </c>
      <c r="C295" s="160" t="s">
        <v>3542</v>
      </c>
      <c r="D295" s="113">
        <v>1</v>
      </c>
      <c r="E295" s="161">
        <v>72.400000000000006</v>
      </c>
      <c r="F295" s="162">
        <v>72.400000000000006</v>
      </c>
      <c r="G295" s="163">
        <v>3.99</v>
      </c>
      <c r="H295" s="163">
        <v>3.99</v>
      </c>
      <c r="I295" s="113" t="s">
        <v>170</v>
      </c>
      <c r="J295" s="96"/>
      <c r="K295" s="96"/>
      <c r="L295" s="96"/>
      <c r="M295" s="96"/>
      <c r="N295" s="96"/>
      <c r="O295" s="96"/>
      <c r="P295" s="164"/>
      <c r="Q295" s="164"/>
      <c r="R295" s="164"/>
      <c r="S295" s="164"/>
      <c r="T295" s="164"/>
      <c r="U295" s="96">
        <v>1</v>
      </c>
      <c r="V295" s="96"/>
      <c r="W295" s="96"/>
      <c r="X295" s="96"/>
      <c r="Y295" s="96"/>
      <c r="Z295" s="97">
        <f t="shared" si="29"/>
        <v>0</v>
      </c>
      <c r="AA295" s="97"/>
      <c r="AB295" s="291" t="str">
        <f>IFERROR(VLOOKUP(B295,'Найдено на объекте'!$A$2:$I$83,9,0),"-")</f>
        <v>-</v>
      </c>
      <c r="AC295" s="196" t="str">
        <f t="shared" si="24"/>
        <v>-</v>
      </c>
      <c r="AD295" s="196" t="str">
        <f>IFERROR(VLOOKUP(B295,[1]Отгрузки!$B$208:$C$281,2,0),"-")</f>
        <v>-</v>
      </c>
      <c r="AE295" s="196" t="str">
        <f t="shared" si="25"/>
        <v>-</v>
      </c>
      <c r="AF295" s="291">
        <f t="shared" si="26"/>
        <v>1</v>
      </c>
      <c r="AG295" s="196">
        <f t="shared" si="27"/>
        <v>7.2400000000000006E-2</v>
      </c>
      <c r="AH295" s="319"/>
      <c r="AI295" s="291"/>
      <c r="AJ295" s="107">
        <f>VLOOKUP(B295,'[2]ВОМ КГ-3 СОЭКС'!$C$3:$G$2063,5,0)</f>
        <v>72.400000000000006</v>
      </c>
      <c r="AK295" s="218">
        <f t="shared" si="28"/>
        <v>0</v>
      </c>
    </row>
    <row r="296" spans="1:37" x14ac:dyDescent="0.3">
      <c r="A296" s="159" t="s">
        <v>935</v>
      </c>
      <c r="B296" s="160" t="s">
        <v>2051</v>
      </c>
      <c r="C296" s="160" t="s">
        <v>3543</v>
      </c>
      <c r="D296" s="113">
        <v>2</v>
      </c>
      <c r="E296" s="161">
        <v>40.1</v>
      </c>
      <c r="F296" s="162">
        <v>80.2</v>
      </c>
      <c r="G296" s="163">
        <v>2.2000000000000002</v>
      </c>
      <c r="H296" s="163">
        <v>4.4000000000000004</v>
      </c>
      <c r="I296" s="113" t="s">
        <v>170</v>
      </c>
      <c r="J296" s="96"/>
      <c r="K296" s="96"/>
      <c r="L296" s="96"/>
      <c r="M296" s="96"/>
      <c r="N296" s="96">
        <v>1</v>
      </c>
      <c r="O296" s="96"/>
      <c r="P296" s="164"/>
      <c r="Q296" s="164"/>
      <c r="R296" s="164"/>
      <c r="S296" s="164"/>
      <c r="T296" s="164"/>
      <c r="U296" s="96">
        <v>1</v>
      </c>
      <c r="V296" s="96"/>
      <c r="W296" s="96"/>
      <c r="X296" s="96"/>
      <c r="Y296" s="96"/>
      <c r="Z296" s="97">
        <f t="shared" si="29"/>
        <v>0</v>
      </c>
      <c r="AA296" s="97"/>
      <c r="AB296" s="291" t="str">
        <f>IFERROR(VLOOKUP(B296,'Найдено на объекте'!$A$2:$I$83,9,0),"-")</f>
        <v>-</v>
      </c>
      <c r="AC296" s="196" t="str">
        <f t="shared" si="24"/>
        <v>-</v>
      </c>
      <c r="AD296" s="196" t="str">
        <f>IFERROR(VLOOKUP(B296,[1]Отгрузки!$B$208:$C$281,2,0),"-")</f>
        <v>-</v>
      </c>
      <c r="AE296" s="196" t="str">
        <f t="shared" si="25"/>
        <v>-</v>
      </c>
      <c r="AF296" s="291">
        <f t="shared" si="26"/>
        <v>2</v>
      </c>
      <c r="AG296" s="196">
        <f t="shared" si="27"/>
        <v>8.0200000000000007E-2</v>
      </c>
      <c r="AH296" s="319"/>
      <c r="AI296" s="291"/>
      <c r="AJ296" s="107">
        <f>VLOOKUP(B296,'[2]ВОМ КГ-3 СОЭКС'!$C$3:$G$2063,5,0)</f>
        <v>80.2</v>
      </c>
      <c r="AK296" s="218">
        <f t="shared" si="28"/>
        <v>0</v>
      </c>
    </row>
    <row r="297" spans="1:37" x14ac:dyDescent="0.3">
      <c r="A297" s="159" t="s">
        <v>938</v>
      </c>
      <c r="B297" s="160" t="s">
        <v>2052</v>
      </c>
      <c r="C297" s="160" t="s">
        <v>3544</v>
      </c>
      <c r="D297" s="113">
        <v>3</v>
      </c>
      <c r="E297" s="161">
        <v>16.2</v>
      </c>
      <c r="F297" s="162">
        <v>48.6</v>
      </c>
      <c r="G297" s="163">
        <v>0.88</v>
      </c>
      <c r="H297" s="163">
        <v>2.64</v>
      </c>
      <c r="I297" s="113" t="s">
        <v>170</v>
      </c>
      <c r="J297" s="96"/>
      <c r="K297" s="96"/>
      <c r="L297" s="96"/>
      <c r="M297" s="96">
        <v>1</v>
      </c>
      <c r="N297" s="96"/>
      <c r="O297" s="96"/>
      <c r="P297" s="164"/>
      <c r="Q297" s="164"/>
      <c r="R297" s="164"/>
      <c r="S297" s="164"/>
      <c r="T297" s="164"/>
      <c r="U297" s="96">
        <v>1</v>
      </c>
      <c r="V297" s="96">
        <v>1</v>
      </c>
      <c r="W297" s="96"/>
      <c r="X297" s="96"/>
      <c r="Y297" s="96"/>
      <c r="Z297" s="97">
        <f t="shared" si="29"/>
        <v>0</v>
      </c>
      <c r="AA297" s="97"/>
      <c r="AB297" s="291" t="str">
        <f>IFERROR(VLOOKUP(B297,'Найдено на объекте'!$A$2:$I$83,9,0),"-")</f>
        <v>-</v>
      </c>
      <c r="AC297" s="196" t="str">
        <f t="shared" si="24"/>
        <v>-</v>
      </c>
      <c r="AD297" s="196" t="str">
        <f>IFERROR(VLOOKUP(B297,[1]Отгрузки!$B$208:$C$281,2,0),"-")</f>
        <v>-</v>
      </c>
      <c r="AE297" s="196" t="str">
        <f t="shared" si="25"/>
        <v>-</v>
      </c>
      <c r="AF297" s="291">
        <f t="shared" si="26"/>
        <v>3</v>
      </c>
      <c r="AG297" s="196">
        <f t="shared" si="27"/>
        <v>4.8599999999999997E-2</v>
      </c>
      <c r="AH297" s="319"/>
      <c r="AI297" s="291"/>
      <c r="AJ297" s="107">
        <f>VLOOKUP(B297,'[2]ВОМ КГ-3 СОЭКС'!$C$3:$G$2063,5,0)</f>
        <v>48.6</v>
      </c>
      <c r="AK297" s="218">
        <f t="shared" si="28"/>
        <v>0</v>
      </c>
    </row>
    <row r="298" spans="1:37" x14ac:dyDescent="0.3">
      <c r="A298" s="159" t="s">
        <v>941</v>
      </c>
      <c r="B298" s="160" t="s">
        <v>2053</v>
      </c>
      <c r="C298" s="160" t="s">
        <v>3545</v>
      </c>
      <c r="D298" s="113">
        <v>2</v>
      </c>
      <c r="E298" s="161">
        <v>18.5</v>
      </c>
      <c r="F298" s="162">
        <v>37</v>
      </c>
      <c r="G298" s="163">
        <v>1</v>
      </c>
      <c r="H298" s="163">
        <v>2</v>
      </c>
      <c r="I298" s="113" t="s">
        <v>170</v>
      </c>
      <c r="J298" s="96"/>
      <c r="K298" s="96"/>
      <c r="L298" s="96"/>
      <c r="M298" s="96">
        <v>1</v>
      </c>
      <c r="N298" s="96"/>
      <c r="O298" s="96"/>
      <c r="P298" s="164"/>
      <c r="Q298" s="164"/>
      <c r="R298" s="164"/>
      <c r="S298" s="164"/>
      <c r="T298" s="164"/>
      <c r="U298" s="96">
        <v>1</v>
      </c>
      <c r="V298" s="96"/>
      <c r="W298" s="96"/>
      <c r="X298" s="96"/>
      <c r="Y298" s="96"/>
      <c r="Z298" s="97">
        <f t="shared" si="29"/>
        <v>0</v>
      </c>
      <c r="AA298" s="97"/>
      <c r="AB298" s="291" t="str">
        <f>IFERROR(VLOOKUP(B298,'Найдено на объекте'!$A$2:$I$83,9,0),"-")</f>
        <v>-</v>
      </c>
      <c r="AC298" s="196" t="str">
        <f t="shared" si="24"/>
        <v>-</v>
      </c>
      <c r="AD298" s="196" t="str">
        <f>IFERROR(VLOOKUP(B298,[1]Отгрузки!$B$208:$C$281,2,0),"-")</f>
        <v>-</v>
      </c>
      <c r="AE298" s="196" t="str">
        <f t="shared" si="25"/>
        <v>-</v>
      </c>
      <c r="AF298" s="291">
        <f t="shared" si="26"/>
        <v>2</v>
      </c>
      <c r="AG298" s="196">
        <f t="shared" si="27"/>
        <v>3.6999999999999998E-2</v>
      </c>
      <c r="AH298" s="319"/>
      <c r="AI298" s="291"/>
      <c r="AJ298" s="107">
        <f>VLOOKUP(B298,'[2]ВОМ КГ-3 СОЭКС'!$C$3:$G$2063,5,0)</f>
        <v>37</v>
      </c>
      <c r="AK298" s="218">
        <f t="shared" si="28"/>
        <v>0</v>
      </c>
    </row>
    <row r="299" spans="1:37" x14ac:dyDescent="0.3">
      <c r="A299" s="159" t="s">
        <v>944</v>
      </c>
      <c r="B299" s="160" t="s">
        <v>2054</v>
      </c>
      <c r="C299" s="160" t="s">
        <v>3546</v>
      </c>
      <c r="D299" s="113">
        <v>1</v>
      </c>
      <c r="E299" s="161">
        <v>21.2</v>
      </c>
      <c r="F299" s="162">
        <v>21.2</v>
      </c>
      <c r="G299" s="163">
        <v>1.1599999999999999</v>
      </c>
      <c r="H299" s="163">
        <v>1.1599999999999999</v>
      </c>
      <c r="I299" s="113" t="s">
        <v>170</v>
      </c>
      <c r="J299" s="96"/>
      <c r="K299" s="96"/>
      <c r="L299" s="96"/>
      <c r="M299" s="96"/>
      <c r="N299" s="96">
        <v>1</v>
      </c>
      <c r="O299" s="96"/>
      <c r="P299" s="164"/>
      <c r="Q299" s="164"/>
      <c r="R299" s="164"/>
      <c r="S299" s="164"/>
      <c r="T299" s="164"/>
      <c r="U299" s="96"/>
      <c r="V299" s="96"/>
      <c r="W299" s="96"/>
      <c r="X299" s="96"/>
      <c r="Y299" s="96"/>
      <c r="Z299" s="97">
        <f t="shared" si="29"/>
        <v>0</v>
      </c>
      <c r="AA299" s="97"/>
      <c r="AB299" s="291" t="str">
        <f>IFERROR(VLOOKUP(B299,'Найдено на объекте'!$A$2:$I$83,9,0),"-")</f>
        <v>-</v>
      </c>
      <c r="AC299" s="196" t="str">
        <f t="shared" si="24"/>
        <v>-</v>
      </c>
      <c r="AD299" s="196" t="str">
        <f>IFERROR(VLOOKUP(B299,[1]Отгрузки!$B$208:$C$281,2,0),"-")</f>
        <v>-</v>
      </c>
      <c r="AE299" s="196" t="str">
        <f t="shared" si="25"/>
        <v>-</v>
      </c>
      <c r="AF299" s="291">
        <f t="shared" si="26"/>
        <v>1</v>
      </c>
      <c r="AG299" s="196">
        <f t="shared" si="27"/>
        <v>2.12E-2</v>
      </c>
      <c r="AH299" s="319"/>
      <c r="AI299" s="291"/>
      <c r="AJ299" s="107">
        <f>VLOOKUP(B299,'[2]ВОМ КГ-3 СОЭКС'!$C$3:$G$2063,5,0)</f>
        <v>21.2</v>
      </c>
      <c r="AK299" s="218">
        <f t="shared" si="28"/>
        <v>0</v>
      </c>
    </row>
    <row r="300" spans="1:37" x14ac:dyDescent="0.3">
      <c r="A300" s="159" t="s">
        <v>947</v>
      </c>
      <c r="B300" s="160" t="s">
        <v>2055</v>
      </c>
      <c r="C300" s="160" t="s">
        <v>3547</v>
      </c>
      <c r="D300" s="113">
        <v>1</v>
      </c>
      <c r="E300" s="161">
        <v>11.2</v>
      </c>
      <c r="F300" s="162">
        <v>11.2</v>
      </c>
      <c r="G300" s="163">
        <v>0.57999999999999996</v>
      </c>
      <c r="H300" s="163">
        <v>0.57999999999999996</v>
      </c>
      <c r="I300" s="113" t="s">
        <v>170</v>
      </c>
      <c r="J300" s="96"/>
      <c r="K300" s="96"/>
      <c r="L300" s="96"/>
      <c r="M300" s="96"/>
      <c r="N300" s="96">
        <v>1</v>
      </c>
      <c r="O300" s="96"/>
      <c r="P300" s="164"/>
      <c r="Q300" s="164"/>
      <c r="R300" s="164"/>
      <c r="S300" s="164"/>
      <c r="T300" s="164"/>
      <c r="U300" s="96"/>
      <c r="V300" s="96"/>
      <c r="W300" s="96"/>
      <c r="X300" s="96"/>
      <c r="Y300" s="96"/>
      <c r="Z300" s="97">
        <f t="shared" si="29"/>
        <v>0</v>
      </c>
      <c r="AA300" s="97"/>
      <c r="AB300" s="291" t="str">
        <f>IFERROR(VLOOKUP(B300,'Найдено на объекте'!$A$2:$I$83,9,0),"-")</f>
        <v>-</v>
      </c>
      <c r="AC300" s="196" t="str">
        <f t="shared" si="24"/>
        <v>-</v>
      </c>
      <c r="AD300" s="196" t="str">
        <f>IFERROR(VLOOKUP(B300,[1]Отгрузки!$B$208:$C$281,2,0),"-")</f>
        <v>-</v>
      </c>
      <c r="AE300" s="196" t="str">
        <f t="shared" si="25"/>
        <v>-</v>
      </c>
      <c r="AF300" s="291">
        <f t="shared" si="26"/>
        <v>1</v>
      </c>
      <c r="AG300" s="196">
        <f t="shared" si="27"/>
        <v>1.12E-2</v>
      </c>
      <c r="AH300" s="319"/>
      <c r="AI300" s="291"/>
      <c r="AJ300" s="107">
        <f>VLOOKUP(B300,'[2]ВОМ КГ-3 СОЭКС'!$C$3:$G$2063,5,0)</f>
        <v>11.2</v>
      </c>
      <c r="AK300" s="218">
        <f t="shared" si="28"/>
        <v>0</v>
      </c>
    </row>
    <row r="301" spans="1:37" x14ac:dyDescent="0.3">
      <c r="A301" s="159" t="s">
        <v>950</v>
      </c>
      <c r="B301" s="160" t="s">
        <v>2056</v>
      </c>
      <c r="C301" s="160" t="s">
        <v>3548</v>
      </c>
      <c r="D301" s="113">
        <v>6</v>
      </c>
      <c r="E301" s="161">
        <v>31.3</v>
      </c>
      <c r="F301" s="162">
        <v>187.8</v>
      </c>
      <c r="G301" s="163">
        <v>1.71</v>
      </c>
      <c r="H301" s="163">
        <v>10.26</v>
      </c>
      <c r="I301" s="113" t="s">
        <v>170</v>
      </c>
      <c r="J301" s="96"/>
      <c r="K301" s="96"/>
      <c r="L301" s="96"/>
      <c r="M301" s="96">
        <v>1</v>
      </c>
      <c r="N301" s="96">
        <v>2</v>
      </c>
      <c r="O301" s="96"/>
      <c r="P301" s="164"/>
      <c r="Q301" s="164"/>
      <c r="R301" s="164"/>
      <c r="S301" s="164"/>
      <c r="T301" s="164"/>
      <c r="U301" s="96">
        <v>1</v>
      </c>
      <c r="V301" s="96">
        <v>2</v>
      </c>
      <c r="W301" s="96"/>
      <c r="X301" s="96"/>
      <c r="Y301" s="96"/>
      <c r="Z301" s="97">
        <f t="shared" si="29"/>
        <v>0</v>
      </c>
      <c r="AA301" s="97"/>
      <c r="AB301" s="291" t="str">
        <f>IFERROR(VLOOKUP(B301,'Найдено на объекте'!$A$2:$I$83,9,0),"-")</f>
        <v>-</v>
      </c>
      <c r="AC301" s="196" t="str">
        <f t="shared" si="24"/>
        <v>-</v>
      </c>
      <c r="AD301" s="196" t="str">
        <f>IFERROR(VLOOKUP(B301,[1]Отгрузки!$B$208:$C$281,2,0),"-")</f>
        <v>-</v>
      </c>
      <c r="AE301" s="196" t="str">
        <f t="shared" si="25"/>
        <v>-</v>
      </c>
      <c r="AF301" s="291">
        <f t="shared" si="26"/>
        <v>6</v>
      </c>
      <c r="AG301" s="196">
        <f t="shared" si="27"/>
        <v>0.18780000000000002</v>
      </c>
      <c r="AH301" s="319"/>
      <c r="AI301" s="291"/>
      <c r="AJ301" s="107">
        <f>VLOOKUP(B301,'[2]ВОМ КГ-3 СОЭКС'!$C$3:$G$2063,5,0)</f>
        <v>187.8</v>
      </c>
      <c r="AK301" s="218">
        <f t="shared" si="28"/>
        <v>0</v>
      </c>
    </row>
    <row r="302" spans="1:37" x14ac:dyDescent="0.3">
      <c r="A302" s="159" t="s">
        <v>953</v>
      </c>
      <c r="B302" s="160" t="s">
        <v>2057</v>
      </c>
      <c r="C302" s="160" t="s">
        <v>3549</v>
      </c>
      <c r="D302" s="113">
        <v>2</v>
      </c>
      <c r="E302" s="161">
        <v>18.5</v>
      </c>
      <c r="F302" s="162">
        <v>37</v>
      </c>
      <c r="G302" s="163">
        <v>1</v>
      </c>
      <c r="H302" s="163">
        <v>2</v>
      </c>
      <c r="I302" s="113" t="s">
        <v>170</v>
      </c>
      <c r="J302" s="96"/>
      <c r="K302" s="96"/>
      <c r="L302" s="96"/>
      <c r="M302" s="96"/>
      <c r="N302" s="96">
        <v>1</v>
      </c>
      <c r="O302" s="96"/>
      <c r="P302" s="164"/>
      <c r="Q302" s="164"/>
      <c r="R302" s="164"/>
      <c r="S302" s="164"/>
      <c r="T302" s="164"/>
      <c r="U302" s="96"/>
      <c r="V302" s="96">
        <v>1</v>
      </c>
      <c r="W302" s="96"/>
      <c r="X302" s="96"/>
      <c r="Y302" s="96"/>
      <c r="Z302" s="97">
        <f t="shared" si="29"/>
        <v>0</v>
      </c>
      <c r="AA302" s="97"/>
      <c r="AB302" s="291" t="str">
        <f>IFERROR(VLOOKUP(B302,'Найдено на объекте'!$A$2:$I$83,9,0),"-")</f>
        <v>-</v>
      </c>
      <c r="AC302" s="196" t="str">
        <f t="shared" si="24"/>
        <v>-</v>
      </c>
      <c r="AD302" s="196" t="str">
        <f>IFERROR(VLOOKUP(B302,[1]Отгрузки!$B$208:$C$281,2,0),"-")</f>
        <v>-</v>
      </c>
      <c r="AE302" s="196" t="str">
        <f t="shared" si="25"/>
        <v>-</v>
      </c>
      <c r="AF302" s="291">
        <f t="shared" si="26"/>
        <v>2</v>
      </c>
      <c r="AG302" s="196">
        <f t="shared" si="27"/>
        <v>3.6999999999999998E-2</v>
      </c>
      <c r="AH302" s="319"/>
      <c r="AI302" s="291"/>
      <c r="AJ302" s="107">
        <f>VLOOKUP(B302,'[2]ВОМ КГ-3 СОЭКС'!$C$3:$G$2063,5,0)</f>
        <v>37</v>
      </c>
      <c r="AK302" s="218">
        <f t="shared" si="28"/>
        <v>0</v>
      </c>
    </row>
    <row r="303" spans="1:37" x14ac:dyDescent="0.3">
      <c r="A303" s="159" t="s">
        <v>956</v>
      </c>
      <c r="B303" s="160" t="s">
        <v>2058</v>
      </c>
      <c r="C303" s="160" t="s">
        <v>3550</v>
      </c>
      <c r="D303" s="113">
        <v>2</v>
      </c>
      <c r="E303" s="161">
        <v>15.3</v>
      </c>
      <c r="F303" s="162">
        <v>30.6</v>
      </c>
      <c r="G303" s="163">
        <v>0.82</v>
      </c>
      <c r="H303" s="163">
        <v>1.64</v>
      </c>
      <c r="I303" s="113" t="s">
        <v>170</v>
      </c>
      <c r="J303" s="96"/>
      <c r="K303" s="96"/>
      <c r="L303" s="96"/>
      <c r="M303" s="96"/>
      <c r="N303" s="96">
        <v>1</v>
      </c>
      <c r="O303" s="96"/>
      <c r="P303" s="164"/>
      <c r="Q303" s="164"/>
      <c r="R303" s="164"/>
      <c r="S303" s="164"/>
      <c r="T303" s="164"/>
      <c r="U303" s="96"/>
      <c r="V303" s="96">
        <v>1</v>
      </c>
      <c r="W303" s="96"/>
      <c r="X303" s="96"/>
      <c r="Y303" s="96"/>
      <c r="Z303" s="97">
        <f t="shared" si="29"/>
        <v>0</v>
      </c>
      <c r="AA303" s="97"/>
      <c r="AB303" s="291" t="str">
        <f>IFERROR(VLOOKUP(B303,'Найдено на объекте'!$A$2:$I$83,9,0),"-")</f>
        <v>-</v>
      </c>
      <c r="AC303" s="196" t="str">
        <f t="shared" si="24"/>
        <v>-</v>
      </c>
      <c r="AD303" s="196" t="str">
        <f>IFERROR(VLOOKUP(B303,[1]Отгрузки!$B$208:$C$281,2,0),"-")</f>
        <v>-</v>
      </c>
      <c r="AE303" s="196" t="str">
        <f t="shared" si="25"/>
        <v>-</v>
      </c>
      <c r="AF303" s="291">
        <f t="shared" si="26"/>
        <v>2</v>
      </c>
      <c r="AG303" s="196">
        <f t="shared" si="27"/>
        <v>3.0600000000000002E-2</v>
      </c>
      <c r="AH303" s="319"/>
      <c r="AI303" s="291"/>
      <c r="AJ303" s="107">
        <f>VLOOKUP(B303,'[2]ВОМ КГ-3 СОЭКС'!$C$3:$G$2063,5,0)</f>
        <v>30.6</v>
      </c>
      <c r="AK303" s="218">
        <f t="shared" si="28"/>
        <v>0</v>
      </c>
    </row>
    <row r="304" spans="1:37" x14ac:dyDescent="0.3">
      <c r="A304" s="159" t="s">
        <v>959</v>
      </c>
      <c r="B304" s="160" t="s">
        <v>2059</v>
      </c>
      <c r="C304" s="160" t="s">
        <v>3551</v>
      </c>
      <c r="D304" s="113">
        <v>2</v>
      </c>
      <c r="E304" s="161">
        <v>21.3</v>
      </c>
      <c r="F304" s="162">
        <v>42.6</v>
      </c>
      <c r="G304" s="163">
        <v>1.18</v>
      </c>
      <c r="H304" s="163">
        <v>2.36</v>
      </c>
      <c r="I304" s="113" t="s">
        <v>170</v>
      </c>
      <c r="J304" s="96"/>
      <c r="K304" s="96"/>
      <c r="L304" s="96"/>
      <c r="M304" s="96"/>
      <c r="N304" s="96">
        <v>1</v>
      </c>
      <c r="O304" s="96"/>
      <c r="P304" s="164"/>
      <c r="Q304" s="164"/>
      <c r="R304" s="164"/>
      <c r="S304" s="164"/>
      <c r="T304" s="164"/>
      <c r="U304" s="96"/>
      <c r="V304" s="96">
        <v>1</v>
      </c>
      <c r="W304" s="96"/>
      <c r="X304" s="96"/>
      <c r="Y304" s="96"/>
      <c r="Z304" s="97">
        <f t="shared" si="29"/>
        <v>0</v>
      </c>
      <c r="AA304" s="97"/>
      <c r="AB304" s="291" t="str">
        <f>IFERROR(VLOOKUP(B304,'Найдено на объекте'!$A$2:$I$83,9,0),"-")</f>
        <v>-</v>
      </c>
      <c r="AC304" s="196" t="str">
        <f t="shared" si="24"/>
        <v>-</v>
      </c>
      <c r="AD304" s="196" t="str">
        <f>IFERROR(VLOOKUP(B304,[1]Отгрузки!$B$208:$C$281,2,0),"-")</f>
        <v>-</v>
      </c>
      <c r="AE304" s="196" t="str">
        <f t="shared" si="25"/>
        <v>-</v>
      </c>
      <c r="AF304" s="291">
        <f t="shared" si="26"/>
        <v>2</v>
      </c>
      <c r="AG304" s="196">
        <f t="shared" si="27"/>
        <v>4.2599999999999999E-2</v>
      </c>
      <c r="AH304" s="319"/>
      <c r="AI304" s="291"/>
      <c r="AJ304" s="107">
        <f>VLOOKUP(B304,'[2]ВОМ КГ-3 СОЭКС'!$C$3:$G$2063,5,0)</f>
        <v>42.6</v>
      </c>
      <c r="AK304" s="218">
        <f t="shared" si="28"/>
        <v>0</v>
      </c>
    </row>
    <row r="305" spans="1:37" x14ac:dyDescent="0.3">
      <c r="A305" s="159" t="s">
        <v>962</v>
      </c>
      <c r="B305" s="160" t="s">
        <v>2060</v>
      </c>
      <c r="C305" s="160" t="s">
        <v>3552</v>
      </c>
      <c r="D305" s="113">
        <v>2</v>
      </c>
      <c r="E305" s="161">
        <v>39.200000000000003</v>
      </c>
      <c r="F305" s="162">
        <v>78.400000000000006</v>
      </c>
      <c r="G305" s="163">
        <v>2.15</v>
      </c>
      <c r="H305" s="163">
        <v>4.3</v>
      </c>
      <c r="I305" s="113" t="s">
        <v>170</v>
      </c>
      <c r="J305" s="96"/>
      <c r="K305" s="96"/>
      <c r="L305" s="96"/>
      <c r="M305" s="96"/>
      <c r="N305" s="96">
        <v>1</v>
      </c>
      <c r="O305" s="96"/>
      <c r="P305" s="164"/>
      <c r="Q305" s="164"/>
      <c r="R305" s="164"/>
      <c r="S305" s="164"/>
      <c r="T305" s="164"/>
      <c r="U305" s="96"/>
      <c r="V305" s="96">
        <v>1</v>
      </c>
      <c r="W305" s="96"/>
      <c r="X305" s="96"/>
      <c r="Y305" s="96"/>
      <c r="Z305" s="97">
        <f t="shared" si="29"/>
        <v>0</v>
      </c>
      <c r="AA305" s="97"/>
      <c r="AB305" s="291" t="str">
        <f>IFERROR(VLOOKUP(B305,'Найдено на объекте'!$A$2:$I$83,9,0),"-")</f>
        <v>-</v>
      </c>
      <c r="AC305" s="196" t="str">
        <f t="shared" si="24"/>
        <v>-</v>
      </c>
      <c r="AD305" s="196" t="str">
        <f>IFERROR(VLOOKUP(B305,[1]Отгрузки!$B$208:$C$281,2,0),"-")</f>
        <v>-</v>
      </c>
      <c r="AE305" s="196" t="str">
        <f t="shared" si="25"/>
        <v>-</v>
      </c>
      <c r="AF305" s="291">
        <f t="shared" si="26"/>
        <v>2</v>
      </c>
      <c r="AG305" s="196">
        <f t="shared" si="27"/>
        <v>7.8400000000000011E-2</v>
      </c>
      <c r="AH305" s="319"/>
      <c r="AI305" s="291"/>
      <c r="AJ305" s="107">
        <f>VLOOKUP(B305,'[2]ВОМ КГ-3 СОЭКС'!$C$3:$G$2063,5,0)</f>
        <v>78.400000000000006</v>
      </c>
      <c r="AK305" s="218">
        <f t="shared" si="28"/>
        <v>0</v>
      </c>
    </row>
    <row r="306" spans="1:37" x14ac:dyDescent="0.3">
      <c r="A306" s="159" t="s">
        <v>965</v>
      </c>
      <c r="B306" s="160" t="s">
        <v>2061</v>
      </c>
      <c r="C306" s="160" t="s">
        <v>3553</v>
      </c>
      <c r="D306" s="113">
        <v>2</v>
      </c>
      <c r="E306" s="161">
        <v>15</v>
      </c>
      <c r="F306" s="162">
        <v>30</v>
      </c>
      <c r="G306" s="163">
        <v>0.82</v>
      </c>
      <c r="H306" s="163">
        <v>1.64</v>
      </c>
      <c r="I306" s="113" t="s">
        <v>170</v>
      </c>
      <c r="J306" s="96"/>
      <c r="K306" s="96"/>
      <c r="L306" s="96"/>
      <c r="M306" s="96"/>
      <c r="N306" s="96">
        <v>1</v>
      </c>
      <c r="O306" s="96"/>
      <c r="P306" s="164"/>
      <c r="Q306" s="164"/>
      <c r="R306" s="164"/>
      <c r="S306" s="164"/>
      <c r="T306" s="164"/>
      <c r="U306" s="96"/>
      <c r="V306" s="96">
        <v>1</v>
      </c>
      <c r="W306" s="96"/>
      <c r="X306" s="96"/>
      <c r="Y306" s="96"/>
      <c r="Z306" s="97">
        <f t="shared" si="29"/>
        <v>0</v>
      </c>
      <c r="AA306" s="97"/>
      <c r="AB306" s="291" t="str">
        <f>IFERROR(VLOOKUP(B306,'Найдено на объекте'!$A$2:$I$83,9,0),"-")</f>
        <v>-</v>
      </c>
      <c r="AC306" s="196" t="str">
        <f t="shared" si="24"/>
        <v>-</v>
      </c>
      <c r="AD306" s="196" t="str">
        <f>IFERROR(VLOOKUP(B306,[1]Отгрузки!$B$208:$C$281,2,0),"-")</f>
        <v>-</v>
      </c>
      <c r="AE306" s="196" t="str">
        <f t="shared" si="25"/>
        <v>-</v>
      </c>
      <c r="AF306" s="291">
        <f t="shared" si="26"/>
        <v>2</v>
      </c>
      <c r="AG306" s="196">
        <f t="shared" si="27"/>
        <v>0.03</v>
      </c>
      <c r="AH306" s="319"/>
      <c r="AI306" s="291"/>
      <c r="AJ306" s="107">
        <f>VLOOKUP(B306,'[2]ВОМ КГ-3 СОЭКС'!$C$3:$G$2063,5,0)</f>
        <v>30</v>
      </c>
      <c r="AK306" s="218">
        <f t="shared" si="28"/>
        <v>0</v>
      </c>
    </row>
    <row r="307" spans="1:37" x14ac:dyDescent="0.3">
      <c r="A307" s="159" t="s">
        <v>968</v>
      </c>
      <c r="B307" s="160" t="s">
        <v>2062</v>
      </c>
      <c r="C307" s="160" t="s">
        <v>3554</v>
      </c>
      <c r="D307" s="113">
        <v>2</v>
      </c>
      <c r="E307" s="161">
        <v>15</v>
      </c>
      <c r="F307" s="162">
        <v>30</v>
      </c>
      <c r="G307" s="163">
        <v>0.82</v>
      </c>
      <c r="H307" s="163">
        <v>1.64</v>
      </c>
      <c r="I307" s="113" t="s">
        <v>170</v>
      </c>
      <c r="J307" s="96"/>
      <c r="K307" s="96"/>
      <c r="L307" s="96"/>
      <c r="M307" s="96"/>
      <c r="N307" s="96">
        <v>1</v>
      </c>
      <c r="O307" s="96"/>
      <c r="P307" s="164"/>
      <c r="Q307" s="164"/>
      <c r="R307" s="164"/>
      <c r="S307" s="164"/>
      <c r="T307" s="164"/>
      <c r="U307" s="96"/>
      <c r="V307" s="96">
        <v>1</v>
      </c>
      <c r="W307" s="96"/>
      <c r="X307" s="96"/>
      <c r="Y307" s="96"/>
      <c r="Z307" s="97">
        <f t="shared" si="29"/>
        <v>0</v>
      </c>
      <c r="AA307" s="97"/>
      <c r="AB307" s="291" t="str">
        <f>IFERROR(VLOOKUP(B307,'Найдено на объекте'!$A$2:$I$83,9,0),"-")</f>
        <v>-</v>
      </c>
      <c r="AC307" s="196" t="str">
        <f t="shared" si="24"/>
        <v>-</v>
      </c>
      <c r="AD307" s="196" t="str">
        <f>IFERROR(VLOOKUP(B307,[1]Отгрузки!$B$208:$C$281,2,0),"-")</f>
        <v>-</v>
      </c>
      <c r="AE307" s="196" t="str">
        <f t="shared" si="25"/>
        <v>-</v>
      </c>
      <c r="AF307" s="291">
        <f t="shared" si="26"/>
        <v>2</v>
      </c>
      <c r="AG307" s="196">
        <f t="shared" si="27"/>
        <v>0.03</v>
      </c>
      <c r="AH307" s="319"/>
      <c r="AI307" s="291"/>
      <c r="AJ307" s="107">
        <f>VLOOKUP(B307,'[2]ВОМ КГ-3 СОЭКС'!$C$3:$G$2063,5,0)</f>
        <v>30</v>
      </c>
      <c r="AK307" s="218">
        <f t="shared" si="28"/>
        <v>0</v>
      </c>
    </row>
    <row r="308" spans="1:37" x14ac:dyDescent="0.3">
      <c r="A308" s="159" t="s">
        <v>971</v>
      </c>
      <c r="B308" s="160" t="s">
        <v>2063</v>
      </c>
      <c r="C308" s="160" t="s">
        <v>3555</v>
      </c>
      <c r="D308" s="113">
        <v>1</v>
      </c>
      <c r="E308" s="161">
        <v>16.2</v>
      </c>
      <c r="F308" s="162">
        <v>16.2</v>
      </c>
      <c r="G308" s="163">
        <v>0.88</v>
      </c>
      <c r="H308" s="163">
        <v>0.88</v>
      </c>
      <c r="I308" s="113" t="s">
        <v>170</v>
      </c>
      <c r="J308" s="96"/>
      <c r="K308" s="96"/>
      <c r="L308" s="96"/>
      <c r="M308" s="96"/>
      <c r="N308" s="96"/>
      <c r="O308" s="96"/>
      <c r="P308" s="164"/>
      <c r="Q308" s="164"/>
      <c r="R308" s="164"/>
      <c r="S308" s="164"/>
      <c r="T308" s="164"/>
      <c r="U308" s="96">
        <v>1</v>
      </c>
      <c r="V308" s="96"/>
      <c r="W308" s="96"/>
      <c r="X308" s="96"/>
      <c r="Y308" s="96"/>
      <c r="Z308" s="97">
        <f t="shared" si="29"/>
        <v>0</v>
      </c>
      <c r="AA308" s="97"/>
      <c r="AB308" s="291" t="str">
        <f>IFERROR(VLOOKUP(B308,'Найдено на объекте'!$A$2:$I$83,9,0),"-")</f>
        <v>-</v>
      </c>
      <c r="AC308" s="196" t="str">
        <f t="shared" si="24"/>
        <v>-</v>
      </c>
      <c r="AD308" s="196" t="str">
        <f>IFERROR(VLOOKUP(B308,[1]Отгрузки!$B$208:$C$281,2,0),"-")</f>
        <v>-</v>
      </c>
      <c r="AE308" s="196" t="str">
        <f t="shared" si="25"/>
        <v>-</v>
      </c>
      <c r="AF308" s="291">
        <f t="shared" si="26"/>
        <v>1</v>
      </c>
      <c r="AG308" s="196">
        <f t="shared" si="27"/>
        <v>1.6199999999999999E-2</v>
      </c>
      <c r="AH308" s="319"/>
      <c r="AI308" s="291"/>
      <c r="AJ308" s="107">
        <f>VLOOKUP(B308,'[2]ВОМ КГ-3 СОЭКС'!$C$3:$G$2063,5,0)</f>
        <v>16.2</v>
      </c>
      <c r="AK308" s="218">
        <f t="shared" si="28"/>
        <v>0</v>
      </c>
    </row>
    <row r="309" spans="1:37" x14ac:dyDescent="0.3">
      <c r="A309" s="159" t="s">
        <v>974</v>
      </c>
      <c r="B309" s="160" t="s">
        <v>2064</v>
      </c>
      <c r="C309" s="160" t="s">
        <v>3556</v>
      </c>
      <c r="D309" s="113">
        <v>1</v>
      </c>
      <c r="E309" s="161">
        <v>20.399999999999999</v>
      </c>
      <c r="F309" s="162">
        <v>20.399999999999999</v>
      </c>
      <c r="G309" s="163">
        <v>1.1200000000000001</v>
      </c>
      <c r="H309" s="163">
        <v>1.1200000000000001</v>
      </c>
      <c r="I309" s="113" t="s">
        <v>170</v>
      </c>
      <c r="J309" s="96"/>
      <c r="K309" s="96"/>
      <c r="L309" s="96"/>
      <c r="M309" s="96"/>
      <c r="N309" s="96"/>
      <c r="O309" s="96"/>
      <c r="P309" s="164"/>
      <c r="Q309" s="164"/>
      <c r="R309" s="164"/>
      <c r="S309" s="164"/>
      <c r="T309" s="164"/>
      <c r="U309" s="96">
        <v>1</v>
      </c>
      <c r="V309" s="96"/>
      <c r="W309" s="96"/>
      <c r="X309" s="96"/>
      <c r="Y309" s="96"/>
      <c r="Z309" s="97">
        <f t="shared" si="29"/>
        <v>0</v>
      </c>
      <c r="AA309" s="97"/>
      <c r="AB309" s="291" t="str">
        <f>IFERROR(VLOOKUP(B309,'Найдено на объекте'!$A$2:$I$83,9,0),"-")</f>
        <v>-</v>
      </c>
      <c r="AC309" s="196" t="str">
        <f t="shared" si="24"/>
        <v>-</v>
      </c>
      <c r="AD309" s="196" t="str">
        <f>IFERROR(VLOOKUP(B309,[1]Отгрузки!$B$208:$C$281,2,0),"-")</f>
        <v>-</v>
      </c>
      <c r="AE309" s="196" t="str">
        <f t="shared" si="25"/>
        <v>-</v>
      </c>
      <c r="AF309" s="291">
        <f t="shared" si="26"/>
        <v>1</v>
      </c>
      <c r="AG309" s="196">
        <f t="shared" si="27"/>
        <v>2.0399999999999998E-2</v>
      </c>
      <c r="AH309" s="319"/>
      <c r="AI309" s="291"/>
      <c r="AJ309" s="107">
        <f>VLOOKUP(B309,'[2]ВОМ КГ-3 СОЭКС'!$C$3:$G$2063,5,0)</f>
        <v>20.399999999999999</v>
      </c>
      <c r="AK309" s="218">
        <f t="shared" si="28"/>
        <v>0</v>
      </c>
    </row>
    <row r="310" spans="1:37" x14ac:dyDescent="0.3">
      <c r="A310" s="159" t="s">
        <v>977</v>
      </c>
      <c r="B310" s="160" t="s">
        <v>2065</v>
      </c>
      <c r="C310" s="160" t="s">
        <v>3557</v>
      </c>
      <c r="D310" s="113">
        <v>1</v>
      </c>
      <c r="E310" s="161">
        <v>18</v>
      </c>
      <c r="F310" s="162">
        <v>18</v>
      </c>
      <c r="G310" s="163">
        <v>0.98</v>
      </c>
      <c r="H310" s="163">
        <v>0.98</v>
      </c>
      <c r="I310" s="113" t="s">
        <v>170</v>
      </c>
      <c r="J310" s="96"/>
      <c r="K310" s="96"/>
      <c r="L310" s="96"/>
      <c r="M310" s="96"/>
      <c r="N310" s="96"/>
      <c r="O310" s="96"/>
      <c r="P310" s="164"/>
      <c r="Q310" s="164"/>
      <c r="R310" s="164"/>
      <c r="S310" s="164"/>
      <c r="T310" s="164"/>
      <c r="U310" s="96"/>
      <c r="V310" s="96">
        <v>1</v>
      </c>
      <c r="W310" s="96"/>
      <c r="X310" s="96"/>
      <c r="Y310" s="96"/>
      <c r="Z310" s="97">
        <f t="shared" si="29"/>
        <v>0</v>
      </c>
      <c r="AA310" s="97"/>
      <c r="AB310" s="291" t="str">
        <f>IFERROR(VLOOKUP(B310,'Найдено на объекте'!$A$2:$I$83,9,0),"-")</f>
        <v>-</v>
      </c>
      <c r="AC310" s="196" t="str">
        <f t="shared" si="24"/>
        <v>-</v>
      </c>
      <c r="AD310" s="196" t="str">
        <f>IFERROR(VLOOKUP(B310,[1]Отгрузки!$B$208:$C$281,2,0),"-")</f>
        <v>-</v>
      </c>
      <c r="AE310" s="196" t="str">
        <f t="shared" si="25"/>
        <v>-</v>
      </c>
      <c r="AF310" s="291">
        <f t="shared" si="26"/>
        <v>1</v>
      </c>
      <c r="AG310" s="196">
        <f t="shared" si="27"/>
        <v>1.7999999999999999E-2</v>
      </c>
      <c r="AH310" s="319"/>
      <c r="AI310" s="291"/>
      <c r="AJ310" s="107">
        <f>VLOOKUP(B310,'[2]ВОМ КГ-3 СОЭКС'!$C$3:$G$2063,5,0)</f>
        <v>18</v>
      </c>
      <c r="AK310" s="218">
        <f t="shared" si="28"/>
        <v>0</v>
      </c>
    </row>
    <row r="311" spans="1:37" x14ac:dyDescent="0.3">
      <c r="A311" s="159" t="s">
        <v>980</v>
      </c>
      <c r="B311" s="160" t="s">
        <v>2066</v>
      </c>
      <c r="C311" s="160" t="s">
        <v>3558</v>
      </c>
      <c r="D311" s="113">
        <v>1</v>
      </c>
      <c r="E311" s="161">
        <v>45.8</v>
      </c>
      <c r="F311" s="162">
        <v>45.8</v>
      </c>
      <c r="G311" s="163">
        <v>2.52</v>
      </c>
      <c r="H311" s="163">
        <v>2.52</v>
      </c>
      <c r="I311" s="113" t="s">
        <v>170</v>
      </c>
      <c r="J311" s="96"/>
      <c r="K311" s="96"/>
      <c r="L311" s="96"/>
      <c r="M311" s="96"/>
      <c r="N311" s="96">
        <v>1</v>
      </c>
      <c r="O311" s="96"/>
      <c r="P311" s="164"/>
      <c r="Q311" s="164"/>
      <c r="R311" s="164"/>
      <c r="S311" s="164"/>
      <c r="T311" s="164"/>
      <c r="U311" s="96"/>
      <c r="V311" s="96"/>
      <c r="W311" s="96"/>
      <c r="X311" s="96"/>
      <c r="Y311" s="96"/>
      <c r="Z311" s="97">
        <f t="shared" si="29"/>
        <v>0</v>
      </c>
      <c r="AA311" s="97"/>
      <c r="AB311" s="291" t="str">
        <f>IFERROR(VLOOKUP(B311,'Найдено на объекте'!$A$2:$I$83,9,0),"-")</f>
        <v>-</v>
      </c>
      <c r="AC311" s="196" t="str">
        <f t="shared" si="24"/>
        <v>-</v>
      </c>
      <c r="AD311" s="196" t="str">
        <f>IFERROR(VLOOKUP(B311,[1]Отгрузки!$B$208:$C$281,2,0),"-")</f>
        <v>-</v>
      </c>
      <c r="AE311" s="196" t="str">
        <f t="shared" si="25"/>
        <v>-</v>
      </c>
      <c r="AF311" s="291">
        <f t="shared" si="26"/>
        <v>1</v>
      </c>
      <c r="AG311" s="196">
        <f t="shared" si="27"/>
        <v>4.58E-2</v>
      </c>
      <c r="AH311" s="319"/>
      <c r="AI311" s="291"/>
      <c r="AJ311" s="107">
        <f>VLOOKUP(B311,'[2]ВОМ КГ-3 СОЭКС'!$C$3:$G$2063,5,0)</f>
        <v>45.8</v>
      </c>
      <c r="AK311" s="218">
        <f t="shared" si="28"/>
        <v>0</v>
      </c>
    </row>
    <row r="312" spans="1:37" x14ac:dyDescent="0.3">
      <c r="A312" s="159" t="s">
        <v>983</v>
      </c>
      <c r="B312" s="160" t="s">
        <v>2067</v>
      </c>
      <c r="C312" s="160" t="s">
        <v>3559</v>
      </c>
      <c r="D312" s="113">
        <v>6</v>
      </c>
      <c r="E312" s="161">
        <v>31.2</v>
      </c>
      <c r="F312" s="162">
        <v>187.2</v>
      </c>
      <c r="G312" s="163">
        <v>1.54</v>
      </c>
      <c r="H312" s="163">
        <v>9.24</v>
      </c>
      <c r="I312" s="113" t="s">
        <v>170</v>
      </c>
      <c r="J312" s="96"/>
      <c r="K312" s="96"/>
      <c r="L312" s="96">
        <v>1</v>
      </c>
      <c r="M312" s="96"/>
      <c r="N312" s="96">
        <v>3</v>
      </c>
      <c r="O312" s="96"/>
      <c r="P312" s="164"/>
      <c r="Q312" s="164"/>
      <c r="R312" s="164"/>
      <c r="S312" s="164"/>
      <c r="T312" s="164"/>
      <c r="U312" s="96"/>
      <c r="V312" s="96">
        <v>2</v>
      </c>
      <c r="W312" s="96"/>
      <c r="X312" s="96"/>
      <c r="Y312" s="96"/>
      <c r="Z312" s="97">
        <f t="shared" si="29"/>
        <v>0</v>
      </c>
      <c r="AA312" s="97"/>
      <c r="AB312" s="291" t="str">
        <f>IFERROR(VLOOKUP(B312,'Найдено на объекте'!$A$2:$I$83,9,0),"-")</f>
        <v>-</v>
      </c>
      <c r="AC312" s="196" t="str">
        <f t="shared" si="24"/>
        <v>-</v>
      </c>
      <c r="AD312" s="196" t="str">
        <f>IFERROR(VLOOKUP(B312,[1]Отгрузки!$B$208:$C$281,2,0),"-")</f>
        <v>-</v>
      </c>
      <c r="AE312" s="196" t="str">
        <f t="shared" si="25"/>
        <v>-</v>
      </c>
      <c r="AF312" s="291">
        <f t="shared" si="26"/>
        <v>6</v>
      </c>
      <c r="AG312" s="196">
        <f t="shared" si="27"/>
        <v>0.18719999999999998</v>
      </c>
      <c r="AH312" s="319"/>
      <c r="AI312" s="291"/>
      <c r="AJ312" s="107">
        <f>VLOOKUP(B312,'[2]ВОМ КГ-3 СОЭКС'!$C$3:$G$2063,5,0)</f>
        <v>187.2</v>
      </c>
      <c r="AK312" s="218">
        <f t="shared" si="28"/>
        <v>0</v>
      </c>
    </row>
    <row r="313" spans="1:37" x14ac:dyDescent="0.3">
      <c r="A313" s="159" t="s">
        <v>986</v>
      </c>
      <c r="B313" s="160" t="s">
        <v>2068</v>
      </c>
      <c r="C313" s="160" t="s">
        <v>3560</v>
      </c>
      <c r="D313" s="113">
        <v>1</v>
      </c>
      <c r="E313" s="161">
        <v>19.2</v>
      </c>
      <c r="F313" s="162">
        <v>19.2</v>
      </c>
      <c r="G313" s="163">
        <v>0.95</v>
      </c>
      <c r="H313" s="163">
        <v>0.95</v>
      </c>
      <c r="I313" s="113" t="s">
        <v>170</v>
      </c>
      <c r="J313" s="96"/>
      <c r="K313" s="96"/>
      <c r="L313" s="96"/>
      <c r="M313" s="96"/>
      <c r="N313" s="96">
        <v>1</v>
      </c>
      <c r="O313" s="96"/>
      <c r="P313" s="164"/>
      <c r="Q313" s="164"/>
      <c r="R313" s="164"/>
      <c r="S313" s="164"/>
      <c r="T313" s="164"/>
      <c r="U313" s="96"/>
      <c r="V313" s="96"/>
      <c r="W313" s="96"/>
      <c r="X313" s="96"/>
      <c r="Y313" s="96"/>
      <c r="Z313" s="97">
        <f t="shared" si="29"/>
        <v>0</v>
      </c>
      <c r="AA313" s="97"/>
      <c r="AB313" s="291" t="str">
        <f>IFERROR(VLOOKUP(B313,'Найдено на объекте'!$A$2:$I$83,9,0),"-")</f>
        <v>-</v>
      </c>
      <c r="AC313" s="196" t="str">
        <f t="shared" si="24"/>
        <v>-</v>
      </c>
      <c r="AD313" s="196" t="str">
        <f>IFERROR(VLOOKUP(B313,[1]Отгрузки!$B$208:$C$281,2,0),"-")</f>
        <v>-</v>
      </c>
      <c r="AE313" s="196" t="str">
        <f t="shared" si="25"/>
        <v>-</v>
      </c>
      <c r="AF313" s="291">
        <f t="shared" si="26"/>
        <v>1</v>
      </c>
      <c r="AG313" s="196">
        <f t="shared" si="27"/>
        <v>1.9199999999999998E-2</v>
      </c>
      <c r="AH313" s="319"/>
      <c r="AI313" s="291"/>
      <c r="AJ313" s="107">
        <f>VLOOKUP(B313,'[2]ВОМ КГ-3 СОЭКС'!$C$3:$G$2063,5,0)</f>
        <v>19.2</v>
      </c>
      <c r="AK313" s="218">
        <f t="shared" si="28"/>
        <v>0</v>
      </c>
    </row>
    <row r="314" spans="1:37" x14ac:dyDescent="0.3">
      <c r="A314" s="159" t="s">
        <v>989</v>
      </c>
      <c r="B314" s="160" t="s">
        <v>2069</v>
      </c>
      <c r="C314" s="160" t="s">
        <v>3561</v>
      </c>
      <c r="D314" s="113">
        <v>6</v>
      </c>
      <c r="E314" s="161">
        <v>31.2</v>
      </c>
      <c r="F314" s="162">
        <v>187.2</v>
      </c>
      <c r="G314" s="163">
        <v>1.54</v>
      </c>
      <c r="H314" s="163">
        <v>9.24</v>
      </c>
      <c r="I314" s="113" t="s">
        <v>170</v>
      </c>
      <c r="J314" s="96"/>
      <c r="K314" s="96"/>
      <c r="L314" s="96">
        <v>2</v>
      </c>
      <c r="M314" s="96"/>
      <c r="N314" s="96">
        <v>2</v>
      </c>
      <c r="O314" s="96"/>
      <c r="P314" s="164"/>
      <c r="Q314" s="164"/>
      <c r="R314" s="164"/>
      <c r="S314" s="164"/>
      <c r="T314" s="164"/>
      <c r="U314" s="96"/>
      <c r="V314" s="96">
        <v>2</v>
      </c>
      <c r="W314" s="96"/>
      <c r="X314" s="96"/>
      <c r="Y314" s="96"/>
      <c r="Z314" s="97">
        <f t="shared" si="29"/>
        <v>0</v>
      </c>
      <c r="AA314" s="97"/>
      <c r="AB314" s="291" t="str">
        <f>IFERROR(VLOOKUP(B314,'Найдено на объекте'!$A$2:$I$83,9,0),"-")</f>
        <v>-</v>
      </c>
      <c r="AC314" s="196" t="str">
        <f t="shared" si="24"/>
        <v>-</v>
      </c>
      <c r="AD314" s="196" t="str">
        <f>IFERROR(VLOOKUP(B314,[1]Отгрузки!$B$208:$C$281,2,0),"-")</f>
        <v>-</v>
      </c>
      <c r="AE314" s="196" t="str">
        <f t="shared" si="25"/>
        <v>-</v>
      </c>
      <c r="AF314" s="291">
        <f t="shared" si="26"/>
        <v>6</v>
      </c>
      <c r="AG314" s="196">
        <f t="shared" si="27"/>
        <v>0.18719999999999998</v>
      </c>
      <c r="AH314" s="319"/>
      <c r="AI314" s="291"/>
      <c r="AJ314" s="107">
        <f>VLOOKUP(B314,'[2]ВОМ КГ-3 СОЭКС'!$C$3:$G$2063,5,0)</f>
        <v>187.2</v>
      </c>
      <c r="AK314" s="218">
        <f t="shared" si="28"/>
        <v>0</v>
      </c>
    </row>
    <row r="315" spans="1:37" x14ac:dyDescent="0.3">
      <c r="A315" s="159" t="s">
        <v>992</v>
      </c>
      <c r="B315" s="160" t="s">
        <v>2070</v>
      </c>
      <c r="C315" s="160" t="s">
        <v>3562</v>
      </c>
      <c r="D315" s="113">
        <v>1</v>
      </c>
      <c r="E315" s="161">
        <v>19.2</v>
      </c>
      <c r="F315" s="162">
        <v>19.2</v>
      </c>
      <c r="G315" s="163">
        <v>0.95</v>
      </c>
      <c r="H315" s="163">
        <v>0.95</v>
      </c>
      <c r="I315" s="113" t="s">
        <v>170</v>
      </c>
      <c r="J315" s="96"/>
      <c r="K315" s="96"/>
      <c r="L315" s="96">
        <v>1</v>
      </c>
      <c r="M315" s="96"/>
      <c r="N315" s="96"/>
      <c r="O315" s="96"/>
      <c r="P315" s="164"/>
      <c r="Q315" s="164"/>
      <c r="R315" s="164"/>
      <c r="S315" s="164"/>
      <c r="T315" s="164"/>
      <c r="U315" s="96"/>
      <c r="V315" s="96"/>
      <c r="W315" s="96"/>
      <c r="X315" s="96"/>
      <c r="Y315" s="96"/>
      <c r="Z315" s="97">
        <f t="shared" si="29"/>
        <v>0</v>
      </c>
      <c r="AA315" s="97"/>
      <c r="AB315" s="291" t="str">
        <f>IFERROR(VLOOKUP(B315,'Найдено на объекте'!$A$2:$I$83,9,0),"-")</f>
        <v>-</v>
      </c>
      <c r="AC315" s="196" t="str">
        <f t="shared" si="24"/>
        <v>-</v>
      </c>
      <c r="AD315" s="196" t="str">
        <f>IFERROR(VLOOKUP(B315,[1]Отгрузки!$B$208:$C$281,2,0),"-")</f>
        <v>-</v>
      </c>
      <c r="AE315" s="196" t="str">
        <f t="shared" si="25"/>
        <v>-</v>
      </c>
      <c r="AF315" s="291">
        <f t="shared" si="26"/>
        <v>1</v>
      </c>
      <c r="AG315" s="196">
        <f t="shared" si="27"/>
        <v>1.9199999999999998E-2</v>
      </c>
      <c r="AH315" s="319"/>
      <c r="AI315" s="291"/>
      <c r="AJ315" s="107">
        <f>VLOOKUP(B315,'[2]ВОМ КГ-3 СОЭКС'!$C$3:$G$2063,5,0)</f>
        <v>19.2</v>
      </c>
      <c r="AK315" s="218">
        <f t="shared" si="28"/>
        <v>0</v>
      </c>
    </row>
    <row r="316" spans="1:37" x14ac:dyDescent="0.3">
      <c r="A316" s="159" t="s">
        <v>995</v>
      </c>
      <c r="B316" s="160" t="s">
        <v>2071</v>
      </c>
      <c r="C316" s="160" t="s">
        <v>3563</v>
      </c>
      <c r="D316" s="113">
        <v>1</v>
      </c>
      <c r="E316" s="161">
        <v>17.100000000000001</v>
      </c>
      <c r="F316" s="162">
        <v>17.100000000000001</v>
      </c>
      <c r="G316" s="163">
        <v>0.84</v>
      </c>
      <c r="H316" s="163">
        <v>0.84</v>
      </c>
      <c r="I316" s="113" t="s">
        <v>170</v>
      </c>
      <c r="J316" s="96"/>
      <c r="K316" s="96"/>
      <c r="L316" s="96">
        <v>1</v>
      </c>
      <c r="M316" s="96"/>
      <c r="N316" s="96"/>
      <c r="O316" s="96"/>
      <c r="P316" s="164"/>
      <c r="Q316" s="164"/>
      <c r="R316" s="164"/>
      <c r="S316" s="164"/>
      <c r="T316" s="164"/>
      <c r="U316" s="96"/>
      <c r="V316" s="96"/>
      <c r="W316" s="96"/>
      <c r="X316" s="96"/>
      <c r="Y316" s="96"/>
      <c r="Z316" s="97">
        <f t="shared" si="29"/>
        <v>0</v>
      </c>
      <c r="AA316" s="97"/>
      <c r="AB316" s="291" t="str">
        <f>IFERROR(VLOOKUP(B316,'Найдено на объекте'!$A$2:$I$83,9,0),"-")</f>
        <v>-</v>
      </c>
      <c r="AC316" s="196" t="str">
        <f t="shared" si="24"/>
        <v>-</v>
      </c>
      <c r="AD316" s="196" t="str">
        <f>IFERROR(VLOOKUP(B316,[1]Отгрузки!$B$208:$C$281,2,0),"-")</f>
        <v>-</v>
      </c>
      <c r="AE316" s="196" t="str">
        <f t="shared" si="25"/>
        <v>-</v>
      </c>
      <c r="AF316" s="291">
        <f t="shared" si="26"/>
        <v>1</v>
      </c>
      <c r="AG316" s="196">
        <f t="shared" si="27"/>
        <v>1.7100000000000001E-2</v>
      </c>
      <c r="AH316" s="319"/>
      <c r="AI316" s="291"/>
      <c r="AJ316" s="107">
        <f>VLOOKUP(B316,'[2]ВОМ КГ-3 СОЭКС'!$C$3:$G$2063,5,0)</f>
        <v>17.100000000000001</v>
      </c>
      <c r="AK316" s="218">
        <f t="shared" si="28"/>
        <v>0</v>
      </c>
    </row>
    <row r="317" spans="1:37" x14ac:dyDescent="0.3">
      <c r="A317" s="159" t="s">
        <v>998</v>
      </c>
      <c r="B317" s="160" t="s">
        <v>2072</v>
      </c>
      <c r="C317" s="160" t="s">
        <v>3564</v>
      </c>
      <c r="D317" s="113">
        <v>1</v>
      </c>
      <c r="E317" s="161">
        <v>17.100000000000001</v>
      </c>
      <c r="F317" s="162">
        <v>17.100000000000001</v>
      </c>
      <c r="G317" s="163">
        <v>0.84</v>
      </c>
      <c r="H317" s="163">
        <v>0.84</v>
      </c>
      <c r="I317" s="113" t="s">
        <v>170</v>
      </c>
      <c r="J317" s="96"/>
      <c r="K317" s="96"/>
      <c r="L317" s="96">
        <v>1</v>
      </c>
      <c r="M317" s="96"/>
      <c r="N317" s="96"/>
      <c r="O317" s="96"/>
      <c r="P317" s="164"/>
      <c r="Q317" s="164"/>
      <c r="R317" s="164"/>
      <c r="S317" s="164"/>
      <c r="T317" s="164"/>
      <c r="U317" s="96"/>
      <c r="V317" s="96"/>
      <c r="W317" s="96"/>
      <c r="X317" s="96"/>
      <c r="Y317" s="96"/>
      <c r="Z317" s="97">
        <f t="shared" si="29"/>
        <v>0</v>
      </c>
      <c r="AA317" s="97"/>
      <c r="AB317" s="291" t="str">
        <f>IFERROR(VLOOKUP(B317,'Найдено на объекте'!$A$2:$I$83,9,0),"-")</f>
        <v>-</v>
      </c>
      <c r="AC317" s="196" t="str">
        <f t="shared" si="24"/>
        <v>-</v>
      </c>
      <c r="AD317" s="196" t="str">
        <f>IFERROR(VLOOKUP(B317,[1]Отгрузки!$B$208:$C$281,2,0),"-")</f>
        <v>-</v>
      </c>
      <c r="AE317" s="196" t="str">
        <f t="shared" si="25"/>
        <v>-</v>
      </c>
      <c r="AF317" s="291">
        <f t="shared" si="26"/>
        <v>1</v>
      </c>
      <c r="AG317" s="196">
        <f t="shared" si="27"/>
        <v>1.7100000000000001E-2</v>
      </c>
      <c r="AH317" s="319"/>
      <c r="AI317" s="291"/>
      <c r="AJ317" s="107">
        <f>VLOOKUP(B317,'[2]ВОМ КГ-3 СОЭКС'!$C$3:$G$2063,5,0)</f>
        <v>17.100000000000001</v>
      </c>
      <c r="AK317" s="218">
        <f t="shared" si="28"/>
        <v>0</v>
      </c>
    </row>
    <row r="318" spans="1:37" x14ac:dyDescent="0.3">
      <c r="A318" s="159" t="s">
        <v>1001</v>
      </c>
      <c r="B318" s="160" t="s">
        <v>2073</v>
      </c>
      <c r="C318" s="160" t="s">
        <v>3565</v>
      </c>
      <c r="D318" s="113">
        <v>6</v>
      </c>
      <c r="E318" s="161">
        <v>28.2</v>
      </c>
      <c r="F318" s="162">
        <v>169.2</v>
      </c>
      <c r="G318" s="163">
        <v>1.38</v>
      </c>
      <c r="H318" s="163">
        <v>8.2799999999999994</v>
      </c>
      <c r="I318" s="113" t="s">
        <v>170</v>
      </c>
      <c r="J318" s="96"/>
      <c r="K318" s="96"/>
      <c r="L318" s="96"/>
      <c r="M318" s="96">
        <v>2</v>
      </c>
      <c r="N318" s="96">
        <v>2</v>
      </c>
      <c r="O318" s="96"/>
      <c r="P318" s="164"/>
      <c r="Q318" s="164"/>
      <c r="R318" s="164"/>
      <c r="S318" s="164"/>
      <c r="T318" s="164"/>
      <c r="U318" s="96">
        <v>2</v>
      </c>
      <c r="V318" s="96"/>
      <c r="W318" s="96"/>
      <c r="X318" s="96"/>
      <c r="Y318" s="96"/>
      <c r="Z318" s="97">
        <f t="shared" si="29"/>
        <v>0</v>
      </c>
      <c r="AA318" s="97"/>
      <c r="AB318" s="291" t="str">
        <f>IFERROR(VLOOKUP(B318,'Найдено на объекте'!$A$2:$I$83,9,0),"-")</f>
        <v>-</v>
      </c>
      <c r="AC318" s="196" t="str">
        <f t="shared" si="24"/>
        <v>-</v>
      </c>
      <c r="AD318" s="196" t="str">
        <f>IFERROR(VLOOKUP(B318,[1]Отгрузки!$B$208:$C$281,2,0),"-")</f>
        <v>-</v>
      </c>
      <c r="AE318" s="196" t="str">
        <f t="shared" si="25"/>
        <v>-</v>
      </c>
      <c r="AF318" s="291">
        <f t="shared" si="26"/>
        <v>6</v>
      </c>
      <c r="AG318" s="196">
        <f t="shared" si="27"/>
        <v>0.16919999999999999</v>
      </c>
      <c r="AH318" s="319"/>
      <c r="AI318" s="291"/>
      <c r="AJ318" s="107">
        <f>VLOOKUP(B318,'[2]ВОМ КГ-3 СОЭКС'!$C$3:$G$2063,5,0)</f>
        <v>169.2</v>
      </c>
      <c r="AK318" s="218">
        <f t="shared" si="28"/>
        <v>0</v>
      </c>
    </row>
    <row r="319" spans="1:37" x14ac:dyDescent="0.3">
      <c r="A319" s="159" t="s">
        <v>1004</v>
      </c>
      <c r="B319" s="160" t="s">
        <v>2074</v>
      </c>
      <c r="C319" s="160" t="s">
        <v>3566</v>
      </c>
      <c r="D319" s="113">
        <v>2</v>
      </c>
      <c r="E319" s="161">
        <v>25.1</v>
      </c>
      <c r="F319" s="162">
        <v>50.2</v>
      </c>
      <c r="G319" s="163">
        <v>1.24</v>
      </c>
      <c r="H319" s="163">
        <v>2.48</v>
      </c>
      <c r="I319" s="113" t="s">
        <v>170</v>
      </c>
      <c r="J319" s="96"/>
      <c r="K319" s="96"/>
      <c r="L319" s="96"/>
      <c r="M319" s="96"/>
      <c r="N319" s="96">
        <v>1</v>
      </c>
      <c r="O319" s="96"/>
      <c r="P319" s="164"/>
      <c r="Q319" s="164"/>
      <c r="R319" s="164"/>
      <c r="S319" s="164"/>
      <c r="T319" s="164"/>
      <c r="U319" s="96"/>
      <c r="V319" s="96">
        <v>1</v>
      </c>
      <c r="W319" s="96"/>
      <c r="X319" s="96"/>
      <c r="Y319" s="96"/>
      <c r="Z319" s="97">
        <f t="shared" si="29"/>
        <v>0</v>
      </c>
      <c r="AA319" s="97"/>
      <c r="AB319" s="291" t="str">
        <f>IFERROR(VLOOKUP(B319,'Найдено на объекте'!$A$2:$I$83,9,0),"-")</f>
        <v>-</v>
      </c>
      <c r="AC319" s="196" t="str">
        <f t="shared" si="24"/>
        <v>-</v>
      </c>
      <c r="AD319" s="196" t="str">
        <f>IFERROR(VLOOKUP(B319,[1]Отгрузки!$B$208:$C$281,2,0),"-")</f>
        <v>-</v>
      </c>
      <c r="AE319" s="196" t="str">
        <f t="shared" si="25"/>
        <v>-</v>
      </c>
      <c r="AF319" s="291">
        <f t="shared" si="26"/>
        <v>2</v>
      </c>
      <c r="AG319" s="196">
        <f t="shared" si="27"/>
        <v>5.0200000000000002E-2</v>
      </c>
      <c r="AH319" s="319"/>
      <c r="AI319" s="291"/>
      <c r="AJ319" s="107">
        <f>VLOOKUP(B319,'[2]ВОМ КГ-3 СОЭКС'!$C$3:$G$2063,5,0)</f>
        <v>50.2</v>
      </c>
      <c r="AK319" s="218">
        <f t="shared" si="28"/>
        <v>0</v>
      </c>
    </row>
    <row r="320" spans="1:37" x14ac:dyDescent="0.3">
      <c r="A320" s="159" t="s">
        <v>1007</v>
      </c>
      <c r="B320" s="160" t="s">
        <v>2075</v>
      </c>
      <c r="C320" s="160" t="s">
        <v>3567</v>
      </c>
      <c r="D320" s="113">
        <v>4</v>
      </c>
      <c r="E320" s="161">
        <v>22.7</v>
      </c>
      <c r="F320" s="162">
        <v>90.8</v>
      </c>
      <c r="G320" s="163">
        <v>1.1299999999999999</v>
      </c>
      <c r="H320" s="163">
        <v>4.5199999999999996</v>
      </c>
      <c r="I320" s="113" t="s">
        <v>170</v>
      </c>
      <c r="J320" s="96"/>
      <c r="K320" s="96"/>
      <c r="L320" s="96"/>
      <c r="M320" s="96"/>
      <c r="N320" s="96">
        <v>2</v>
      </c>
      <c r="O320" s="96"/>
      <c r="P320" s="164"/>
      <c r="Q320" s="164"/>
      <c r="R320" s="164"/>
      <c r="S320" s="164"/>
      <c r="T320" s="164"/>
      <c r="U320" s="96">
        <v>1</v>
      </c>
      <c r="V320" s="96">
        <v>1</v>
      </c>
      <c r="W320" s="96"/>
      <c r="X320" s="96"/>
      <c r="Y320" s="96"/>
      <c r="Z320" s="97">
        <f t="shared" si="29"/>
        <v>0</v>
      </c>
      <c r="AA320" s="97"/>
      <c r="AB320" s="291" t="str">
        <f>IFERROR(VLOOKUP(B320,'Найдено на объекте'!$A$2:$I$83,9,0),"-")</f>
        <v>-</v>
      </c>
      <c r="AC320" s="196" t="str">
        <f t="shared" si="24"/>
        <v>-</v>
      </c>
      <c r="AD320" s="196" t="str">
        <f>IFERROR(VLOOKUP(B320,[1]Отгрузки!$B$208:$C$281,2,0),"-")</f>
        <v>-</v>
      </c>
      <c r="AE320" s="196" t="str">
        <f t="shared" si="25"/>
        <v>-</v>
      </c>
      <c r="AF320" s="291">
        <f t="shared" si="26"/>
        <v>4</v>
      </c>
      <c r="AG320" s="196">
        <f t="shared" si="27"/>
        <v>9.0799999999999992E-2</v>
      </c>
      <c r="AH320" s="319"/>
      <c r="AI320" s="291"/>
      <c r="AJ320" s="107">
        <f>VLOOKUP(B320,'[2]ВОМ КГ-3 СОЭКС'!$C$3:$G$2063,5,0)</f>
        <v>90.8</v>
      </c>
      <c r="AK320" s="218">
        <f t="shared" si="28"/>
        <v>0</v>
      </c>
    </row>
    <row r="321" spans="1:37" x14ac:dyDescent="0.3">
      <c r="A321" s="159" t="s">
        <v>1010</v>
      </c>
      <c r="B321" s="160" t="s">
        <v>2076</v>
      </c>
      <c r="C321" s="160" t="s">
        <v>3568</v>
      </c>
      <c r="D321" s="113">
        <v>4</v>
      </c>
      <c r="E321" s="161">
        <v>22.7</v>
      </c>
      <c r="F321" s="162">
        <v>90.8</v>
      </c>
      <c r="G321" s="163">
        <v>1.1299999999999999</v>
      </c>
      <c r="H321" s="163">
        <v>4.5199999999999996</v>
      </c>
      <c r="I321" s="113" t="s">
        <v>170</v>
      </c>
      <c r="J321" s="96"/>
      <c r="K321" s="96"/>
      <c r="L321" s="96"/>
      <c r="M321" s="96"/>
      <c r="N321" s="96">
        <v>2</v>
      </c>
      <c r="O321" s="96"/>
      <c r="P321" s="164"/>
      <c r="Q321" s="164"/>
      <c r="R321" s="164"/>
      <c r="S321" s="164"/>
      <c r="T321" s="164"/>
      <c r="U321" s="96">
        <v>1</v>
      </c>
      <c r="V321" s="96">
        <v>1</v>
      </c>
      <c r="W321" s="96"/>
      <c r="X321" s="96"/>
      <c r="Y321" s="96"/>
      <c r="Z321" s="97">
        <f t="shared" si="29"/>
        <v>0</v>
      </c>
      <c r="AA321" s="97"/>
      <c r="AB321" s="291" t="str">
        <f>IFERROR(VLOOKUP(B321,'Найдено на объекте'!$A$2:$I$83,9,0),"-")</f>
        <v>-</v>
      </c>
      <c r="AC321" s="196" t="str">
        <f t="shared" si="24"/>
        <v>-</v>
      </c>
      <c r="AD321" s="196" t="str">
        <f>IFERROR(VLOOKUP(B321,[1]Отгрузки!$B$208:$C$281,2,0),"-")</f>
        <v>-</v>
      </c>
      <c r="AE321" s="196" t="str">
        <f t="shared" si="25"/>
        <v>-</v>
      </c>
      <c r="AF321" s="291">
        <f t="shared" si="26"/>
        <v>4</v>
      </c>
      <c r="AG321" s="196">
        <f t="shared" si="27"/>
        <v>9.0799999999999992E-2</v>
      </c>
      <c r="AH321" s="319"/>
      <c r="AI321" s="291"/>
      <c r="AJ321" s="107">
        <f>VLOOKUP(B321,'[2]ВОМ КГ-3 СОЭКС'!$C$3:$G$2063,5,0)</f>
        <v>90.8</v>
      </c>
      <c r="AK321" s="218">
        <f t="shared" si="28"/>
        <v>0</v>
      </c>
    </row>
    <row r="322" spans="1:37" x14ac:dyDescent="0.3">
      <c r="A322" s="159" t="s">
        <v>1013</v>
      </c>
      <c r="B322" s="160" t="s">
        <v>2077</v>
      </c>
      <c r="C322" s="160" t="s">
        <v>3569</v>
      </c>
      <c r="D322" s="113">
        <v>4</v>
      </c>
      <c r="E322" s="161">
        <v>16.600000000000001</v>
      </c>
      <c r="F322" s="162">
        <v>66.400000000000006</v>
      </c>
      <c r="G322" s="163">
        <v>0.82</v>
      </c>
      <c r="H322" s="163">
        <v>3.28</v>
      </c>
      <c r="I322" s="113" t="s">
        <v>170</v>
      </c>
      <c r="J322" s="96"/>
      <c r="K322" s="96"/>
      <c r="L322" s="96"/>
      <c r="M322" s="96">
        <v>1</v>
      </c>
      <c r="N322" s="96">
        <v>1</v>
      </c>
      <c r="O322" s="96"/>
      <c r="P322" s="164"/>
      <c r="Q322" s="164"/>
      <c r="R322" s="164"/>
      <c r="S322" s="164"/>
      <c r="T322" s="164"/>
      <c r="U322" s="96">
        <v>1</v>
      </c>
      <c r="V322" s="96">
        <v>1</v>
      </c>
      <c r="W322" s="96"/>
      <c r="X322" s="96"/>
      <c r="Y322" s="96"/>
      <c r="Z322" s="97">
        <f t="shared" si="29"/>
        <v>0</v>
      </c>
      <c r="AA322" s="97"/>
      <c r="AB322" s="291" t="str">
        <f>IFERROR(VLOOKUP(B322,'Найдено на объекте'!$A$2:$I$83,9,0),"-")</f>
        <v>-</v>
      </c>
      <c r="AC322" s="196" t="str">
        <f t="shared" si="24"/>
        <v>-</v>
      </c>
      <c r="AD322" s="196" t="str">
        <f>IFERROR(VLOOKUP(B322,[1]Отгрузки!$B$208:$C$281,2,0),"-")</f>
        <v>-</v>
      </c>
      <c r="AE322" s="196" t="str">
        <f t="shared" si="25"/>
        <v>-</v>
      </c>
      <c r="AF322" s="291">
        <f t="shared" si="26"/>
        <v>4</v>
      </c>
      <c r="AG322" s="196">
        <f t="shared" si="27"/>
        <v>6.6400000000000001E-2</v>
      </c>
      <c r="AH322" s="319"/>
      <c r="AI322" s="291"/>
      <c r="AJ322" s="107">
        <f>VLOOKUP(B322,'[2]ВОМ КГ-3 СОЭКС'!$C$3:$G$2063,5,0)</f>
        <v>66.400000000000006</v>
      </c>
      <c r="AK322" s="218">
        <f t="shared" si="28"/>
        <v>0</v>
      </c>
    </row>
    <row r="323" spans="1:37" x14ac:dyDescent="0.3">
      <c r="A323" s="159" t="s">
        <v>1016</v>
      </c>
      <c r="B323" s="160" t="s">
        <v>2078</v>
      </c>
      <c r="C323" s="160" t="s">
        <v>3570</v>
      </c>
      <c r="D323" s="113">
        <v>2</v>
      </c>
      <c r="E323" s="161">
        <v>16.600000000000001</v>
      </c>
      <c r="F323" s="162">
        <v>33.200000000000003</v>
      </c>
      <c r="G323" s="163">
        <v>0.82</v>
      </c>
      <c r="H323" s="163">
        <v>1.64</v>
      </c>
      <c r="I323" s="113" t="s">
        <v>170</v>
      </c>
      <c r="J323" s="96"/>
      <c r="K323" s="96"/>
      <c r="L323" s="96"/>
      <c r="M323" s="96">
        <v>1</v>
      </c>
      <c r="N323" s="96"/>
      <c r="O323" s="96"/>
      <c r="P323" s="164"/>
      <c r="Q323" s="164"/>
      <c r="R323" s="164"/>
      <c r="S323" s="164"/>
      <c r="T323" s="164"/>
      <c r="U323" s="96">
        <v>1</v>
      </c>
      <c r="V323" s="96"/>
      <c r="W323" s="96"/>
      <c r="X323" s="96"/>
      <c r="Y323" s="96"/>
      <c r="Z323" s="97">
        <f t="shared" si="29"/>
        <v>0</v>
      </c>
      <c r="AA323" s="97"/>
      <c r="AB323" s="291" t="str">
        <f>IFERROR(VLOOKUP(B323,'Найдено на объекте'!$A$2:$I$83,9,0),"-")</f>
        <v>-</v>
      </c>
      <c r="AC323" s="196" t="str">
        <f t="shared" ref="AC323:AC386" si="30">IFERROR(AB323*E323/1000,"-")</f>
        <v>-</v>
      </c>
      <c r="AD323" s="196" t="str">
        <f>IFERROR(VLOOKUP(B323,[1]Отгрузки!$B$208:$C$281,2,0),"-")</f>
        <v>-</v>
      </c>
      <c r="AE323" s="196" t="str">
        <f t="shared" ref="AE323:AE386" si="31">IFERROR(AD323*E323/1000, "-")</f>
        <v>-</v>
      </c>
      <c r="AF323" s="291">
        <f t="shared" ref="AF323:AF386" si="32">IFERROR((D323-AD323),D323)</f>
        <v>2</v>
      </c>
      <c r="AG323" s="196">
        <f t="shared" ref="AG323:AG386" si="33">IFERROR(AF323*E323/1000, 0)</f>
        <v>3.32E-2</v>
      </c>
      <c r="AH323" s="319"/>
      <c r="AI323" s="291"/>
      <c r="AJ323" s="107">
        <f>VLOOKUP(B323,'[2]ВОМ КГ-3 СОЭКС'!$C$3:$G$2063,5,0)</f>
        <v>33.200000000000003</v>
      </c>
      <c r="AK323" s="218">
        <f t="shared" ref="AK323:AK386" si="34">F323-AJ323</f>
        <v>0</v>
      </c>
    </row>
    <row r="324" spans="1:37" x14ac:dyDescent="0.3">
      <c r="A324" s="159" t="s">
        <v>1019</v>
      </c>
      <c r="B324" s="160" t="s">
        <v>2079</v>
      </c>
      <c r="C324" s="160" t="s">
        <v>3571</v>
      </c>
      <c r="D324" s="113">
        <v>2</v>
      </c>
      <c r="E324" s="161">
        <v>6.2</v>
      </c>
      <c r="F324" s="162">
        <v>12.4</v>
      </c>
      <c r="G324" s="163">
        <v>0.31</v>
      </c>
      <c r="H324" s="163">
        <v>0.62</v>
      </c>
      <c r="I324" s="113" t="s">
        <v>170</v>
      </c>
      <c r="J324" s="96"/>
      <c r="K324" s="96"/>
      <c r="L324" s="96"/>
      <c r="M324" s="96">
        <v>1</v>
      </c>
      <c r="N324" s="96"/>
      <c r="O324" s="96"/>
      <c r="P324" s="164"/>
      <c r="Q324" s="164"/>
      <c r="R324" s="164"/>
      <c r="S324" s="164"/>
      <c r="T324" s="164"/>
      <c r="U324" s="96">
        <v>1</v>
      </c>
      <c r="V324" s="96"/>
      <c r="W324" s="96"/>
      <c r="X324" s="96"/>
      <c r="Y324" s="96"/>
      <c r="Z324" s="97">
        <f t="shared" ref="Z324:Z387" si="35">D324-J324-K324-L324-M324-N324-O324-P324-Q324-R324-S324-T324-U324-V324-W324-X324-Y324</f>
        <v>0</v>
      </c>
      <c r="AA324" s="97"/>
      <c r="AB324" s="291" t="str">
        <f>IFERROR(VLOOKUP(B324,'Найдено на объекте'!$A$2:$I$83,9,0),"-")</f>
        <v>-</v>
      </c>
      <c r="AC324" s="196" t="str">
        <f t="shared" si="30"/>
        <v>-</v>
      </c>
      <c r="AD324" s="196" t="str">
        <f>IFERROR(VLOOKUP(B324,[1]Отгрузки!$B$208:$C$281,2,0),"-")</f>
        <v>-</v>
      </c>
      <c r="AE324" s="196" t="str">
        <f t="shared" si="31"/>
        <v>-</v>
      </c>
      <c r="AF324" s="291">
        <f t="shared" si="32"/>
        <v>2</v>
      </c>
      <c r="AG324" s="196">
        <f t="shared" si="33"/>
        <v>1.24E-2</v>
      </c>
      <c r="AH324" s="319"/>
      <c r="AI324" s="291"/>
      <c r="AJ324" s="107">
        <f>VLOOKUP(B324,'[2]ВОМ КГ-3 СОЭКС'!$C$3:$G$2063,5,0)</f>
        <v>12.4</v>
      </c>
      <c r="AK324" s="218">
        <f t="shared" si="34"/>
        <v>0</v>
      </c>
    </row>
    <row r="325" spans="1:37" x14ac:dyDescent="0.3">
      <c r="A325" s="159" t="s">
        <v>1022</v>
      </c>
      <c r="B325" s="160" t="s">
        <v>2080</v>
      </c>
      <c r="C325" s="160" t="s">
        <v>3572</v>
      </c>
      <c r="D325" s="113">
        <v>2</v>
      </c>
      <c r="E325" s="161">
        <v>6.2</v>
      </c>
      <c r="F325" s="162">
        <v>12.4</v>
      </c>
      <c r="G325" s="163">
        <v>0.31</v>
      </c>
      <c r="H325" s="163">
        <v>0.62</v>
      </c>
      <c r="I325" s="113" t="s">
        <v>170</v>
      </c>
      <c r="J325" s="96"/>
      <c r="K325" s="96"/>
      <c r="L325" s="96"/>
      <c r="M325" s="96"/>
      <c r="N325" s="96">
        <v>1</v>
      </c>
      <c r="O325" s="96"/>
      <c r="P325" s="164"/>
      <c r="Q325" s="164"/>
      <c r="R325" s="164"/>
      <c r="S325" s="164"/>
      <c r="T325" s="164"/>
      <c r="U325" s="96"/>
      <c r="V325" s="96"/>
      <c r="W325" s="96"/>
      <c r="X325" s="96"/>
      <c r="Y325" s="96"/>
      <c r="Z325" s="97">
        <f t="shared" si="35"/>
        <v>1</v>
      </c>
      <c r="AA325" s="97" t="s">
        <v>1772</v>
      </c>
      <c r="AB325" s="291" t="str">
        <f>IFERROR(VLOOKUP(B325,'Найдено на объекте'!$A$2:$I$83,9,0),"-")</f>
        <v>-</v>
      </c>
      <c r="AC325" s="196" t="str">
        <f t="shared" si="30"/>
        <v>-</v>
      </c>
      <c r="AD325" s="196" t="str">
        <f>IFERROR(VLOOKUP(B325,[1]Отгрузки!$B$208:$C$281,2,0),"-")</f>
        <v>-</v>
      </c>
      <c r="AE325" s="196" t="str">
        <f t="shared" si="31"/>
        <v>-</v>
      </c>
      <c r="AF325" s="291">
        <f t="shared" si="32"/>
        <v>2</v>
      </c>
      <c r="AG325" s="196">
        <f t="shared" si="33"/>
        <v>1.24E-2</v>
      </c>
      <c r="AH325" s="319"/>
      <c r="AI325" s="291"/>
      <c r="AJ325" s="107">
        <f>VLOOKUP(B325,'[2]ВОМ КГ-3 СОЭКС'!$C$3:$G$2063,5,0)</f>
        <v>12.4</v>
      </c>
      <c r="AK325" s="218">
        <f t="shared" si="34"/>
        <v>0</v>
      </c>
    </row>
    <row r="326" spans="1:37" x14ac:dyDescent="0.3">
      <c r="A326" s="159" t="s">
        <v>1025</v>
      </c>
      <c r="B326" s="160" t="s">
        <v>2081</v>
      </c>
      <c r="C326" s="160" t="s">
        <v>3573</v>
      </c>
      <c r="D326" s="113">
        <v>2</v>
      </c>
      <c r="E326" s="161">
        <v>16.899999999999999</v>
      </c>
      <c r="F326" s="162">
        <v>33.799999999999997</v>
      </c>
      <c r="G326" s="163">
        <v>0.83</v>
      </c>
      <c r="H326" s="163">
        <v>1.66</v>
      </c>
      <c r="I326" s="113" t="s">
        <v>170</v>
      </c>
      <c r="J326" s="96"/>
      <c r="K326" s="96"/>
      <c r="L326" s="96"/>
      <c r="M326" s="96"/>
      <c r="N326" s="96">
        <v>1</v>
      </c>
      <c r="O326" s="96"/>
      <c r="P326" s="164"/>
      <c r="Q326" s="164"/>
      <c r="R326" s="164"/>
      <c r="S326" s="164"/>
      <c r="T326" s="164"/>
      <c r="U326" s="96"/>
      <c r="V326" s="96">
        <v>1</v>
      </c>
      <c r="W326" s="96"/>
      <c r="X326" s="96"/>
      <c r="Y326" s="96"/>
      <c r="Z326" s="97">
        <f t="shared" si="35"/>
        <v>0</v>
      </c>
      <c r="AA326" s="97"/>
      <c r="AB326" s="291" t="str">
        <f>IFERROR(VLOOKUP(B326,'Найдено на объекте'!$A$2:$I$83,9,0),"-")</f>
        <v>-</v>
      </c>
      <c r="AC326" s="196" t="str">
        <f t="shared" si="30"/>
        <v>-</v>
      </c>
      <c r="AD326" s="196" t="str">
        <f>IFERROR(VLOOKUP(B326,[1]Отгрузки!$B$208:$C$281,2,0),"-")</f>
        <v>-</v>
      </c>
      <c r="AE326" s="196" t="str">
        <f t="shared" si="31"/>
        <v>-</v>
      </c>
      <c r="AF326" s="291">
        <f t="shared" si="32"/>
        <v>2</v>
      </c>
      <c r="AG326" s="196">
        <f t="shared" si="33"/>
        <v>3.3799999999999997E-2</v>
      </c>
      <c r="AH326" s="319"/>
      <c r="AI326" s="291"/>
      <c r="AJ326" s="107">
        <f>VLOOKUP(B326,'[2]ВОМ КГ-3 СОЭКС'!$C$3:$G$2063,5,0)</f>
        <v>33.799999999999997</v>
      </c>
      <c r="AK326" s="218">
        <f t="shared" si="34"/>
        <v>0</v>
      </c>
    </row>
    <row r="327" spans="1:37" x14ac:dyDescent="0.3">
      <c r="A327" s="159" t="s">
        <v>1028</v>
      </c>
      <c r="B327" s="160" t="s">
        <v>2082</v>
      </c>
      <c r="C327" s="160" t="s">
        <v>3574</v>
      </c>
      <c r="D327" s="113">
        <v>2</v>
      </c>
      <c r="E327" s="161">
        <v>25.1</v>
      </c>
      <c r="F327" s="162">
        <v>50.2</v>
      </c>
      <c r="G327" s="163">
        <v>1.25</v>
      </c>
      <c r="H327" s="163">
        <v>2.5</v>
      </c>
      <c r="I327" s="113" t="s">
        <v>170</v>
      </c>
      <c r="J327" s="96"/>
      <c r="K327" s="96"/>
      <c r="L327" s="96"/>
      <c r="M327" s="96"/>
      <c r="N327" s="96">
        <v>1</v>
      </c>
      <c r="O327" s="96"/>
      <c r="P327" s="164"/>
      <c r="Q327" s="164"/>
      <c r="R327" s="164"/>
      <c r="S327" s="164"/>
      <c r="T327" s="164"/>
      <c r="U327" s="96"/>
      <c r="V327" s="96">
        <v>1</v>
      </c>
      <c r="W327" s="96"/>
      <c r="X327" s="96"/>
      <c r="Y327" s="96"/>
      <c r="Z327" s="97">
        <f t="shared" si="35"/>
        <v>0</v>
      </c>
      <c r="AA327" s="97"/>
      <c r="AB327" s="291" t="str">
        <f>IFERROR(VLOOKUP(B327,'Найдено на объекте'!$A$2:$I$83,9,0),"-")</f>
        <v>-</v>
      </c>
      <c r="AC327" s="196" t="str">
        <f t="shared" si="30"/>
        <v>-</v>
      </c>
      <c r="AD327" s="196" t="str">
        <f>IFERROR(VLOOKUP(B327,[1]Отгрузки!$B$208:$C$281,2,0),"-")</f>
        <v>-</v>
      </c>
      <c r="AE327" s="196" t="str">
        <f t="shared" si="31"/>
        <v>-</v>
      </c>
      <c r="AF327" s="291">
        <f t="shared" si="32"/>
        <v>2</v>
      </c>
      <c r="AG327" s="196">
        <f t="shared" si="33"/>
        <v>5.0200000000000002E-2</v>
      </c>
      <c r="AH327" s="319"/>
      <c r="AI327" s="291"/>
      <c r="AJ327" s="107">
        <f>VLOOKUP(B327,'[2]ВОМ КГ-3 СОЭКС'!$C$3:$G$2063,5,0)</f>
        <v>50.2</v>
      </c>
      <c r="AK327" s="218">
        <f t="shared" si="34"/>
        <v>0</v>
      </c>
    </row>
    <row r="328" spans="1:37" x14ac:dyDescent="0.3">
      <c r="A328" s="159" t="s">
        <v>1031</v>
      </c>
      <c r="B328" s="160" t="s">
        <v>2083</v>
      </c>
      <c r="C328" s="160" t="s">
        <v>3575</v>
      </c>
      <c r="D328" s="113">
        <v>2</v>
      </c>
      <c r="E328" s="161">
        <v>25.1</v>
      </c>
      <c r="F328" s="162">
        <v>50.2</v>
      </c>
      <c r="G328" s="163">
        <v>1.25</v>
      </c>
      <c r="H328" s="163">
        <v>2.5</v>
      </c>
      <c r="I328" s="113" t="s">
        <v>170</v>
      </c>
      <c r="J328" s="96"/>
      <c r="K328" s="96"/>
      <c r="L328" s="96"/>
      <c r="M328" s="96"/>
      <c r="N328" s="96">
        <v>1</v>
      </c>
      <c r="O328" s="96"/>
      <c r="P328" s="164"/>
      <c r="Q328" s="164"/>
      <c r="R328" s="164"/>
      <c r="S328" s="164"/>
      <c r="T328" s="164"/>
      <c r="U328" s="96"/>
      <c r="V328" s="96">
        <v>1</v>
      </c>
      <c r="W328" s="96"/>
      <c r="X328" s="96"/>
      <c r="Y328" s="96"/>
      <c r="Z328" s="97">
        <f t="shared" si="35"/>
        <v>0</v>
      </c>
      <c r="AA328" s="97"/>
      <c r="AB328" s="291" t="str">
        <f>IFERROR(VLOOKUP(B328,'Найдено на объекте'!$A$2:$I$83,9,0),"-")</f>
        <v>-</v>
      </c>
      <c r="AC328" s="196" t="str">
        <f t="shared" si="30"/>
        <v>-</v>
      </c>
      <c r="AD328" s="196" t="str">
        <f>IFERROR(VLOOKUP(B328,[1]Отгрузки!$B$208:$C$281,2,0),"-")</f>
        <v>-</v>
      </c>
      <c r="AE328" s="196" t="str">
        <f t="shared" si="31"/>
        <v>-</v>
      </c>
      <c r="AF328" s="291">
        <f t="shared" si="32"/>
        <v>2</v>
      </c>
      <c r="AG328" s="196">
        <f t="shared" si="33"/>
        <v>5.0200000000000002E-2</v>
      </c>
      <c r="AH328" s="319"/>
      <c r="AI328" s="291"/>
      <c r="AJ328" s="107">
        <f>VLOOKUP(B328,'[2]ВОМ КГ-3 СОЭКС'!$C$3:$G$2063,5,0)</f>
        <v>50.2</v>
      </c>
      <c r="AK328" s="218">
        <f t="shared" si="34"/>
        <v>0</v>
      </c>
    </row>
    <row r="329" spans="1:37" x14ac:dyDescent="0.3">
      <c r="A329" s="159" t="s">
        <v>1034</v>
      </c>
      <c r="B329" s="160" t="s">
        <v>2084</v>
      </c>
      <c r="C329" s="160" t="s">
        <v>3576</v>
      </c>
      <c r="D329" s="113">
        <v>2</v>
      </c>
      <c r="E329" s="161">
        <v>25.1</v>
      </c>
      <c r="F329" s="162">
        <v>50.2</v>
      </c>
      <c r="G329" s="163">
        <v>1.24</v>
      </c>
      <c r="H329" s="163">
        <v>2.48</v>
      </c>
      <c r="I329" s="113" t="s">
        <v>170</v>
      </c>
      <c r="J329" s="96"/>
      <c r="K329" s="96"/>
      <c r="L329" s="96"/>
      <c r="M329" s="96"/>
      <c r="N329" s="96">
        <v>1</v>
      </c>
      <c r="O329" s="96"/>
      <c r="P329" s="164"/>
      <c r="Q329" s="164"/>
      <c r="R329" s="164"/>
      <c r="S329" s="164"/>
      <c r="T329" s="164"/>
      <c r="U329" s="96"/>
      <c r="V329" s="96">
        <v>1</v>
      </c>
      <c r="W329" s="96"/>
      <c r="X329" s="96"/>
      <c r="Y329" s="96"/>
      <c r="Z329" s="97">
        <f t="shared" si="35"/>
        <v>0</v>
      </c>
      <c r="AA329" s="97"/>
      <c r="AB329" s="291" t="str">
        <f>IFERROR(VLOOKUP(B329,'Найдено на объекте'!$A$2:$I$83,9,0),"-")</f>
        <v>-</v>
      </c>
      <c r="AC329" s="196" t="str">
        <f t="shared" si="30"/>
        <v>-</v>
      </c>
      <c r="AD329" s="196" t="str">
        <f>IFERROR(VLOOKUP(B329,[1]Отгрузки!$B$208:$C$281,2,0),"-")</f>
        <v>-</v>
      </c>
      <c r="AE329" s="196" t="str">
        <f t="shared" si="31"/>
        <v>-</v>
      </c>
      <c r="AF329" s="291">
        <f t="shared" si="32"/>
        <v>2</v>
      </c>
      <c r="AG329" s="196">
        <f t="shared" si="33"/>
        <v>5.0200000000000002E-2</v>
      </c>
      <c r="AH329" s="319"/>
      <c r="AI329" s="291"/>
      <c r="AJ329" s="107">
        <f>VLOOKUP(B329,'[2]ВОМ КГ-3 СОЭКС'!$C$3:$G$2063,5,0)</f>
        <v>50.2</v>
      </c>
      <c r="AK329" s="218">
        <f t="shared" si="34"/>
        <v>0</v>
      </c>
    </row>
    <row r="330" spans="1:37" x14ac:dyDescent="0.3">
      <c r="A330" s="159" t="s">
        <v>1037</v>
      </c>
      <c r="B330" s="160" t="s">
        <v>2085</v>
      </c>
      <c r="C330" s="160" t="s">
        <v>3577</v>
      </c>
      <c r="D330" s="113">
        <v>1</v>
      </c>
      <c r="E330" s="161">
        <v>19.7</v>
      </c>
      <c r="F330" s="162">
        <v>19.7</v>
      </c>
      <c r="G330" s="163">
        <v>0.96</v>
      </c>
      <c r="H330" s="163">
        <v>0.96</v>
      </c>
      <c r="I330" s="113" t="s">
        <v>170</v>
      </c>
      <c r="J330" s="96"/>
      <c r="K330" s="96"/>
      <c r="L330" s="96">
        <v>1</v>
      </c>
      <c r="M330" s="96"/>
      <c r="N330" s="96"/>
      <c r="O330" s="96"/>
      <c r="P330" s="164"/>
      <c r="Q330" s="164"/>
      <c r="R330" s="164"/>
      <c r="S330" s="164"/>
      <c r="T330" s="164"/>
      <c r="U330" s="96"/>
      <c r="V330" s="96"/>
      <c r="W330" s="96"/>
      <c r="X330" s="96"/>
      <c r="Y330" s="96"/>
      <c r="Z330" s="97">
        <f t="shared" si="35"/>
        <v>0</v>
      </c>
      <c r="AA330" s="97"/>
      <c r="AB330" s="291" t="str">
        <f>IFERROR(VLOOKUP(B330,'Найдено на объекте'!$A$2:$I$83,9,0),"-")</f>
        <v>-</v>
      </c>
      <c r="AC330" s="196" t="str">
        <f t="shared" si="30"/>
        <v>-</v>
      </c>
      <c r="AD330" s="196" t="str">
        <f>IFERROR(VLOOKUP(B330,[1]Отгрузки!$B$208:$C$281,2,0),"-")</f>
        <v>-</v>
      </c>
      <c r="AE330" s="196" t="str">
        <f t="shared" si="31"/>
        <v>-</v>
      </c>
      <c r="AF330" s="291">
        <f t="shared" si="32"/>
        <v>1</v>
      </c>
      <c r="AG330" s="196">
        <f t="shared" si="33"/>
        <v>1.9699999999999999E-2</v>
      </c>
      <c r="AH330" s="319"/>
      <c r="AI330" s="291"/>
      <c r="AJ330" s="107">
        <f>VLOOKUP(B330,'[2]ВОМ КГ-3 СОЭКС'!$C$3:$G$2063,5,0)</f>
        <v>19.7</v>
      </c>
      <c r="AK330" s="218">
        <f t="shared" si="34"/>
        <v>0</v>
      </c>
    </row>
    <row r="331" spans="1:37" x14ac:dyDescent="0.3">
      <c r="A331" s="159" t="s">
        <v>1041</v>
      </c>
      <c r="B331" s="160" t="s">
        <v>2086</v>
      </c>
      <c r="C331" s="160" t="s">
        <v>3578</v>
      </c>
      <c r="D331" s="113">
        <v>1</v>
      </c>
      <c r="E331" s="161">
        <v>19.7</v>
      </c>
      <c r="F331" s="162">
        <v>19.7</v>
      </c>
      <c r="G331" s="163">
        <v>0.96</v>
      </c>
      <c r="H331" s="163">
        <v>0.96</v>
      </c>
      <c r="I331" s="113" t="s">
        <v>170</v>
      </c>
      <c r="J331" s="96"/>
      <c r="K331" s="96"/>
      <c r="L331" s="96">
        <v>1</v>
      </c>
      <c r="M331" s="96"/>
      <c r="N331" s="96"/>
      <c r="O331" s="96"/>
      <c r="P331" s="164"/>
      <c r="Q331" s="164"/>
      <c r="R331" s="164"/>
      <c r="S331" s="164"/>
      <c r="T331" s="164"/>
      <c r="U331" s="96"/>
      <c r="V331" s="96"/>
      <c r="W331" s="96"/>
      <c r="X331" s="96"/>
      <c r="Y331" s="96"/>
      <c r="Z331" s="97">
        <f t="shared" si="35"/>
        <v>0</v>
      </c>
      <c r="AA331" s="97"/>
      <c r="AB331" s="291" t="str">
        <f>IFERROR(VLOOKUP(B331,'Найдено на объекте'!$A$2:$I$83,9,0),"-")</f>
        <v>-</v>
      </c>
      <c r="AC331" s="196" t="str">
        <f t="shared" si="30"/>
        <v>-</v>
      </c>
      <c r="AD331" s="196" t="str">
        <f>IFERROR(VLOOKUP(B331,[1]Отгрузки!$B$208:$C$281,2,0),"-")</f>
        <v>-</v>
      </c>
      <c r="AE331" s="196" t="str">
        <f t="shared" si="31"/>
        <v>-</v>
      </c>
      <c r="AF331" s="291">
        <f t="shared" si="32"/>
        <v>1</v>
      </c>
      <c r="AG331" s="196">
        <f t="shared" si="33"/>
        <v>1.9699999999999999E-2</v>
      </c>
      <c r="AH331" s="319"/>
      <c r="AI331" s="291"/>
      <c r="AJ331" s="107">
        <f>VLOOKUP(B331,'[2]ВОМ КГ-3 СОЭКС'!$C$3:$G$2063,5,0)</f>
        <v>19.7</v>
      </c>
      <c r="AK331" s="218">
        <f t="shared" si="34"/>
        <v>0</v>
      </c>
    </row>
    <row r="332" spans="1:37" x14ac:dyDescent="0.3">
      <c r="A332" s="159" t="s">
        <v>1044</v>
      </c>
      <c r="B332" s="160" t="s">
        <v>2087</v>
      </c>
      <c r="C332" s="160" t="s">
        <v>3579</v>
      </c>
      <c r="D332" s="113">
        <v>4</v>
      </c>
      <c r="E332" s="161">
        <v>10.6</v>
      </c>
      <c r="F332" s="162">
        <v>42.4</v>
      </c>
      <c r="G332" s="163">
        <v>0.52</v>
      </c>
      <c r="H332" s="163">
        <v>2.08</v>
      </c>
      <c r="I332" s="113" t="s">
        <v>170</v>
      </c>
      <c r="J332" s="96"/>
      <c r="K332" s="96"/>
      <c r="L332" s="96">
        <v>4</v>
      </c>
      <c r="M332" s="96"/>
      <c r="N332" s="96"/>
      <c r="O332" s="96"/>
      <c r="P332" s="164"/>
      <c r="Q332" s="164"/>
      <c r="R332" s="164"/>
      <c r="S332" s="164"/>
      <c r="T332" s="164"/>
      <c r="U332" s="96"/>
      <c r="V332" s="96"/>
      <c r="W332" s="96"/>
      <c r="X332" s="96"/>
      <c r="Y332" s="96"/>
      <c r="Z332" s="97">
        <f t="shared" si="35"/>
        <v>0</v>
      </c>
      <c r="AA332" s="97"/>
      <c r="AB332" s="291" t="str">
        <f>IFERROR(VLOOKUP(B332,'Найдено на объекте'!$A$2:$I$83,9,0),"-")</f>
        <v>-</v>
      </c>
      <c r="AC332" s="196" t="str">
        <f t="shared" si="30"/>
        <v>-</v>
      </c>
      <c r="AD332" s="196" t="str">
        <f>IFERROR(VLOOKUP(B332,[1]Отгрузки!$B$208:$C$281,2,0),"-")</f>
        <v>-</v>
      </c>
      <c r="AE332" s="196" t="str">
        <f t="shared" si="31"/>
        <v>-</v>
      </c>
      <c r="AF332" s="291">
        <f t="shared" si="32"/>
        <v>4</v>
      </c>
      <c r="AG332" s="196">
        <f t="shared" si="33"/>
        <v>4.24E-2</v>
      </c>
      <c r="AH332" s="319"/>
      <c r="AI332" s="291"/>
      <c r="AJ332" s="107">
        <f>VLOOKUP(B332,'[2]ВОМ КГ-3 СОЭКС'!$C$3:$G$2063,5,0)</f>
        <v>42.4</v>
      </c>
      <c r="AK332" s="218">
        <f t="shared" si="34"/>
        <v>0</v>
      </c>
    </row>
    <row r="333" spans="1:37" x14ac:dyDescent="0.3">
      <c r="A333" s="159" t="s">
        <v>1047</v>
      </c>
      <c r="B333" s="160" t="s">
        <v>2088</v>
      </c>
      <c r="C333" s="160" t="s">
        <v>3580</v>
      </c>
      <c r="D333" s="113">
        <v>4</v>
      </c>
      <c r="E333" s="161">
        <v>10.6</v>
      </c>
      <c r="F333" s="162">
        <v>42.4</v>
      </c>
      <c r="G333" s="163">
        <v>0.52</v>
      </c>
      <c r="H333" s="163">
        <v>2.08</v>
      </c>
      <c r="I333" s="113" t="s">
        <v>170</v>
      </c>
      <c r="J333" s="96"/>
      <c r="K333" s="96"/>
      <c r="L333" s="96">
        <v>4</v>
      </c>
      <c r="M333" s="96"/>
      <c r="N333" s="96"/>
      <c r="O333" s="96"/>
      <c r="P333" s="164"/>
      <c r="Q333" s="164"/>
      <c r="R333" s="164"/>
      <c r="S333" s="164"/>
      <c r="T333" s="164"/>
      <c r="U333" s="96"/>
      <c r="V333" s="96"/>
      <c r="W333" s="96"/>
      <c r="X333" s="96"/>
      <c r="Y333" s="96"/>
      <c r="Z333" s="97">
        <f t="shared" si="35"/>
        <v>0</v>
      </c>
      <c r="AA333" s="97"/>
      <c r="AB333" s="291" t="str">
        <f>IFERROR(VLOOKUP(B333,'Найдено на объекте'!$A$2:$I$83,9,0),"-")</f>
        <v>-</v>
      </c>
      <c r="AC333" s="196" t="str">
        <f t="shared" si="30"/>
        <v>-</v>
      </c>
      <c r="AD333" s="196" t="str">
        <f>IFERROR(VLOOKUP(B333,[1]Отгрузки!$B$208:$C$281,2,0),"-")</f>
        <v>-</v>
      </c>
      <c r="AE333" s="196" t="str">
        <f t="shared" si="31"/>
        <v>-</v>
      </c>
      <c r="AF333" s="291">
        <f t="shared" si="32"/>
        <v>4</v>
      </c>
      <c r="AG333" s="196">
        <f t="shared" si="33"/>
        <v>4.24E-2</v>
      </c>
      <c r="AH333" s="319"/>
      <c r="AI333" s="291"/>
      <c r="AJ333" s="107">
        <f>VLOOKUP(B333,'[2]ВОМ КГ-3 СОЭКС'!$C$3:$G$2063,5,0)</f>
        <v>42.4</v>
      </c>
      <c r="AK333" s="218">
        <f t="shared" si="34"/>
        <v>0</v>
      </c>
    </row>
    <row r="334" spans="1:37" ht="31.2" x14ac:dyDescent="0.3">
      <c r="A334" s="159" t="s">
        <v>1050</v>
      </c>
      <c r="B334" s="160" t="s">
        <v>2089</v>
      </c>
      <c r="C334" s="160" t="s">
        <v>3581</v>
      </c>
      <c r="D334" s="113">
        <v>114</v>
      </c>
      <c r="E334" s="161">
        <v>24.3</v>
      </c>
      <c r="F334" s="162">
        <v>2770.2</v>
      </c>
      <c r="G334" s="163">
        <v>0.94</v>
      </c>
      <c r="H334" s="163">
        <v>107.16</v>
      </c>
      <c r="I334" s="113" t="s">
        <v>170</v>
      </c>
      <c r="J334" s="96">
        <v>2</v>
      </c>
      <c r="K334" s="96">
        <v>8</v>
      </c>
      <c r="L334" s="96">
        <v>8</v>
      </c>
      <c r="M334" s="96">
        <v>8</v>
      </c>
      <c r="N334" s="96">
        <v>8</v>
      </c>
      <c r="O334" s="96">
        <v>8</v>
      </c>
      <c r="P334" s="164">
        <v>8</v>
      </c>
      <c r="Q334" s="164">
        <v>8</v>
      </c>
      <c r="R334" s="164">
        <v>2</v>
      </c>
      <c r="S334" s="164">
        <v>8</v>
      </c>
      <c r="T334" s="164">
        <v>8</v>
      </c>
      <c r="U334" s="96">
        <v>8</v>
      </c>
      <c r="V334" s="96">
        <v>8</v>
      </c>
      <c r="W334" s="96">
        <v>8</v>
      </c>
      <c r="X334" s="96">
        <v>8</v>
      </c>
      <c r="Y334" s="96">
        <v>8</v>
      </c>
      <c r="Z334" s="97">
        <f t="shared" si="35"/>
        <v>-2</v>
      </c>
      <c r="AA334" s="97" t="s">
        <v>3582</v>
      </c>
      <c r="AB334" s="291" t="str">
        <f>IFERROR(VLOOKUP(B334,'Найдено на объекте'!$A$2:$I$83,9,0),"-")</f>
        <v>-</v>
      </c>
      <c r="AC334" s="196" t="str">
        <f t="shared" si="30"/>
        <v>-</v>
      </c>
      <c r="AD334" s="196" t="str">
        <f>IFERROR(VLOOKUP(B334,[1]Отгрузки!$B$208:$C$281,2,0),"-")</f>
        <v>-</v>
      </c>
      <c r="AE334" s="196" t="str">
        <f t="shared" si="31"/>
        <v>-</v>
      </c>
      <c r="AF334" s="291">
        <f t="shared" si="32"/>
        <v>114</v>
      </c>
      <c r="AG334" s="196">
        <f t="shared" si="33"/>
        <v>2.7702000000000004</v>
      </c>
      <c r="AH334" s="319"/>
      <c r="AI334" s="291"/>
      <c r="AJ334" s="107">
        <f>VLOOKUP(B334,'[2]ВОМ КГ-3 СОЭКС'!$C$3:$G$2063,5,0)</f>
        <v>2770.2</v>
      </c>
      <c r="AK334" s="218">
        <f t="shared" si="34"/>
        <v>0</v>
      </c>
    </row>
    <row r="335" spans="1:37" x14ac:dyDescent="0.3">
      <c r="A335" s="159" t="s">
        <v>1053</v>
      </c>
      <c r="B335" s="160" t="s">
        <v>2090</v>
      </c>
      <c r="C335" s="160" t="s">
        <v>3583</v>
      </c>
      <c r="D335" s="113">
        <v>4</v>
      </c>
      <c r="E335" s="161">
        <v>1.2</v>
      </c>
      <c r="F335" s="162">
        <v>4.8</v>
      </c>
      <c r="G335" s="163">
        <v>0.04</v>
      </c>
      <c r="H335" s="163">
        <v>0.16</v>
      </c>
      <c r="I335" s="113" t="s">
        <v>170</v>
      </c>
      <c r="J335" s="96"/>
      <c r="K335" s="96"/>
      <c r="L335" s="96">
        <v>4</v>
      </c>
      <c r="M335" s="96"/>
      <c r="N335" s="96"/>
      <c r="O335" s="96"/>
      <c r="P335" s="164"/>
      <c r="Q335" s="164"/>
      <c r="R335" s="164"/>
      <c r="S335" s="164"/>
      <c r="T335" s="164"/>
      <c r="U335" s="96"/>
      <c r="V335" s="96"/>
      <c r="W335" s="96"/>
      <c r="X335" s="96"/>
      <c r="Y335" s="96"/>
      <c r="Z335" s="97">
        <f t="shared" si="35"/>
        <v>0</v>
      </c>
      <c r="AA335" s="97"/>
      <c r="AB335" s="291" t="str">
        <f>IFERROR(VLOOKUP(B335,'Найдено на объекте'!$A$2:$I$83,9,0),"-")</f>
        <v>-</v>
      </c>
      <c r="AC335" s="196" t="str">
        <f t="shared" si="30"/>
        <v>-</v>
      </c>
      <c r="AD335" s="196" t="str">
        <f>IFERROR(VLOOKUP(B335,[1]Отгрузки!$B$208:$C$281,2,0),"-")</f>
        <v>-</v>
      </c>
      <c r="AE335" s="196" t="str">
        <f t="shared" si="31"/>
        <v>-</v>
      </c>
      <c r="AF335" s="291">
        <f t="shared" si="32"/>
        <v>4</v>
      </c>
      <c r="AG335" s="196">
        <f t="shared" si="33"/>
        <v>4.7999999999999996E-3</v>
      </c>
      <c r="AH335" s="319"/>
      <c r="AI335" s="291"/>
      <c r="AJ335" s="107">
        <f>VLOOKUP(B335,'[2]ВОМ КГ-3 СОЭКС'!$C$3:$G$2063,5,0)</f>
        <v>4.8</v>
      </c>
      <c r="AK335" s="218">
        <f t="shared" si="34"/>
        <v>0</v>
      </c>
    </row>
    <row r="336" spans="1:37" x14ac:dyDescent="0.3">
      <c r="A336" s="159" t="s">
        <v>1056</v>
      </c>
      <c r="B336" s="160" t="s">
        <v>2091</v>
      </c>
      <c r="C336" s="160" t="s">
        <v>3584</v>
      </c>
      <c r="D336" s="113">
        <v>12</v>
      </c>
      <c r="E336" s="161">
        <v>21.2</v>
      </c>
      <c r="F336" s="162">
        <v>254.4</v>
      </c>
      <c r="G336" s="163">
        <v>0.77</v>
      </c>
      <c r="H336" s="163">
        <v>9.24</v>
      </c>
      <c r="I336" s="113" t="s">
        <v>170</v>
      </c>
      <c r="J336" s="96">
        <v>1</v>
      </c>
      <c r="K336" s="96"/>
      <c r="L336" s="96"/>
      <c r="M336" s="96"/>
      <c r="N336" s="96"/>
      <c r="O336" s="96"/>
      <c r="P336" s="164"/>
      <c r="Q336" s="164"/>
      <c r="R336" s="96">
        <v>6</v>
      </c>
      <c r="S336" s="164"/>
      <c r="T336" s="164"/>
      <c r="U336" s="96"/>
      <c r="V336" s="96"/>
      <c r="W336" s="96"/>
      <c r="X336" s="96"/>
      <c r="Y336" s="96">
        <v>5</v>
      </c>
      <c r="Z336" s="97">
        <f t="shared" si="35"/>
        <v>0</v>
      </c>
      <c r="AA336" s="97"/>
      <c r="AB336" s="291" t="str">
        <f>IFERROR(VLOOKUP(B336,'Найдено на объекте'!$A$2:$I$83,9,0),"-")</f>
        <v>-</v>
      </c>
      <c r="AC336" s="196" t="str">
        <f t="shared" si="30"/>
        <v>-</v>
      </c>
      <c r="AD336" s="196" t="str">
        <f>IFERROR(VLOOKUP(B336,[1]Отгрузки!$B$208:$C$281,2,0),"-")</f>
        <v>-</v>
      </c>
      <c r="AE336" s="196" t="str">
        <f t="shared" si="31"/>
        <v>-</v>
      </c>
      <c r="AF336" s="291">
        <f t="shared" si="32"/>
        <v>12</v>
      </c>
      <c r="AG336" s="196">
        <f t="shared" si="33"/>
        <v>0.25439999999999996</v>
      </c>
      <c r="AH336" s="319"/>
      <c r="AI336" s="291"/>
      <c r="AJ336" s="107">
        <f>VLOOKUP(B336,'[2]ВОМ КГ-3 СОЭКС'!$C$3:$G$2063,5,0)</f>
        <v>254.4</v>
      </c>
      <c r="AK336" s="218">
        <f t="shared" si="34"/>
        <v>0</v>
      </c>
    </row>
    <row r="337" spans="1:37" x14ac:dyDescent="0.3">
      <c r="A337" s="159" t="s">
        <v>1059</v>
      </c>
      <c r="B337" s="160" t="s">
        <v>2092</v>
      </c>
      <c r="C337" s="160" t="s">
        <v>3585</v>
      </c>
      <c r="D337" s="113">
        <v>12</v>
      </c>
      <c r="E337" s="161">
        <v>21.2</v>
      </c>
      <c r="F337" s="162">
        <v>254.4</v>
      </c>
      <c r="G337" s="163">
        <v>0.77</v>
      </c>
      <c r="H337" s="163">
        <v>9.24</v>
      </c>
      <c r="I337" s="113" t="s">
        <v>170</v>
      </c>
      <c r="J337" s="96">
        <v>5</v>
      </c>
      <c r="K337" s="96"/>
      <c r="L337" s="96"/>
      <c r="M337" s="96"/>
      <c r="N337" s="96"/>
      <c r="O337" s="96"/>
      <c r="P337" s="164"/>
      <c r="Q337" s="164"/>
      <c r="R337" s="96">
        <v>6</v>
      </c>
      <c r="S337" s="164"/>
      <c r="T337" s="164"/>
      <c r="U337" s="96"/>
      <c r="V337" s="96"/>
      <c r="W337" s="96"/>
      <c r="X337" s="96"/>
      <c r="Y337" s="96">
        <v>1</v>
      </c>
      <c r="Z337" s="97">
        <f t="shared" si="35"/>
        <v>0</v>
      </c>
      <c r="AA337" s="97"/>
      <c r="AB337" s="291" t="str">
        <f>IFERROR(VLOOKUP(B337,'Найдено на объекте'!$A$2:$I$83,9,0),"-")</f>
        <v>-</v>
      </c>
      <c r="AC337" s="196" t="str">
        <f t="shared" si="30"/>
        <v>-</v>
      </c>
      <c r="AD337" s="196" t="str">
        <f>IFERROR(VLOOKUP(B337,[1]Отгрузки!$B$208:$C$281,2,0),"-")</f>
        <v>-</v>
      </c>
      <c r="AE337" s="196" t="str">
        <f t="shared" si="31"/>
        <v>-</v>
      </c>
      <c r="AF337" s="291">
        <f t="shared" si="32"/>
        <v>12</v>
      </c>
      <c r="AG337" s="196">
        <f t="shared" si="33"/>
        <v>0.25439999999999996</v>
      </c>
      <c r="AH337" s="319"/>
      <c r="AI337" s="291"/>
      <c r="AJ337" s="107">
        <f>VLOOKUP(B337,'[2]ВОМ КГ-3 СОЭКС'!$C$3:$G$2063,5,0)</f>
        <v>254.4</v>
      </c>
      <c r="AK337" s="218">
        <f t="shared" si="34"/>
        <v>0</v>
      </c>
    </row>
    <row r="338" spans="1:37" x14ac:dyDescent="0.3">
      <c r="A338" s="159" t="s">
        <v>1062</v>
      </c>
      <c r="B338" s="160" t="s">
        <v>2093</v>
      </c>
      <c r="C338" s="160" t="s">
        <v>3586</v>
      </c>
      <c r="D338" s="113">
        <v>2</v>
      </c>
      <c r="E338" s="161">
        <v>20.9</v>
      </c>
      <c r="F338" s="162">
        <v>41.8</v>
      </c>
      <c r="G338" s="163">
        <v>0.78</v>
      </c>
      <c r="H338" s="163">
        <v>1.56</v>
      </c>
      <c r="I338" s="113" t="s">
        <v>170</v>
      </c>
      <c r="J338" s="96">
        <v>1</v>
      </c>
      <c r="K338" s="96"/>
      <c r="L338" s="96"/>
      <c r="M338" s="96"/>
      <c r="N338" s="96"/>
      <c r="O338" s="96"/>
      <c r="P338" s="164"/>
      <c r="Q338" s="164"/>
      <c r="R338" s="164">
        <v>1</v>
      </c>
      <c r="S338" s="164"/>
      <c r="T338" s="164"/>
      <c r="U338" s="96"/>
      <c r="V338" s="96"/>
      <c r="W338" s="96"/>
      <c r="X338" s="96"/>
      <c r="Y338" s="96"/>
      <c r="Z338" s="97">
        <f t="shared" si="35"/>
        <v>0</v>
      </c>
      <c r="AA338" s="97"/>
      <c r="AB338" s="291" t="str">
        <f>IFERROR(VLOOKUP(B338,'Найдено на объекте'!$A$2:$I$83,9,0),"-")</f>
        <v>-</v>
      </c>
      <c r="AC338" s="196" t="str">
        <f t="shared" si="30"/>
        <v>-</v>
      </c>
      <c r="AD338" s="196" t="str">
        <f>IFERROR(VLOOKUP(B338,[1]Отгрузки!$B$208:$C$281,2,0),"-")</f>
        <v>-</v>
      </c>
      <c r="AE338" s="196" t="str">
        <f t="shared" si="31"/>
        <v>-</v>
      </c>
      <c r="AF338" s="291">
        <f t="shared" si="32"/>
        <v>2</v>
      </c>
      <c r="AG338" s="196">
        <f t="shared" si="33"/>
        <v>4.1799999999999997E-2</v>
      </c>
      <c r="AH338" s="319"/>
      <c r="AI338" s="291"/>
      <c r="AJ338" s="107">
        <f>VLOOKUP(B338,'[2]ВОМ КГ-3 СОЭКС'!$C$3:$G$2063,5,0)</f>
        <v>41.8</v>
      </c>
      <c r="AK338" s="218">
        <f t="shared" si="34"/>
        <v>0</v>
      </c>
    </row>
    <row r="339" spans="1:37" x14ac:dyDescent="0.3">
      <c r="A339" s="159" t="s">
        <v>1065</v>
      </c>
      <c r="B339" s="160" t="s">
        <v>2094</v>
      </c>
      <c r="C339" s="160" t="s">
        <v>3587</v>
      </c>
      <c r="D339" s="113">
        <v>12</v>
      </c>
      <c r="E339" s="161">
        <v>109</v>
      </c>
      <c r="F339" s="162">
        <v>1308</v>
      </c>
      <c r="G339" s="163">
        <v>4.05</v>
      </c>
      <c r="H339" s="163">
        <v>48.6</v>
      </c>
      <c r="I339" s="113" t="s">
        <v>170</v>
      </c>
      <c r="J339" s="96"/>
      <c r="K339" s="96">
        <v>1</v>
      </c>
      <c r="L339" s="96"/>
      <c r="M339" s="96"/>
      <c r="N339" s="96"/>
      <c r="O339" s="96"/>
      <c r="P339" s="164"/>
      <c r="Q339" s="164">
        <v>4</v>
      </c>
      <c r="R339" s="164"/>
      <c r="S339" s="164">
        <v>2</v>
      </c>
      <c r="T339" s="164"/>
      <c r="U339" s="96"/>
      <c r="V339" s="96"/>
      <c r="W339" s="96"/>
      <c r="X339" s="96"/>
      <c r="Y339" s="96">
        <v>5</v>
      </c>
      <c r="Z339" s="97">
        <f t="shared" si="35"/>
        <v>0</v>
      </c>
      <c r="AA339" s="97"/>
      <c r="AB339" s="291" t="str">
        <f>IFERROR(VLOOKUP(B339,'Найдено на объекте'!$A$2:$I$83,9,0),"-")</f>
        <v>-</v>
      </c>
      <c r="AC339" s="196" t="str">
        <f t="shared" si="30"/>
        <v>-</v>
      </c>
      <c r="AD339" s="196" t="str">
        <f>IFERROR(VLOOKUP(B339,[1]Отгрузки!$B$208:$C$281,2,0),"-")</f>
        <v>-</v>
      </c>
      <c r="AE339" s="196" t="str">
        <f t="shared" si="31"/>
        <v>-</v>
      </c>
      <c r="AF339" s="291">
        <f t="shared" si="32"/>
        <v>12</v>
      </c>
      <c r="AG339" s="196">
        <f t="shared" si="33"/>
        <v>1.3080000000000001</v>
      </c>
      <c r="AH339" s="319"/>
      <c r="AI339" s="291"/>
      <c r="AJ339" s="107">
        <f>VLOOKUP(B339,'[2]ВОМ КГ-3 СОЭКС'!$C$3:$G$2063,5,0)</f>
        <v>1308</v>
      </c>
      <c r="AK339" s="218">
        <f t="shared" si="34"/>
        <v>0</v>
      </c>
    </row>
    <row r="340" spans="1:37" x14ac:dyDescent="0.3">
      <c r="A340" s="159" t="s">
        <v>1068</v>
      </c>
      <c r="B340" s="160" t="s">
        <v>2095</v>
      </c>
      <c r="C340" s="160" t="s">
        <v>3588</v>
      </c>
      <c r="D340" s="113">
        <v>12</v>
      </c>
      <c r="E340" s="161">
        <v>109</v>
      </c>
      <c r="F340" s="162">
        <v>1308</v>
      </c>
      <c r="G340" s="163">
        <v>4.05</v>
      </c>
      <c r="H340" s="163">
        <v>48.6</v>
      </c>
      <c r="I340" s="113" t="s">
        <v>170</v>
      </c>
      <c r="J340" s="96"/>
      <c r="K340" s="96">
        <v>5</v>
      </c>
      <c r="L340" s="96"/>
      <c r="M340" s="96"/>
      <c r="N340" s="96"/>
      <c r="O340" s="96"/>
      <c r="P340" s="164"/>
      <c r="Q340" s="164">
        <v>1</v>
      </c>
      <c r="R340" s="164"/>
      <c r="S340" s="164">
        <v>5</v>
      </c>
      <c r="T340" s="164"/>
      <c r="U340" s="96"/>
      <c r="V340" s="96"/>
      <c r="W340" s="96"/>
      <c r="X340" s="96"/>
      <c r="Y340" s="96">
        <v>1</v>
      </c>
      <c r="Z340" s="97">
        <f t="shared" si="35"/>
        <v>0</v>
      </c>
      <c r="AA340" s="97"/>
      <c r="AB340" s="291" t="str">
        <f>IFERROR(VLOOKUP(B340,'Найдено на объекте'!$A$2:$I$83,9,0),"-")</f>
        <v>-</v>
      </c>
      <c r="AC340" s="196" t="str">
        <f t="shared" si="30"/>
        <v>-</v>
      </c>
      <c r="AD340" s="196" t="str">
        <f>IFERROR(VLOOKUP(B340,[1]Отгрузки!$B$208:$C$281,2,0),"-")</f>
        <v>-</v>
      </c>
      <c r="AE340" s="196" t="str">
        <f t="shared" si="31"/>
        <v>-</v>
      </c>
      <c r="AF340" s="291">
        <f t="shared" si="32"/>
        <v>12</v>
      </c>
      <c r="AG340" s="196">
        <f t="shared" si="33"/>
        <v>1.3080000000000001</v>
      </c>
      <c r="AH340" s="319"/>
      <c r="AI340" s="291"/>
      <c r="AJ340" s="107">
        <f>VLOOKUP(B340,'[2]ВОМ КГ-3 СОЭКС'!$C$3:$G$2063,5,0)</f>
        <v>1308</v>
      </c>
      <c r="AK340" s="218">
        <f t="shared" si="34"/>
        <v>0</v>
      </c>
    </row>
    <row r="341" spans="1:37" x14ac:dyDescent="0.3">
      <c r="A341" s="159" t="s">
        <v>1071</v>
      </c>
      <c r="B341" s="160" t="s">
        <v>2096</v>
      </c>
      <c r="C341" s="160" t="s">
        <v>3589</v>
      </c>
      <c r="D341" s="113">
        <v>28</v>
      </c>
      <c r="E341" s="161">
        <v>109.3</v>
      </c>
      <c r="F341" s="162">
        <v>3060.4</v>
      </c>
      <c r="G341" s="163">
        <v>4.07</v>
      </c>
      <c r="H341" s="163">
        <v>113.96</v>
      </c>
      <c r="I341" s="113" t="s">
        <v>170</v>
      </c>
      <c r="J341" s="96"/>
      <c r="K341" s="96">
        <v>2</v>
      </c>
      <c r="L341" s="96">
        <v>2</v>
      </c>
      <c r="M341" s="96">
        <v>2</v>
      </c>
      <c r="N341" s="96">
        <v>2</v>
      </c>
      <c r="O341" s="96">
        <v>2</v>
      </c>
      <c r="P341" s="164">
        <v>2</v>
      </c>
      <c r="Q341" s="164">
        <v>2</v>
      </c>
      <c r="R341" s="164"/>
      <c r="S341" s="164">
        <v>2</v>
      </c>
      <c r="T341" s="164">
        <v>2</v>
      </c>
      <c r="U341" s="96">
        <v>2</v>
      </c>
      <c r="V341" s="96">
        <v>2</v>
      </c>
      <c r="W341" s="96">
        <v>2</v>
      </c>
      <c r="X341" s="96">
        <v>2</v>
      </c>
      <c r="Y341" s="96">
        <v>2</v>
      </c>
      <c r="Z341" s="97">
        <f t="shared" si="35"/>
        <v>0</v>
      </c>
      <c r="AA341" s="97"/>
      <c r="AB341" s="291" t="str">
        <f>IFERROR(VLOOKUP(B341,'Найдено на объекте'!$A$2:$I$83,9,0),"-")</f>
        <v>-</v>
      </c>
      <c r="AC341" s="196" t="str">
        <f t="shared" si="30"/>
        <v>-</v>
      </c>
      <c r="AD341" s="196" t="str">
        <f>IFERROR(VLOOKUP(B341,[1]Отгрузки!$B$208:$C$281,2,0),"-")</f>
        <v>-</v>
      </c>
      <c r="AE341" s="196" t="str">
        <f t="shared" si="31"/>
        <v>-</v>
      </c>
      <c r="AF341" s="291">
        <f t="shared" si="32"/>
        <v>28</v>
      </c>
      <c r="AG341" s="196">
        <f t="shared" si="33"/>
        <v>3.0604</v>
      </c>
      <c r="AH341" s="319"/>
      <c r="AI341" s="291"/>
      <c r="AJ341" s="107">
        <f>VLOOKUP(B341,'[2]ВОМ КГ-3 СОЭКС'!$C$3:$G$2063,5,0)</f>
        <v>3060.4</v>
      </c>
      <c r="AK341" s="218">
        <f t="shared" si="34"/>
        <v>0</v>
      </c>
    </row>
    <row r="342" spans="1:37" x14ac:dyDescent="0.3">
      <c r="A342" s="159" t="s">
        <v>1074</v>
      </c>
      <c r="B342" s="160" t="s">
        <v>2097</v>
      </c>
      <c r="C342" s="160" t="s">
        <v>3590</v>
      </c>
      <c r="D342" s="113">
        <v>144</v>
      </c>
      <c r="E342" s="161">
        <v>108.6</v>
      </c>
      <c r="F342" s="162">
        <v>15638.4</v>
      </c>
      <c r="G342" s="163">
        <v>4.05</v>
      </c>
      <c r="H342" s="163">
        <v>583.20000000000005</v>
      </c>
      <c r="I342" s="113" t="s">
        <v>170</v>
      </c>
      <c r="J342" s="96"/>
      <c r="K342" s="96">
        <v>6</v>
      </c>
      <c r="L342" s="96">
        <v>12</v>
      </c>
      <c r="M342" s="96">
        <v>12</v>
      </c>
      <c r="N342" s="96">
        <v>12</v>
      </c>
      <c r="O342" s="96">
        <v>12</v>
      </c>
      <c r="P342" s="164">
        <v>12</v>
      </c>
      <c r="Q342" s="164">
        <v>6</v>
      </c>
      <c r="R342" s="164"/>
      <c r="S342" s="164">
        <v>6</v>
      </c>
      <c r="T342" s="164">
        <v>12</v>
      </c>
      <c r="U342" s="96">
        <v>12</v>
      </c>
      <c r="V342" s="96">
        <v>12</v>
      </c>
      <c r="W342" s="96">
        <v>12</v>
      </c>
      <c r="X342" s="96">
        <v>12</v>
      </c>
      <c r="Y342" s="96">
        <v>6</v>
      </c>
      <c r="Z342" s="97">
        <f>D342-J342-K342-L342-M342-N342-O342-P342-Q342-R342-S342-T342-U342-V342-W342-X342-Y342</f>
        <v>0</v>
      </c>
      <c r="AA342" s="97"/>
      <c r="AB342" s="291" t="str">
        <f>IFERROR(VLOOKUP(B342,'Найдено на объекте'!$A$2:$I$83,9,0),"-")</f>
        <v>-</v>
      </c>
      <c r="AC342" s="196" t="str">
        <f t="shared" si="30"/>
        <v>-</v>
      </c>
      <c r="AD342" s="196" t="str">
        <f>IFERROR(VLOOKUP(B342,[1]Отгрузки!$B$208:$C$281,2,0),"-")</f>
        <v>-</v>
      </c>
      <c r="AE342" s="196" t="str">
        <f t="shared" si="31"/>
        <v>-</v>
      </c>
      <c r="AF342" s="291">
        <f t="shared" si="32"/>
        <v>144</v>
      </c>
      <c r="AG342" s="196">
        <f t="shared" si="33"/>
        <v>15.638399999999999</v>
      </c>
      <c r="AH342" s="319"/>
      <c r="AI342" s="291"/>
      <c r="AJ342" s="107">
        <f>VLOOKUP(B342,'[2]ВОМ КГ-3 СОЭКС'!$C$3:$G$2063,5,0)</f>
        <v>15638.4</v>
      </c>
      <c r="AK342" s="218">
        <f t="shared" si="34"/>
        <v>0</v>
      </c>
    </row>
    <row r="343" spans="1:37" x14ac:dyDescent="0.3">
      <c r="A343" s="159" t="s">
        <v>1077</v>
      </c>
      <c r="B343" s="160" t="s">
        <v>2098</v>
      </c>
      <c r="C343" s="160" t="s">
        <v>3591</v>
      </c>
      <c r="D343" s="113">
        <v>2</v>
      </c>
      <c r="E343" s="161">
        <v>20.9</v>
      </c>
      <c r="F343" s="162">
        <v>41.8</v>
      </c>
      <c r="G343" s="163">
        <v>0.78</v>
      </c>
      <c r="H343" s="163">
        <v>1.56</v>
      </c>
      <c r="I343" s="113" t="s">
        <v>170</v>
      </c>
      <c r="J343" s="96"/>
      <c r="K343" s="96"/>
      <c r="L343" s="96"/>
      <c r="M343" s="96"/>
      <c r="N343" s="96"/>
      <c r="O343" s="96"/>
      <c r="P343" s="164"/>
      <c r="Q343" s="164"/>
      <c r="R343" s="164">
        <v>1</v>
      </c>
      <c r="S343" s="164"/>
      <c r="T343" s="164"/>
      <c r="U343" s="96"/>
      <c r="V343" s="96"/>
      <c r="W343" s="96"/>
      <c r="X343" s="96"/>
      <c r="Y343" s="96">
        <v>1</v>
      </c>
      <c r="Z343" s="97">
        <f t="shared" si="35"/>
        <v>0</v>
      </c>
      <c r="AA343" s="97"/>
      <c r="AB343" s="291" t="str">
        <f>IFERROR(VLOOKUP(B343,'Найдено на объекте'!$A$2:$I$83,9,0),"-")</f>
        <v>-</v>
      </c>
      <c r="AC343" s="196" t="str">
        <f t="shared" si="30"/>
        <v>-</v>
      </c>
      <c r="AD343" s="196" t="str">
        <f>IFERROR(VLOOKUP(B343,[1]Отгрузки!$B$208:$C$281,2,0),"-")</f>
        <v>-</v>
      </c>
      <c r="AE343" s="196" t="str">
        <f t="shared" si="31"/>
        <v>-</v>
      </c>
      <c r="AF343" s="291">
        <f t="shared" si="32"/>
        <v>2</v>
      </c>
      <c r="AG343" s="196">
        <f t="shared" si="33"/>
        <v>4.1799999999999997E-2</v>
      </c>
      <c r="AH343" s="319"/>
      <c r="AI343" s="291"/>
      <c r="AJ343" s="107">
        <f>VLOOKUP(B343,'[2]ВОМ КГ-3 СОЭКС'!$C$3:$G$2063,5,0)</f>
        <v>41.8</v>
      </c>
      <c r="AK343" s="218">
        <f t="shared" si="34"/>
        <v>0</v>
      </c>
    </row>
    <row r="344" spans="1:37" x14ac:dyDescent="0.3">
      <c r="A344" s="159" t="s">
        <v>1080</v>
      </c>
      <c r="B344" s="160" t="s">
        <v>2099</v>
      </c>
      <c r="C344" s="160" t="s">
        <v>3592</v>
      </c>
      <c r="D344" s="113">
        <v>2</v>
      </c>
      <c r="E344" s="161">
        <v>46.1</v>
      </c>
      <c r="F344" s="162">
        <v>92.2</v>
      </c>
      <c r="G344" s="163">
        <v>1.29</v>
      </c>
      <c r="H344" s="163">
        <v>2.58</v>
      </c>
      <c r="I344" s="113" t="s">
        <v>170</v>
      </c>
      <c r="J344" s="96"/>
      <c r="K344" s="96"/>
      <c r="L344" s="96"/>
      <c r="M344" s="96">
        <v>1</v>
      </c>
      <c r="N344" s="96"/>
      <c r="O344" s="96"/>
      <c r="P344" s="164"/>
      <c r="Q344" s="164"/>
      <c r="R344" s="164"/>
      <c r="S344" s="164"/>
      <c r="T344" s="164"/>
      <c r="U344" s="96">
        <v>1</v>
      </c>
      <c r="V344" s="96"/>
      <c r="W344" s="96"/>
      <c r="X344" s="96"/>
      <c r="Y344" s="96"/>
      <c r="Z344" s="97">
        <f t="shared" si="35"/>
        <v>0</v>
      </c>
      <c r="AA344" s="97"/>
      <c r="AB344" s="291" t="str">
        <f>IFERROR(VLOOKUP(B344,'Найдено на объекте'!$A$2:$I$83,9,0),"-")</f>
        <v>-</v>
      </c>
      <c r="AC344" s="196" t="str">
        <f t="shared" si="30"/>
        <v>-</v>
      </c>
      <c r="AD344" s="196" t="str">
        <f>IFERROR(VLOOKUP(B344,[1]Отгрузки!$B$208:$C$281,2,0),"-")</f>
        <v>-</v>
      </c>
      <c r="AE344" s="196" t="str">
        <f t="shared" si="31"/>
        <v>-</v>
      </c>
      <c r="AF344" s="291">
        <f t="shared" si="32"/>
        <v>2</v>
      </c>
      <c r="AG344" s="196">
        <f t="shared" si="33"/>
        <v>9.2200000000000004E-2</v>
      </c>
      <c r="AH344" s="319"/>
      <c r="AI344" s="291"/>
      <c r="AJ344" s="107">
        <f>VLOOKUP(B344,'[2]ВОМ КГ-3 СОЭКС'!$C$3:$G$2063,5,0)</f>
        <v>92.2</v>
      </c>
      <c r="AK344" s="218">
        <f t="shared" si="34"/>
        <v>0</v>
      </c>
    </row>
    <row r="345" spans="1:37" x14ac:dyDescent="0.3">
      <c r="A345" s="159">
        <v>344</v>
      </c>
      <c r="B345" s="160" t="s">
        <v>2100</v>
      </c>
      <c r="C345" s="160" t="s">
        <v>3593</v>
      </c>
      <c r="D345" s="113">
        <v>56</v>
      </c>
      <c r="E345" s="161">
        <v>1</v>
      </c>
      <c r="F345" s="162">
        <v>56</v>
      </c>
      <c r="G345" s="163">
        <v>0.05</v>
      </c>
      <c r="H345" s="163">
        <v>2.8</v>
      </c>
      <c r="I345" s="113" t="s">
        <v>170</v>
      </c>
      <c r="J345" s="96">
        <v>1</v>
      </c>
      <c r="K345" s="96">
        <v>4</v>
      </c>
      <c r="L345" s="96">
        <v>4</v>
      </c>
      <c r="M345" s="96">
        <v>4</v>
      </c>
      <c r="N345" s="96">
        <v>4</v>
      </c>
      <c r="O345" s="96">
        <v>4</v>
      </c>
      <c r="P345" s="164">
        <v>4</v>
      </c>
      <c r="Q345" s="164">
        <v>3</v>
      </c>
      <c r="R345" s="164">
        <v>1</v>
      </c>
      <c r="S345" s="164">
        <v>4</v>
      </c>
      <c r="T345" s="164">
        <v>4</v>
      </c>
      <c r="U345" s="96">
        <v>4</v>
      </c>
      <c r="V345" s="96">
        <v>4</v>
      </c>
      <c r="W345" s="96">
        <v>4</v>
      </c>
      <c r="X345" s="96">
        <v>4</v>
      </c>
      <c r="Y345" s="96">
        <v>3</v>
      </c>
      <c r="Z345" s="97">
        <f t="shared" si="35"/>
        <v>0</v>
      </c>
      <c r="AA345" s="97"/>
      <c r="AB345" s="291" t="str">
        <f>IFERROR(VLOOKUP(B345,'Найдено на объекте'!$A$2:$I$83,9,0),"-")</f>
        <v>-</v>
      </c>
      <c r="AC345" s="196" t="str">
        <f t="shared" si="30"/>
        <v>-</v>
      </c>
      <c r="AD345" s="196" t="str">
        <f>IFERROR(VLOOKUP(B345,[1]Отгрузки!$B$208:$C$281,2,0),"-")</f>
        <v>-</v>
      </c>
      <c r="AE345" s="196" t="str">
        <f t="shared" si="31"/>
        <v>-</v>
      </c>
      <c r="AF345" s="291">
        <f t="shared" si="32"/>
        <v>56</v>
      </c>
      <c r="AG345" s="196">
        <f t="shared" si="33"/>
        <v>5.6000000000000001E-2</v>
      </c>
      <c r="AH345" s="319"/>
      <c r="AI345" s="291"/>
      <c r="AJ345" s="107">
        <f>VLOOKUP(B345,'[2]ВОМ КГ-3 СОЭКС'!$C$3:$G$2063,5,0)</f>
        <v>56</v>
      </c>
      <c r="AK345" s="218">
        <f t="shared" si="34"/>
        <v>0</v>
      </c>
    </row>
    <row r="346" spans="1:37" x14ac:dyDescent="0.3">
      <c r="A346" s="159" t="s">
        <v>1086</v>
      </c>
      <c r="B346" s="160" t="s">
        <v>2101</v>
      </c>
      <c r="C346" s="160" t="s">
        <v>3594</v>
      </c>
      <c r="D346" s="113">
        <v>52</v>
      </c>
      <c r="E346" s="161">
        <v>5.0999999999999996</v>
      </c>
      <c r="F346" s="162">
        <v>265.2</v>
      </c>
      <c r="G346" s="163">
        <v>0.22</v>
      </c>
      <c r="H346" s="163">
        <v>11.44</v>
      </c>
      <c r="I346" s="113" t="s">
        <v>170</v>
      </c>
      <c r="J346" s="96">
        <v>2</v>
      </c>
      <c r="K346" s="96">
        <v>4</v>
      </c>
      <c r="L346" s="96">
        <v>4</v>
      </c>
      <c r="M346" s="96">
        <v>3</v>
      </c>
      <c r="N346" s="96">
        <v>3</v>
      </c>
      <c r="O346" s="96">
        <v>4</v>
      </c>
      <c r="P346" s="164">
        <v>4</v>
      </c>
      <c r="Q346" s="164">
        <v>2</v>
      </c>
      <c r="R346" s="164">
        <v>2</v>
      </c>
      <c r="S346" s="164">
        <v>4</v>
      </c>
      <c r="T346" s="164">
        <v>4</v>
      </c>
      <c r="U346" s="96">
        <v>3</v>
      </c>
      <c r="V346" s="96">
        <v>3</v>
      </c>
      <c r="W346" s="96">
        <v>4</v>
      </c>
      <c r="X346" s="96">
        <v>4</v>
      </c>
      <c r="Y346" s="96">
        <v>2</v>
      </c>
      <c r="Z346" s="97">
        <f t="shared" si="35"/>
        <v>0</v>
      </c>
      <c r="AA346" s="97"/>
      <c r="AB346" s="291" t="str">
        <f>IFERROR(VLOOKUP(B346,'Найдено на объекте'!$A$2:$I$83,9,0),"-")</f>
        <v>-</v>
      </c>
      <c r="AC346" s="196" t="str">
        <f t="shared" si="30"/>
        <v>-</v>
      </c>
      <c r="AD346" s="196" t="str">
        <f>IFERROR(VLOOKUP(B346,[1]Отгрузки!$B$208:$C$281,2,0),"-")</f>
        <v>-</v>
      </c>
      <c r="AE346" s="196" t="str">
        <f t="shared" si="31"/>
        <v>-</v>
      </c>
      <c r="AF346" s="291">
        <f t="shared" si="32"/>
        <v>52</v>
      </c>
      <c r="AG346" s="196">
        <f t="shared" si="33"/>
        <v>0.26519999999999999</v>
      </c>
      <c r="AH346" s="319"/>
      <c r="AI346" s="291"/>
      <c r="AJ346" s="107">
        <f>VLOOKUP(B346,'[2]ВОМ КГ-3 СОЭКС'!$C$3:$G$2063,5,0)</f>
        <v>265.2</v>
      </c>
      <c r="AK346" s="218">
        <f t="shared" si="34"/>
        <v>0</v>
      </c>
    </row>
    <row r="347" spans="1:37" ht="31.2" x14ac:dyDescent="0.3">
      <c r="A347" s="159" t="s">
        <v>1089</v>
      </c>
      <c r="B347" s="160" t="s">
        <v>2102</v>
      </c>
      <c r="C347" s="160" t="s">
        <v>3595</v>
      </c>
      <c r="D347" s="113">
        <v>48</v>
      </c>
      <c r="E347" s="161">
        <v>0.5</v>
      </c>
      <c r="F347" s="162">
        <v>24</v>
      </c>
      <c r="G347" s="163">
        <v>0.02</v>
      </c>
      <c r="H347" s="163">
        <v>0.96</v>
      </c>
      <c r="I347" s="113" t="s">
        <v>170</v>
      </c>
      <c r="J347" s="96"/>
      <c r="K347" s="96"/>
      <c r="L347" s="96"/>
      <c r="M347" s="96">
        <v>2</v>
      </c>
      <c r="N347" s="96">
        <v>2</v>
      </c>
      <c r="O347" s="96"/>
      <c r="P347" s="164"/>
      <c r="Q347" s="164"/>
      <c r="R347" s="164"/>
      <c r="S347" s="164"/>
      <c r="T347" s="164"/>
      <c r="U347" s="96">
        <v>2</v>
      </c>
      <c r="V347" s="96">
        <v>2</v>
      </c>
      <c r="W347" s="96"/>
      <c r="X347" s="96"/>
      <c r="Y347" s="96"/>
      <c r="Z347" s="97">
        <f t="shared" si="35"/>
        <v>40</v>
      </c>
      <c r="AA347" s="97" t="s">
        <v>1775</v>
      </c>
      <c r="AB347" s="291" t="str">
        <f>IFERROR(VLOOKUP(B347,'Найдено на объекте'!$A$2:$I$83,9,0),"-")</f>
        <v>-</v>
      </c>
      <c r="AC347" s="196" t="str">
        <f t="shared" si="30"/>
        <v>-</v>
      </c>
      <c r="AD347" s="196" t="str">
        <f>IFERROR(VLOOKUP(B347,[1]Отгрузки!$B$208:$C$281,2,0),"-")</f>
        <v>-</v>
      </c>
      <c r="AE347" s="196" t="str">
        <f t="shared" si="31"/>
        <v>-</v>
      </c>
      <c r="AF347" s="291">
        <f t="shared" si="32"/>
        <v>48</v>
      </c>
      <c r="AG347" s="196">
        <f t="shared" si="33"/>
        <v>2.4E-2</v>
      </c>
      <c r="AH347" s="319"/>
      <c r="AI347" s="291"/>
      <c r="AJ347" s="107">
        <f>VLOOKUP(B347,'[2]ВОМ КГ-3 СОЭКС'!$C$3:$G$2063,5,0)</f>
        <v>24</v>
      </c>
      <c r="AK347" s="218">
        <f t="shared" si="34"/>
        <v>0</v>
      </c>
    </row>
    <row r="348" spans="1:37" x14ac:dyDescent="0.3">
      <c r="A348" s="159" t="s">
        <v>1092</v>
      </c>
      <c r="B348" s="160" t="s">
        <v>2103</v>
      </c>
      <c r="C348" s="160" t="s">
        <v>3596</v>
      </c>
      <c r="D348" s="113">
        <v>55</v>
      </c>
      <c r="E348" s="161">
        <v>191.7</v>
      </c>
      <c r="F348" s="162">
        <v>10543.5</v>
      </c>
      <c r="G348" s="163">
        <v>6.71</v>
      </c>
      <c r="H348" s="163">
        <v>369.05</v>
      </c>
      <c r="I348" s="113" t="s">
        <v>170</v>
      </c>
      <c r="J348" s="96"/>
      <c r="K348" s="96">
        <v>4</v>
      </c>
      <c r="L348" s="96">
        <v>3</v>
      </c>
      <c r="M348" s="96">
        <v>4</v>
      </c>
      <c r="N348" s="96">
        <v>4</v>
      </c>
      <c r="O348" s="96">
        <v>4</v>
      </c>
      <c r="P348" s="164">
        <v>4</v>
      </c>
      <c r="Q348" s="164">
        <v>4</v>
      </c>
      <c r="R348" s="164"/>
      <c r="S348" s="164">
        <v>4</v>
      </c>
      <c r="T348" s="164">
        <v>4</v>
      </c>
      <c r="U348" s="96">
        <v>4</v>
      </c>
      <c r="V348" s="96">
        <v>4</v>
      </c>
      <c r="W348" s="96">
        <v>4</v>
      </c>
      <c r="X348" s="96">
        <v>4</v>
      </c>
      <c r="Y348" s="96">
        <v>4</v>
      </c>
      <c r="Z348" s="97">
        <f t="shared" si="35"/>
        <v>0</v>
      </c>
      <c r="AA348" s="97"/>
      <c r="AB348" s="291" t="str">
        <f>IFERROR(VLOOKUP(B348,'Найдено на объекте'!$A$2:$I$83,9,0),"-")</f>
        <v>-</v>
      </c>
      <c r="AC348" s="196" t="str">
        <f t="shared" si="30"/>
        <v>-</v>
      </c>
      <c r="AD348" s="196" t="str">
        <f>IFERROR(VLOOKUP(B348,[1]Отгрузки!$B$208:$C$281,2,0),"-")</f>
        <v>-</v>
      </c>
      <c r="AE348" s="196" t="str">
        <f t="shared" si="31"/>
        <v>-</v>
      </c>
      <c r="AF348" s="291">
        <f t="shared" si="32"/>
        <v>55</v>
      </c>
      <c r="AG348" s="196">
        <f t="shared" si="33"/>
        <v>10.5435</v>
      </c>
      <c r="AH348" s="319"/>
      <c r="AI348" s="291"/>
      <c r="AJ348" s="107">
        <f>VLOOKUP(B348,'[2]ВОМ КГ-3 СОЭКС'!$C$3:$G$2063,5,0)</f>
        <v>10543.5</v>
      </c>
      <c r="AK348" s="218">
        <f t="shared" si="34"/>
        <v>0</v>
      </c>
    </row>
    <row r="349" spans="1:37" x14ac:dyDescent="0.3">
      <c r="A349" s="159" t="s">
        <v>1095</v>
      </c>
      <c r="B349" s="160" t="s">
        <v>2104</v>
      </c>
      <c r="C349" s="160" t="s">
        <v>3597</v>
      </c>
      <c r="D349" s="113">
        <v>1</v>
      </c>
      <c r="E349" s="161">
        <v>191.7</v>
      </c>
      <c r="F349" s="162">
        <v>191.7</v>
      </c>
      <c r="G349" s="163">
        <v>6.71</v>
      </c>
      <c r="H349" s="163">
        <v>6.71</v>
      </c>
      <c r="I349" s="113" t="s">
        <v>170</v>
      </c>
      <c r="J349" s="96"/>
      <c r="K349" s="96"/>
      <c r="L349" s="96">
        <v>1</v>
      </c>
      <c r="M349" s="96"/>
      <c r="N349" s="96"/>
      <c r="O349" s="96"/>
      <c r="P349" s="164"/>
      <c r="Q349" s="164"/>
      <c r="R349" s="164"/>
      <c r="S349" s="164"/>
      <c r="T349" s="164"/>
      <c r="U349" s="96"/>
      <c r="V349" s="96"/>
      <c r="W349" s="96"/>
      <c r="X349" s="96"/>
      <c r="Y349" s="96"/>
      <c r="Z349" s="97">
        <f t="shared" si="35"/>
        <v>0</v>
      </c>
      <c r="AA349" s="97"/>
      <c r="AB349" s="291" t="str">
        <f>IFERROR(VLOOKUP(B349,'Найдено на объекте'!$A$2:$I$83,9,0),"-")</f>
        <v>-</v>
      </c>
      <c r="AC349" s="196" t="str">
        <f t="shared" si="30"/>
        <v>-</v>
      </c>
      <c r="AD349" s="196" t="str">
        <f>IFERROR(VLOOKUP(B349,[1]Отгрузки!$B$208:$C$281,2,0),"-")</f>
        <v>-</v>
      </c>
      <c r="AE349" s="196" t="str">
        <f t="shared" si="31"/>
        <v>-</v>
      </c>
      <c r="AF349" s="291">
        <f t="shared" si="32"/>
        <v>1</v>
      </c>
      <c r="AG349" s="196">
        <f t="shared" si="33"/>
        <v>0.19169999999999998</v>
      </c>
      <c r="AH349" s="319"/>
      <c r="AI349" s="291"/>
      <c r="AJ349" s="107">
        <f>VLOOKUP(B349,'[2]ВОМ КГ-3 СОЭКС'!$C$3:$G$2063,5,0)</f>
        <v>191.7</v>
      </c>
      <c r="AK349" s="218">
        <f t="shared" si="34"/>
        <v>0</v>
      </c>
    </row>
    <row r="350" spans="1:37" x14ac:dyDescent="0.3">
      <c r="A350" s="159" t="s">
        <v>1098</v>
      </c>
      <c r="B350" s="160" t="s">
        <v>2105</v>
      </c>
      <c r="C350" s="160" t="s">
        <v>3598</v>
      </c>
      <c r="D350" s="113">
        <v>24</v>
      </c>
      <c r="E350" s="161">
        <v>324.60000000000002</v>
      </c>
      <c r="F350" s="162">
        <v>7790.4</v>
      </c>
      <c r="G350" s="163">
        <v>8.65</v>
      </c>
      <c r="H350" s="163">
        <v>207.6</v>
      </c>
      <c r="I350" s="113" t="s">
        <v>170</v>
      </c>
      <c r="J350" s="96"/>
      <c r="K350" s="96">
        <v>2</v>
      </c>
      <c r="L350" s="96">
        <v>2</v>
      </c>
      <c r="M350" s="96">
        <v>2</v>
      </c>
      <c r="N350" s="96"/>
      <c r="O350" s="96">
        <v>2</v>
      </c>
      <c r="P350" s="164">
        <v>2</v>
      </c>
      <c r="Q350" s="164">
        <v>2</v>
      </c>
      <c r="R350" s="164"/>
      <c r="S350" s="164">
        <v>2</v>
      </c>
      <c r="T350" s="164">
        <v>2</v>
      </c>
      <c r="U350" s="96">
        <v>2</v>
      </c>
      <c r="V350" s="96"/>
      <c r="W350" s="96">
        <v>2</v>
      </c>
      <c r="X350" s="96">
        <v>2</v>
      </c>
      <c r="Y350" s="96">
        <v>2</v>
      </c>
      <c r="Z350" s="97">
        <f t="shared" si="35"/>
        <v>0</v>
      </c>
      <c r="AA350" s="97"/>
      <c r="AB350" s="291" t="str">
        <f>IFERROR(VLOOKUP(B350,'Найдено на объекте'!$A$2:$I$83,9,0),"-")</f>
        <v>-</v>
      </c>
      <c r="AC350" s="196" t="str">
        <f t="shared" si="30"/>
        <v>-</v>
      </c>
      <c r="AD350" s="196" t="str">
        <f>IFERROR(VLOOKUP(B350,[1]Отгрузки!$B$208:$C$281,2,0),"-")</f>
        <v>-</v>
      </c>
      <c r="AE350" s="196" t="str">
        <f t="shared" si="31"/>
        <v>-</v>
      </c>
      <c r="AF350" s="291">
        <f t="shared" si="32"/>
        <v>24</v>
      </c>
      <c r="AG350" s="196">
        <f t="shared" si="33"/>
        <v>7.7904000000000009</v>
      </c>
      <c r="AH350" s="319"/>
      <c r="AI350" s="291"/>
      <c r="AJ350" s="107">
        <f>VLOOKUP(B350,'[2]ВОМ КГ-3 СОЭКС'!$C$3:$G$2063,5,0)</f>
        <v>7790.4</v>
      </c>
      <c r="AK350" s="218">
        <f t="shared" si="34"/>
        <v>0</v>
      </c>
    </row>
    <row r="351" spans="1:37" x14ac:dyDescent="0.3">
      <c r="A351" s="159" t="s">
        <v>1101</v>
      </c>
      <c r="B351" s="160" t="s">
        <v>2106</v>
      </c>
      <c r="C351" s="160" t="s">
        <v>3599</v>
      </c>
      <c r="D351" s="113">
        <v>2</v>
      </c>
      <c r="E351" s="161">
        <v>566</v>
      </c>
      <c r="F351" s="162">
        <v>1132</v>
      </c>
      <c r="G351" s="163">
        <v>12.39</v>
      </c>
      <c r="H351" s="163">
        <v>24.78</v>
      </c>
      <c r="I351" s="113" t="s">
        <v>170</v>
      </c>
      <c r="J351" s="96"/>
      <c r="K351" s="96"/>
      <c r="L351" s="96"/>
      <c r="M351" s="96"/>
      <c r="N351" s="96">
        <v>1</v>
      </c>
      <c r="O351" s="96"/>
      <c r="P351" s="164"/>
      <c r="Q351" s="164"/>
      <c r="R351" s="164"/>
      <c r="S351" s="164"/>
      <c r="T351" s="164"/>
      <c r="U351" s="96">
        <v>1</v>
      </c>
      <c r="V351" s="96"/>
      <c r="W351" s="96"/>
      <c r="X351" s="96"/>
      <c r="Y351" s="96"/>
      <c r="Z351" s="97">
        <f t="shared" si="35"/>
        <v>0</v>
      </c>
      <c r="AA351" s="97"/>
      <c r="AB351" s="291" t="str">
        <f>IFERROR(VLOOKUP(B351,'Найдено на объекте'!$A$2:$I$83,9,0),"-")</f>
        <v>-</v>
      </c>
      <c r="AC351" s="196" t="str">
        <f t="shared" si="30"/>
        <v>-</v>
      </c>
      <c r="AD351" s="196" t="str">
        <f>IFERROR(VLOOKUP(B351,[1]Отгрузки!$B$208:$C$281,2,0),"-")</f>
        <v>-</v>
      </c>
      <c r="AE351" s="196" t="str">
        <f t="shared" si="31"/>
        <v>-</v>
      </c>
      <c r="AF351" s="291">
        <f t="shared" si="32"/>
        <v>2</v>
      </c>
      <c r="AG351" s="196">
        <f t="shared" si="33"/>
        <v>1.1319999999999999</v>
      </c>
      <c r="AH351" s="319"/>
      <c r="AI351" s="291"/>
      <c r="AJ351" s="107">
        <f>VLOOKUP(B351,'[2]ВОМ КГ-3 СОЭКС'!$C$3:$G$2063,5,0)</f>
        <v>1132</v>
      </c>
      <c r="AK351" s="218">
        <f t="shared" si="34"/>
        <v>0</v>
      </c>
    </row>
    <row r="352" spans="1:37" x14ac:dyDescent="0.3">
      <c r="A352" s="159" t="s">
        <v>1104</v>
      </c>
      <c r="B352" s="160" t="s">
        <v>2107</v>
      </c>
      <c r="C352" s="160" t="s">
        <v>3600</v>
      </c>
      <c r="D352" s="113">
        <v>16</v>
      </c>
      <c r="E352" s="161">
        <v>515.5</v>
      </c>
      <c r="F352" s="162">
        <v>8248</v>
      </c>
      <c r="G352" s="163">
        <v>11.42</v>
      </c>
      <c r="H352" s="163">
        <v>182.72</v>
      </c>
      <c r="I352" s="113" t="s">
        <v>170</v>
      </c>
      <c r="J352" s="96">
        <v>1</v>
      </c>
      <c r="K352" s="96">
        <v>1</v>
      </c>
      <c r="L352" s="96">
        <v>1</v>
      </c>
      <c r="M352" s="96">
        <v>1</v>
      </c>
      <c r="N352" s="96">
        <v>1</v>
      </c>
      <c r="O352" s="96">
        <v>1</v>
      </c>
      <c r="P352" s="164">
        <v>1</v>
      </c>
      <c r="Q352" s="164">
        <v>1</v>
      </c>
      <c r="R352" s="164">
        <v>1</v>
      </c>
      <c r="S352" s="164">
        <v>1</v>
      </c>
      <c r="T352" s="164">
        <v>1</v>
      </c>
      <c r="U352" s="96">
        <v>1</v>
      </c>
      <c r="V352" s="96">
        <v>1</v>
      </c>
      <c r="W352" s="96">
        <v>1</v>
      </c>
      <c r="X352" s="96">
        <v>1</v>
      </c>
      <c r="Y352" s="96">
        <v>1</v>
      </c>
      <c r="Z352" s="97">
        <f t="shared" si="35"/>
        <v>0</v>
      </c>
      <c r="AA352" s="97"/>
      <c r="AB352" s="291" t="str">
        <f>IFERROR(VLOOKUP(B352,'Найдено на объекте'!$A$2:$I$83,9,0),"-")</f>
        <v>-</v>
      </c>
      <c r="AC352" s="196" t="str">
        <f t="shared" si="30"/>
        <v>-</v>
      </c>
      <c r="AD352" s="196" t="str">
        <f>IFERROR(VLOOKUP(B352,[1]Отгрузки!$B$208:$C$281,2,0),"-")</f>
        <v>-</v>
      </c>
      <c r="AE352" s="196" t="str">
        <f t="shared" si="31"/>
        <v>-</v>
      </c>
      <c r="AF352" s="291">
        <f t="shared" si="32"/>
        <v>16</v>
      </c>
      <c r="AG352" s="196">
        <f t="shared" si="33"/>
        <v>8.2479999999999993</v>
      </c>
      <c r="AH352" s="319"/>
      <c r="AI352" s="291"/>
      <c r="AJ352" s="107">
        <f>VLOOKUP(B352,'[2]ВОМ КГ-3 СОЭКС'!$C$3:$G$2063,5,0)</f>
        <v>8248</v>
      </c>
      <c r="AK352" s="218">
        <f t="shared" si="34"/>
        <v>0</v>
      </c>
    </row>
    <row r="353" spans="1:37" x14ac:dyDescent="0.3">
      <c r="A353" s="159" t="s">
        <v>1107</v>
      </c>
      <c r="B353" s="160" t="s">
        <v>2108</v>
      </c>
      <c r="C353" s="160" t="s">
        <v>3601</v>
      </c>
      <c r="D353" s="113">
        <v>2</v>
      </c>
      <c r="E353" s="161">
        <v>600</v>
      </c>
      <c r="F353" s="162">
        <v>1200</v>
      </c>
      <c r="G353" s="163">
        <v>13.32</v>
      </c>
      <c r="H353" s="163">
        <v>26.64</v>
      </c>
      <c r="I353" s="113" t="s">
        <v>170</v>
      </c>
      <c r="J353" s="96"/>
      <c r="K353" s="96"/>
      <c r="L353" s="96"/>
      <c r="M353" s="96"/>
      <c r="N353" s="96">
        <v>1</v>
      </c>
      <c r="O353" s="96"/>
      <c r="P353" s="164"/>
      <c r="Q353" s="164"/>
      <c r="R353" s="164"/>
      <c r="S353" s="164"/>
      <c r="T353" s="164"/>
      <c r="U353" s="96"/>
      <c r="V353" s="96">
        <v>1</v>
      </c>
      <c r="W353" s="96"/>
      <c r="X353" s="96"/>
      <c r="Y353" s="96"/>
      <c r="Z353" s="97">
        <f t="shared" si="35"/>
        <v>0</v>
      </c>
      <c r="AA353" s="97"/>
      <c r="AB353" s="291" t="str">
        <f>IFERROR(VLOOKUP(B353,'Найдено на объекте'!$A$2:$I$83,9,0),"-")</f>
        <v>-</v>
      </c>
      <c r="AC353" s="196" t="str">
        <f t="shared" si="30"/>
        <v>-</v>
      </c>
      <c r="AD353" s="196" t="str">
        <f>IFERROR(VLOOKUP(B353,[1]Отгрузки!$B$208:$C$281,2,0),"-")</f>
        <v>-</v>
      </c>
      <c r="AE353" s="196" t="str">
        <f t="shared" si="31"/>
        <v>-</v>
      </c>
      <c r="AF353" s="291">
        <f t="shared" si="32"/>
        <v>2</v>
      </c>
      <c r="AG353" s="196">
        <f t="shared" si="33"/>
        <v>1.2</v>
      </c>
      <c r="AH353" s="319"/>
      <c r="AI353" s="291"/>
      <c r="AJ353" s="107">
        <f>VLOOKUP(B353,'[2]ВОМ КГ-3 СОЭКС'!$C$3:$G$2063,5,0)</f>
        <v>1200</v>
      </c>
      <c r="AK353" s="218">
        <f t="shared" si="34"/>
        <v>0</v>
      </c>
    </row>
    <row r="354" spans="1:37" x14ac:dyDescent="0.3">
      <c r="A354" s="159" t="s">
        <v>1110</v>
      </c>
      <c r="B354" s="160" t="s">
        <v>2109</v>
      </c>
      <c r="C354" s="160" t="s">
        <v>3602</v>
      </c>
      <c r="D354" s="113">
        <v>25</v>
      </c>
      <c r="E354" s="161">
        <v>266</v>
      </c>
      <c r="F354" s="162">
        <v>6650</v>
      </c>
      <c r="G354" s="163">
        <v>9.94</v>
      </c>
      <c r="H354" s="163">
        <v>248.5</v>
      </c>
      <c r="I354" s="113" t="s">
        <v>170</v>
      </c>
      <c r="J354" s="96"/>
      <c r="K354" s="96">
        <v>2</v>
      </c>
      <c r="L354" s="96">
        <v>1</v>
      </c>
      <c r="M354" s="96">
        <v>2</v>
      </c>
      <c r="N354" s="96">
        <v>1</v>
      </c>
      <c r="O354" s="96">
        <v>2</v>
      </c>
      <c r="P354" s="96">
        <v>2</v>
      </c>
      <c r="Q354" s="96">
        <v>2</v>
      </c>
      <c r="R354" s="164"/>
      <c r="S354" s="96">
        <v>2</v>
      </c>
      <c r="T354" s="96">
        <v>2</v>
      </c>
      <c r="U354" s="96">
        <v>2</v>
      </c>
      <c r="V354" s="96">
        <v>1</v>
      </c>
      <c r="W354" s="96">
        <v>2</v>
      </c>
      <c r="X354" s="96">
        <v>2</v>
      </c>
      <c r="Y354" s="96">
        <v>2</v>
      </c>
      <c r="Z354" s="97">
        <f t="shared" si="35"/>
        <v>0</v>
      </c>
      <c r="AA354" s="97"/>
      <c r="AB354" s="291" t="str">
        <f>IFERROR(VLOOKUP(B354,'Найдено на объекте'!$A$2:$I$83,9,0),"-")</f>
        <v>-</v>
      </c>
      <c r="AC354" s="196" t="str">
        <f t="shared" si="30"/>
        <v>-</v>
      </c>
      <c r="AD354" s="196" t="str">
        <f>IFERROR(VLOOKUP(B354,[1]Отгрузки!$B$208:$C$281,2,0),"-")</f>
        <v>-</v>
      </c>
      <c r="AE354" s="196" t="str">
        <f t="shared" si="31"/>
        <v>-</v>
      </c>
      <c r="AF354" s="291">
        <f t="shared" si="32"/>
        <v>25</v>
      </c>
      <c r="AG354" s="196">
        <f t="shared" si="33"/>
        <v>6.65</v>
      </c>
      <c r="AH354" s="319"/>
      <c r="AI354" s="291"/>
      <c r="AJ354" s="107">
        <f>VLOOKUP(B354,'[2]ВОМ КГ-3 СОЭКС'!$C$3:$G$2063,5,0)</f>
        <v>6650</v>
      </c>
      <c r="AK354" s="218">
        <f t="shared" si="34"/>
        <v>0</v>
      </c>
    </row>
    <row r="355" spans="1:37" x14ac:dyDescent="0.3">
      <c r="A355" s="159" t="s">
        <v>1113</v>
      </c>
      <c r="B355" s="160" t="s">
        <v>2110</v>
      </c>
      <c r="C355" s="160" t="s">
        <v>3603</v>
      </c>
      <c r="D355" s="113">
        <v>1</v>
      </c>
      <c r="E355" s="161">
        <v>266</v>
      </c>
      <c r="F355" s="162">
        <v>266</v>
      </c>
      <c r="G355" s="163">
        <v>9.94</v>
      </c>
      <c r="H355" s="163">
        <v>9.94</v>
      </c>
      <c r="I355" s="113" t="s">
        <v>170</v>
      </c>
      <c r="J355" s="96"/>
      <c r="K355" s="96"/>
      <c r="L355" s="96">
        <v>1</v>
      </c>
      <c r="M355" s="96"/>
      <c r="N355" s="96"/>
      <c r="O355" s="96"/>
      <c r="P355" s="164"/>
      <c r="Q355" s="164"/>
      <c r="R355" s="164"/>
      <c r="S355" s="164"/>
      <c r="T355" s="164"/>
      <c r="U355" s="96"/>
      <c r="V355" s="96"/>
      <c r="W355" s="96"/>
      <c r="X355" s="96"/>
      <c r="Y355" s="96"/>
      <c r="Z355" s="97">
        <f t="shared" si="35"/>
        <v>0</v>
      </c>
      <c r="AA355" s="97"/>
      <c r="AB355" s="291" t="str">
        <f>IFERROR(VLOOKUP(B355,'Найдено на объекте'!$A$2:$I$83,9,0),"-")</f>
        <v>-</v>
      </c>
      <c r="AC355" s="196" t="str">
        <f t="shared" si="30"/>
        <v>-</v>
      </c>
      <c r="AD355" s="196" t="str">
        <f>IFERROR(VLOOKUP(B355,[1]Отгрузки!$B$208:$C$281,2,0),"-")</f>
        <v>-</v>
      </c>
      <c r="AE355" s="196" t="str">
        <f t="shared" si="31"/>
        <v>-</v>
      </c>
      <c r="AF355" s="291">
        <f t="shared" si="32"/>
        <v>1</v>
      </c>
      <c r="AG355" s="196">
        <f t="shared" si="33"/>
        <v>0.26600000000000001</v>
      </c>
      <c r="AH355" s="319"/>
      <c r="AI355" s="291"/>
      <c r="AJ355" s="107">
        <f>VLOOKUP(B355,'[2]ВОМ КГ-3 СОЭКС'!$C$3:$G$2063,5,0)</f>
        <v>266</v>
      </c>
      <c r="AK355" s="218">
        <f t="shared" si="34"/>
        <v>0</v>
      </c>
    </row>
    <row r="356" spans="1:37" x14ac:dyDescent="0.3">
      <c r="A356" s="159" t="s">
        <v>1116</v>
      </c>
      <c r="B356" s="160" t="s">
        <v>2111</v>
      </c>
      <c r="C356" s="160" t="s">
        <v>3604</v>
      </c>
      <c r="D356" s="113">
        <v>2</v>
      </c>
      <c r="E356" s="161">
        <v>281.39999999999998</v>
      </c>
      <c r="F356" s="162">
        <v>562.79999999999995</v>
      </c>
      <c r="G356" s="163">
        <v>10.35</v>
      </c>
      <c r="H356" s="163">
        <v>20.7</v>
      </c>
      <c r="I356" s="113" t="s">
        <v>165</v>
      </c>
      <c r="J356" s="96"/>
      <c r="K356" s="96"/>
      <c r="L356" s="96"/>
      <c r="M356" s="96"/>
      <c r="N356" s="96">
        <v>1</v>
      </c>
      <c r="O356" s="96"/>
      <c r="P356" s="164"/>
      <c r="Q356" s="164"/>
      <c r="R356" s="164"/>
      <c r="S356" s="164"/>
      <c r="T356" s="164"/>
      <c r="U356" s="96"/>
      <c r="V356" s="96">
        <v>1</v>
      </c>
      <c r="W356" s="96"/>
      <c r="X356" s="96"/>
      <c r="Y356" s="96"/>
      <c r="Z356" s="97">
        <f t="shared" si="35"/>
        <v>0</v>
      </c>
      <c r="AA356" s="97"/>
      <c r="AB356" s="291" t="str">
        <f>IFERROR(VLOOKUP(B356,'Найдено на объекте'!$A$2:$I$83,9,0),"-")</f>
        <v>-</v>
      </c>
      <c r="AC356" s="196" t="str">
        <f t="shared" si="30"/>
        <v>-</v>
      </c>
      <c r="AD356" s="196" t="str">
        <f>IFERROR(VLOOKUP(B356,[1]Отгрузки!$B$208:$C$281,2,0),"-")</f>
        <v>-</v>
      </c>
      <c r="AE356" s="196" t="str">
        <f t="shared" si="31"/>
        <v>-</v>
      </c>
      <c r="AF356" s="291">
        <f t="shared" si="32"/>
        <v>2</v>
      </c>
      <c r="AG356" s="196">
        <f t="shared" si="33"/>
        <v>0.56279999999999997</v>
      </c>
      <c r="AH356" s="319"/>
      <c r="AI356" s="291"/>
      <c r="AJ356" s="107">
        <f>VLOOKUP(B356,'[2]ВОМ КГ-3 СОЭКС'!$C$3:$G$2063,5,0)</f>
        <v>562.79999999999995</v>
      </c>
      <c r="AK356" s="218">
        <f t="shared" si="34"/>
        <v>0</v>
      </c>
    </row>
    <row r="357" spans="1:37" x14ac:dyDescent="0.3">
      <c r="A357" s="159" t="s">
        <v>1119</v>
      </c>
      <c r="B357" s="160" t="s">
        <v>2112</v>
      </c>
      <c r="C357" s="160" t="s">
        <v>3605</v>
      </c>
      <c r="D357" s="113">
        <v>1</v>
      </c>
      <c r="E357" s="161">
        <v>325.39999999999998</v>
      </c>
      <c r="F357" s="162">
        <v>325.39999999999998</v>
      </c>
      <c r="G357" s="163">
        <v>8.56</v>
      </c>
      <c r="H357" s="163">
        <v>8.56</v>
      </c>
      <c r="I357" s="113" t="s">
        <v>170</v>
      </c>
      <c r="J357" s="96"/>
      <c r="K357" s="96">
        <v>1</v>
      </c>
      <c r="L357" s="96"/>
      <c r="M357" s="96"/>
      <c r="N357" s="96"/>
      <c r="O357" s="96"/>
      <c r="P357" s="164"/>
      <c r="Q357" s="164"/>
      <c r="R357" s="164"/>
      <c r="S357" s="164"/>
      <c r="T357" s="164"/>
      <c r="U357" s="96"/>
      <c r="V357" s="96"/>
      <c r="W357" s="96"/>
      <c r="X357" s="96"/>
      <c r="Y357" s="96"/>
      <c r="Z357" s="97">
        <f t="shared" si="35"/>
        <v>0</v>
      </c>
      <c r="AA357" s="97"/>
      <c r="AB357" s="291" t="str">
        <f>IFERROR(VLOOKUP(B357,'Найдено на объекте'!$A$2:$I$83,9,0),"-")</f>
        <v>-</v>
      </c>
      <c r="AC357" s="196" t="str">
        <f t="shared" si="30"/>
        <v>-</v>
      </c>
      <c r="AD357" s="196" t="str">
        <f>IFERROR(VLOOKUP(B357,[1]Отгрузки!$B$208:$C$281,2,0),"-")</f>
        <v>-</v>
      </c>
      <c r="AE357" s="196" t="str">
        <f t="shared" si="31"/>
        <v>-</v>
      </c>
      <c r="AF357" s="291">
        <f t="shared" si="32"/>
        <v>1</v>
      </c>
      <c r="AG357" s="196">
        <f t="shared" si="33"/>
        <v>0.32539999999999997</v>
      </c>
      <c r="AH357" s="319"/>
      <c r="AI357" s="291"/>
      <c r="AJ357" s="107">
        <f>VLOOKUP(B357,'[2]ВОМ КГ-3 СОЭКС'!$C$3:$G$2063,5,0)</f>
        <v>325.39999999999998</v>
      </c>
      <c r="AK357" s="218">
        <f t="shared" si="34"/>
        <v>0</v>
      </c>
    </row>
    <row r="358" spans="1:37" x14ac:dyDescent="0.3">
      <c r="A358" s="159" t="s">
        <v>1122</v>
      </c>
      <c r="B358" s="160" t="s">
        <v>2113</v>
      </c>
      <c r="C358" s="160" t="s">
        <v>3606</v>
      </c>
      <c r="D358" s="113">
        <v>1</v>
      </c>
      <c r="E358" s="161">
        <v>274.60000000000002</v>
      </c>
      <c r="F358" s="162">
        <v>274.60000000000002</v>
      </c>
      <c r="G358" s="163">
        <v>7.25</v>
      </c>
      <c r="H358" s="163">
        <v>7.25</v>
      </c>
      <c r="I358" s="113" t="s">
        <v>170</v>
      </c>
      <c r="J358" s="96"/>
      <c r="K358" s="96">
        <v>1</v>
      </c>
      <c r="L358" s="96"/>
      <c r="M358" s="96"/>
      <c r="N358" s="96"/>
      <c r="O358" s="96"/>
      <c r="P358" s="164"/>
      <c r="Q358" s="164"/>
      <c r="R358" s="164"/>
      <c r="S358" s="164"/>
      <c r="T358" s="164"/>
      <c r="U358" s="96"/>
      <c r="V358" s="96"/>
      <c r="W358" s="96"/>
      <c r="X358" s="96"/>
      <c r="Y358" s="96"/>
      <c r="Z358" s="97">
        <f t="shared" si="35"/>
        <v>0</v>
      </c>
      <c r="AA358" s="97"/>
      <c r="AB358" s="291" t="str">
        <f>IFERROR(VLOOKUP(B358,'Найдено на объекте'!$A$2:$I$83,9,0),"-")</f>
        <v>-</v>
      </c>
      <c r="AC358" s="196" t="str">
        <f t="shared" si="30"/>
        <v>-</v>
      </c>
      <c r="AD358" s="196" t="str">
        <f>IFERROR(VLOOKUP(B358,[1]Отгрузки!$B$208:$C$281,2,0),"-")</f>
        <v>-</v>
      </c>
      <c r="AE358" s="196" t="str">
        <f t="shared" si="31"/>
        <v>-</v>
      </c>
      <c r="AF358" s="291">
        <f t="shared" si="32"/>
        <v>1</v>
      </c>
      <c r="AG358" s="196">
        <f t="shared" si="33"/>
        <v>0.27460000000000001</v>
      </c>
      <c r="AH358" s="319"/>
      <c r="AI358" s="291"/>
      <c r="AJ358" s="107">
        <f>VLOOKUP(B358,'[2]ВОМ КГ-3 СОЭКС'!$C$3:$G$2063,5,0)</f>
        <v>274.60000000000002</v>
      </c>
      <c r="AK358" s="218">
        <f t="shared" si="34"/>
        <v>0</v>
      </c>
    </row>
    <row r="359" spans="1:37" x14ac:dyDescent="0.3">
      <c r="A359" s="159" t="s">
        <v>1125</v>
      </c>
      <c r="B359" s="160" t="s">
        <v>2114</v>
      </c>
      <c r="C359" s="160" t="s">
        <v>3607</v>
      </c>
      <c r="D359" s="113">
        <v>1</v>
      </c>
      <c r="E359" s="161">
        <v>274.60000000000002</v>
      </c>
      <c r="F359" s="162">
        <v>274.60000000000002</v>
      </c>
      <c r="G359" s="163">
        <v>7.25</v>
      </c>
      <c r="H359" s="163">
        <v>7.25</v>
      </c>
      <c r="I359" s="113" t="s">
        <v>170</v>
      </c>
      <c r="J359" s="96"/>
      <c r="K359" s="96"/>
      <c r="L359" s="96">
        <v>1</v>
      </c>
      <c r="M359" s="96"/>
      <c r="N359" s="96"/>
      <c r="O359" s="96"/>
      <c r="P359" s="164"/>
      <c r="Q359" s="164"/>
      <c r="R359" s="164"/>
      <c r="S359" s="164"/>
      <c r="T359" s="164"/>
      <c r="U359" s="96"/>
      <c r="V359" s="96"/>
      <c r="W359" s="96"/>
      <c r="X359" s="96"/>
      <c r="Y359" s="96"/>
      <c r="Z359" s="97">
        <f t="shared" si="35"/>
        <v>0</v>
      </c>
      <c r="AA359" s="97"/>
      <c r="AB359" s="291" t="str">
        <f>IFERROR(VLOOKUP(B359,'Найдено на объекте'!$A$2:$I$83,9,0),"-")</f>
        <v>-</v>
      </c>
      <c r="AC359" s="196" t="str">
        <f t="shared" si="30"/>
        <v>-</v>
      </c>
      <c r="AD359" s="196" t="str">
        <f>IFERROR(VLOOKUP(B359,[1]Отгрузки!$B$208:$C$281,2,0),"-")</f>
        <v>-</v>
      </c>
      <c r="AE359" s="196" t="str">
        <f t="shared" si="31"/>
        <v>-</v>
      </c>
      <c r="AF359" s="291">
        <f t="shared" si="32"/>
        <v>1</v>
      </c>
      <c r="AG359" s="196">
        <f t="shared" si="33"/>
        <v>0.27460000000000001</v>
      </c>
      <c r="AH359" s="319"/>
      <c r="AI359" s="291"/>
      <c r="AJ359" s="107">
        <f>VLOOKUP(B359,'[2]ВОМ КГ-3 СОЭКС'!$C$3:$G$2063,5,0)</f>
        <v>274.60000000000002</v>
      </c>
      <c r="AK359" s="218">
        <f t="shared" si="34"/>
        <v>0</v>
      </c>
    </row>
    <row r="360" spans="1:37" x14ac:dyDescent="0.3">
      <c r="A360" s="159" t="s">
        <v>1128</v>
      </c>
      <c r="B360" s="160" t="s">
        <v>2115</v>
      </c>
      <c r="C360" s="160" t="s">
        <v>3608</v>
      </c>
      <c r="D360" s="113">
        <v>1</v>
      </c>
      <c r="E360" s="161">
        <v>274.60000000000002</v>
      </c>
      <c r="F360" s="162">
        <v>274.60000000000002</v>
      </c>
      <c r="G360" s="163">
        <v>7.25</v>
      </c>
      <c r="H360" s="163">
        <v>7.25</v>
      </c>
      <c r="I360" s="113" t="s">
        <v>170</v>
      </c>
      <c r="J360" s="96"/>
      <c r="K360" s="96"/>
      <c r="L360" s="96">
        <v>1</v>
      </c>
      <c r="M360" s="96"/>
      <c r="N360" s="96"/>
      <c r="O360" s="96"/>
      <c r="P360" s="164"/>
      <c r="Q360" s="164"/>
      <c r="R360" s="164"/>
      <c r="S360" s="164"/>
      <c r="T360" s="164"/>
      <c r="U360" s="96"/>
      <c r="V360" s="96"/>
      <c r="W360" s="96"/>
      <c r="X360" s="96"/>
      <c r="Y360" s="96"/>
      <c r="Z360" s="97">
        <f t="shared" si="35"/>
        <v>0</v>
      </c>
      <c r="AA360" s="97"/>
      <c r="AB360" s="291" t="str">
        <f>IFERROR(VLOOKUP(B360,'Найдено на объекте'!$A$2:$I$83,9,0),"-")</f>
        <v>-</v>
      </c>
      <c r="AC360" s="196" t="str">
        <f t="shared" si="30"/>
        <v>-</v>
      </c>
      <c r="AD360" s="196" t="str">
        <f>IFERROR(VLOOKUP(B360,[1]Отгрузки!$B$208:$C$281,2,0),"-")</f>
        <v>-</v>
      </c>
      <c r="AE360" s="196" t="str">
        <f t="shared" si="31"/>
        <v>-</v>
      </c>
      <c r="AF360" s="291">
        <f t="shared" si="32"/>
        <v>1</v>
      </c>
      <c r="AG360" s="196">
        <f t="shared" si="33"/>
        <v>0.27460000000000001</v>
      </c>
      <c r="AH360" s="319"/>
      <c r="AI360" s="291"/>
      <c r="AJ360" s="107">
        <f>VLOOKUP(B360,'[2]ВОМ КГ-3 СОЭКС'!$C$3:$G$2063,5,0)</f>
        <v>274.60000000000002</v>
      </c>
      <c r="AK360" s="218">
        <f t="shared" si="34"/>
        <v>0</v>
      </c>
    </row>
    <row r="361" spans="1:37" x14ac:dyDescent="0.3">
      <c r="A361" s="159" t="s">
        <v>1131</v>
      </c>
      <c r="B361" s="160" t="s">
        <v>2116</v>
      </c>
      <c r="C361" s="160" t="s">
        <v>3609</v>
      </c>
      <c r="D361" s="113">
        <v>1</v>
      </c>
      <c r="E361" s="161">
        <v>274.60000000000002</v>
      </c>
      <c r="F361" s="162">
        <v>274.60000000000002</v>
      </c>
      <c r="G361" s="163">
        <v>7.25</v>
      </c>
      <c r="H361" s="163">
        <v>7.25</v>
      </c>
      <c r="I361" s="113" t="s">
        <v>170</v>
      </c>
      <c r="J361" s="96"/>
      <c r="K361" s="96"/>
      <c r="L361" s="96"/>
      <c r="M361" s="96">
        <v>1</v>
      </c>
      <c r="N361" s="96"/>
      <c r="O361" s="96"/>
      <c r="P361" s="164"/>
      <c r="Q361" s="164"/>
      <c r="R361" s="164"/>
      <c r="S361" s="164"/>
      <c r="T361" s="164"/>
      <c r="U361" s="96"/>
      <c r="V361" s="96"/>
      <c r="W361" s="96"/>
      <c r="X361" s="96"/>
      <c r="Y361" s="96"/>
      <c r="Z361" s="97">
        <f t="shared" si="35"/>
        <v>0</v>
      </c>
      <c r="AA361" s="97"/>
      <c r="AB361" s="291" t="str">
        <f>IFERROR(VLOOKUP(B361,'Найдено на объекте'!$A$2:$I$83,9,0),"-")</f>
        <v>-</v>
      </c>
      <c r="AC361" s="196" t="str">
        <f t="shared" si="30"/>
        <v>-</v>
      </c>
      <c r="AD361" s="196" t="str">
        <f>IFERROR(VLOOKUP(B361,[1]Отгрузки!$B$208:$C$281,2,0),"-")</f>
        <v>-</v>
      </c>
      <c r="AE361" s="196" t="str">
        <f t="shared" si="31"/>
        <v>-</v>
      </c>
      <c r="AF361" s="291">
        <f t="shared" si="32"/>
        <v>1</v>
      </c>
      <c r="AG361" s="196">
        <f t="shared" si="33"/>
        <v>0.27460000000000001</v>
      </c>
      <c r="AH361" s="319"/>
      <c r="AI361" s="291"/>
      <c r="AJ361" s="107">
        <f>VLOOKUP(B361,'[2]ВОМ КГ-3 СОЭКС'!$C$3:$G$2063,5,0)</f>
        <v>274.60000000000002</v>
      </c>
      <c r="AK361" s="218">
        <f t="shared" si="34"/>
        <v>0</v>
      </c>
    </row>
    <row r="362" spans="1:37" x14ac:dyDescent="0.3">
      <c r="A362" s="159" t="s">
        <v>1134</v>
      </c>
      <c r="B362" s="160" t="s">
        <v>2117</v>
      </c>
      <c r="C362" s="160" t="s">
        <v>3610</v>
      </c>
      <c r="D362" s="113">
        <v>1</v>
      </c>
      <c r="E362" s="161">
        <v>274.89999999999998</v>
      </c>
      <c r="F362" s="162">
        <v>274.89999999999998</v>
      </c>
      <c r="G362" s="163">
        <v>7.26</v>
      </c>
      <c r="H362" s="163">
        <v>7.26</v>
      </c>
      <c r="I362" s="113" t="s">
        <v>170</v>
      </c>
      <c r="J362" s="96"/>
      <c r="K362" s="96"/>
      <c r="L362" s="96"/>
      <c r="M362" s="96">
        <v>1</v>
      </c>
      <c r="N362" s="96"/>
      <c r="O362" s="96"/>
      <c r="P362" s="164"/>
      <c r="Q362" s="164"/>
      <c r="R362" s="164"/>
      <c r="S362" s="164"/>
      <c r="T362" s="164"/>
      <c r="U362" s="96"/>
      <c r="V362" s="96"/>
      <c r="W362" s="96"/>
      <c r="X362" s="96"/>
      <c r="Y362" s="96"/>
      <c r="Z362" s="97">
        <f t="shared" si="35"/>
        <v>0</v>
      </c>
      <c r="AA362" s="97"/>
      <c r="AB362" s="291" t="str">
        <f>IFERROR(VLOOKUP(B362,'Найдено на объекте'!$A$2:$I$83,9,0),"-")</f>
        <v>-</v>
      </c>
      <c r="AC362" s="196" t="str">
        <f t="shared" si="30"/>
        <v>-</v>
      </c>
      <c r="AD362" s="196" t="str">
        <f>IFERROR(VLOOKUP(B362,[1]Отгрузки!$B$208:$C$281,2,0),"-")</f>
        <v>-</v>
      </c>
      <c r="AE362" s="196" t="str">
        <f t="shared" si="31"/>
        <v>-</v>
      </c>
      <c r="AF362" s="291">
        <f t="shared" si="32"/>
        <v>1</v>
      </c>
      <c r="AG362" s="196">
        <f t="shared" si="33"/>
        <v>0.27489999999999998</v>
      </c>
      <c r="AH362" s="319"/>
      <c r="AI362" s="291"/>
      <c r="AJ362" s="107">
        <f>VLOOKUP(B362,'[2]ВОМ КГ-3 СОЭКС'!$C$3:$G$2063,5,0)</f>
        <v>274.89999999999998</v>
      </c>
      <c r="AK362" s="218">
        <f t="shared" si="34"/>
        <v>0</v>
      </c>
    </row>
    <row r="363" spans="1:37" x14ac:dyDescent="0.3">
      <c r="A363" s="159" t="s">
        <v>1137</v>
      </c>
      <c r="B363" s="160" t="s">
        <v>2118</v>
      </c>
      <c r="C363" s="160" t="s">
        <v>3611</v>
      </c>
      <c r="D363" s="113">
        <v>1</v>
      </c>
      <c r="E363" s="161">
        <v>273.60000000000002</v>
      </c>
      <c r="F363" s="162">
        <v>273.60000000000002</v>
      </c>
      <c r="G363" s="163">
        <v>7.21</v>
      </c>
      <c r="H363" s="163">
        <v>7.21</v>
      </c>
      <c r="I363" s="113" t="s">
        <v>170</v>
      </c>
      <c r="J363" s="96"/>
      <c r="K363" s="96"/>
      <c r="L363" s="96"/>
      <c r="M363" s="96"/>
      <c r="N363" s="96">
        <v>1</v>
      </c>
      <c r="O363" s="96"/>
      <c r="P363" s="164"/>
      <c r="Q363" s="164"/>
      <c r="R363" s="164"/>
      <c r="S363" s="164"/>
      <c r="T363" s="164"/>
      <c r="U363" s="96"/>
      <c r="V363" s="96"/>
      <c r="W363" s="96"/>
      <c r="X363" s="96"/>
      <c r="Y363" s="96"/>
      <c r="Z363" s="97">
        <f t="shared" si="35"/>
        <v>0</v>
      </c>
      <c r="AA363" s="97"/>
      <c r="AB363" s="291" t="str">
        <f>IFERROR(VLOOKUP(B363,'Найдено на объекте'!$A$2:$I$83,9,0),"-")</f>
        <v>-</v>
      </c>
      <c r="AC363" s="196" t="str">
        <f t="shared" si="30"/>
        <v>-</v>
      </c>
      <c r="AD363" s="196" t="str">
        <f>IFERROR(VLOOKUP(B363,[1]Отгрузки!$B$208:$C$281,2,0),"-")</f>
        <v>-</v>
      </c>
      <c r="AE363" s="196" t="str">
        <f t="shared" si="31"/>
        <v>-</v>
      </c>
      <c r="AF363" s="291">
        <f t="shared" si="32"/>
        <v>1</v>
      </c>
      <c r="AG363" s="196">
        <f t="shared" si="33"/>
        <v>0.27360000000000001</v>
      </c>
      <c r="AH363" s="319"/>
      <c r="AI363" s="291"/>
      <c r="AJ363" s="107">
        <f>VLOOKUP(B363,'[2]ВОМ КГ-3 СОЭКС'!$C$3:$G$2063,5,0)</f>
        <v>273.60000000000002</v>
      </c>
      <c r="AK363" s="218">
        <f t="shared" si="34"/>
        <v>0</v>
      </c>
    </row>
    <row r="364" spans="1:37" x14ac:dyDescent="0.3">
      <c r="A364" s="159" t="s">
        <v>1140</v>
      </c>
      <c r="B364" s="160" t="s">
        <v>2119</v>
      </c>
      <c r="C364" s="160" t="s">
        <v>3612</v>
      </c>
      <c r="D364" s="113">
        <v>1</v>
      </c>
      <c r="E364" s="161">
        <v>273.60000000000002</v>
      </c>
      <c r="F364" s="162">
        <v>273.60000000000002</v>
      </c>
      <c r="G364" s="163">
        <v>7.21</v>
      </c>
      <c r="H364" s="163">
        <v>7.21</v>
      </c>
      <c r="I364" s="113" t="s">
        <v>170</v>
      </c>
      <c r="J364" s="96"/>
      <c r="K364" s="96"/>
      <c r="L364" s="96"/>
      <c r="M364" s="96"/>
      <c r="N364" s="96">
        <v>1</v>
      </c>
      <c r="O364" s="96"/>
      <c r="P364" s="164"/>
      <c r="Q364" s="164"/>
      <c r="R364" s="164"/>
      <c r="S364" s="164"/>
      <c r="T364" s="164"/>
      <c r="U364" s="96"/>
      <c r="V364" s="96"/>
      <c r="W364" s="96"/>
      <c r="X364" s="96"/>
      <c r="Y364" s="96"/>
      <c r="Z364" s="97">
        <f t="shared" si="35"/>
        <v>0</v>
      </c>
      <c r="AA364" s="97"/>
      <c r="AB364" s="291" t="str">
        <f>IFERROR(VLOOKUP(B364,'Найдено на объекте'!$A$2:$I$83,9,0),"-")</f>
        <v>-</v>
      </c>
      <c r="AC364" s="196" t="str">
        <f t="shared" si="30"/>
        <v>-</v>
      </c>
      <c r="AD364" s="196" t="str">
        <f>IFERROR(VLOOKUP(B364,[1]Отгрузки!$B$208:$C$281,2,0),"-")</f>
        <v>-</v>
      </c>
      <c r="AE364" s="196" t="str">
        <f t="shared" si="31"/>
        <v>-</v>
      </c>
      <c r="AF364" s="291">
        <f t="shared" si="32"/>
        <v>1</v>
      </c>
      <c r="AG364" s="196">
        <f t="shared" si="33"/>
        <v>0.27360000000000001</v>
      </c>
      <c r="AH364" s="319"/>
      <c r="AI364" s="291"/>
      <c r="AJ364" s="107">
        <f>VLOOKUP(B364,'[2]ВОМ КГ-3 СОЭКС'!$C$3:$G$2063,5,0)</f>
        <v>273.60000000000002</v>
      </c>
      <c r="AK364" s="218">
        <f t="shared" si="34"/>
        <v>0</v>
      </c>
    </row>
    <row r="365" spans="1:37" x14ac:dyDescent="0.3">
      <c r="A365" s="159" t="s">
        <v>1143</v>
      </c>
      <c r="B365" s="160" t="s">
        <v>2120</v>
      </c>
      <c r="C365" s="160" t="s">
        <v>3613</v>
      </c>
      <c r="D365" s="113">
        <v>1</v>
      </c>
      <c r="E365" s="161">
        <v>274.60000000000002</v>
      </c>
      <c r="F365" s="162">
        <v>274.60000000000002</v>
      </c>
      <c r="G365" s="163">
        <v>7.25</v>
      </c>
      <c r="H365" s="163">
        <v>7.25</v>
      </c>
      <c r="I365" s="113" t="s">
        <v>170</v>
      </c>
      <c r="J365" s="96"/>
      <c r="K365" s="96"/>
      <c r="L365" s="96"/>
      <c r="M365" s="96"/>
      <c r="N365" s="96"/>
      <c r="O365" s="96">
        <v>1</v>
      </c>
      <c r="P365" s="164"/>
      <c r="Q365" s="164"/>
      <c r="R365" s="164"/>
      <c r="S365" s="164"/>
      <c r="T365" s="164"/>
      <c r="U365" s="96"/>
      <c r="V365" s="96"/>
      <c r="W365" s="96"/>
      <c r="X365" s="96"/>
      <c r="Y365" s="96"/>
      <c r="Z365" s="97">
        <f t="shared" si="35"/>
        <v>0</v>
      </c>
      <c r="AA365" s="97"/>
      <c r="AB365" s="291" t="str">
        <f>IFERROR(VLOOKUP(B365,'Найдено на объекте'!$A$2:$I$83,9,0),"-")</f>
        <v>-</v>
      </c>
      <c r="AC365" s="196" t="str">
        <f t="shared" si="30"/>
        <v>-</v>
      </c>
      <c r="AD365" s="196" t="str">
        <f>IFERROR(VLOOKUP(B365,[1]Отгрузки!$B$208:$C$281,2,0),"-")</f>
        <v>-</v>
      </c>
      <c r="AE365" s="196" t="str">
        <f t="shared" si="31"/>
        <v>-</v>
      </c>
      <c r="AF365" s="291">
        <f t="shared" si="32"/>
        <v>1</v>
      </c>
      <c r="AG365" s="196">
        <f t="shared" si="33"/>
        <v>0.27460000000000001</v>
      </c>
      <c r="AH365" s="319"/>
      <c r="AI365" s="291"/>
      <c r="AJ365" s="107">
        <f>VLOOKUP(B365,'[2]ВОМ КГ-3 СОЭКС'!$C$3:$G$2063,5,0)</f>
        <v>274.60000000000002</v>
      </c>
      <c r="AK365" s="218">
        <f t="shared" si="34"/>
        <v>0</v>
      </c>
    </row>
    <row r="366" spans="1:37" x14ac:dyDescent="0.3">
      <c r="A366" s="159" t="s">
        <v>1146</v>
      </c>
      <c r="B366" s="160" t="s">
        <v>2121</v>
      </c>
      <c r="C366" s="160" t="s">
        <v>3614</v>
      </c>
      <c r="D366" s="113">
        <v>1</v>
      </c>
      <c r="E366" s="161">
        <v>274.60000000000002</v>
      </c>
      <c r="F366" s="162">
        <v>274.60000000000002</v>
      </c>
      <c r="G366" s="163">
        <v>7.25</v>
      </c>
      <c r="H366" s="163">
        <v>7.25</v>
      </c>
      <c r="I366" s="113" t="s">
        <v>170</v>
      </c>
      <c r="J366" s="96"/>
      <c r="K366" s="96"/>
      <c r="L366" s="96"/>
      <c r="M366" s="96"/>
      <c r="N366" s="96"/>
      <c r="O366" s="96">
        <v>1</v>
      </c>
      <c r="P366" s="164"/>
      <c r="Q366" s="164"/>
      <c r="R366" s="164"/>
      <c r="S366" s="164"/>
      <c r="T366" s="164"/>
      <c r="U366" s="96"/>
      <c r="V366" s="96"/>
      <c r="W366" s="96"/>
      <c r="X366" s="96"/>
      <c r="Y366" s="96"/>
      <c r="Z366" s="97">
        <f t="shared" si="35"/>
        <v>0</v>
      </c>
      <c r="AA366" s="97"/>
      <c r="AB366" s="291" t="str">
        <f>IFERROR(VLOOKUP(B366,'Найдено на объекте'!$A$2:$I$83,9,0),"-")</f>
        <v>-</v>
      </c>
      <c r="AC366" s="196" t="str">
        <f t="shared" si="30"/>
        <v>-</v>
      </c>
      <c r="AD366" s="196" t="str">
        <f>IFERROR(VLOOKUP(B366,[1]Отгрузки!$B$208:$C$281,2,0),"-")</f>
        <v>-</v>
      </c>
      <c r="AE366" s="196" t="str">
        <f t="shared" si="31"/>
        <v>-</v>
      </c>
      <c r="AF366" s="291">
        <f t="shared" si="32"/>
        <v>1</v>
      </c>
      <c r="AG366" s="196">
        <f t="shared" si="33"/>
        <v>0.27460000000000001</v>
      </c>
      <c r="AH366" s="319"/>
      <c r="AI366" s="291"/>
      <c r="AJ366" s="107">
        <f>VLOOKUP(B366,'[2]ВОМ КГ-3 СОЭКС'!$C$3:$G$2063,5,0)</f>
        <v>274.60000000000002</v>
      </c>
      <c r="AK366" s="218">
        <f t="shared" si="34"/>
        <v>0</v>
      </c>
    </row>
    <row r="367" spans="1:37" x14ac:dyDescent="0.3">
      <c r="A367" s="159" t="s">
        <v>1149</v>
      </c>
      <c r="B367" s="160" t="s">
        <v>2122</v>
      </c>
      <c r="C367" s="160" t="s">
        <v>3615</v>
      </c>
      <c r="D367" s="113">
        <v>1</v>
      </c>
      <c r="E367" s="161">
        <v>274.60000000000002</v>
      </c>
      <c r="F367" s="162">
        <v>274.60000000000002</v>
      </c>
      <c r="G367" s="163">
        <v>7.25</v>
      </c>
      <c r="H367" s="163">
        <v>7.25</v>
      </c>
      <c r="I367" s="113" t="s">
        <v>170</v>
      </c>
      <c r="J367" s="96"/>
      <c r="K367" s="96"/>
      <c r="L367" s="96"/>
      <c r="M367" s="96"/>
      <c r="N367" s="96"/>
      <c r="O367" s="96"/>
      <c r="P367" s="164">
        <v>1</v>
      </c>
      <c r="Q367" s="164"/>
      <c r="R367" s="164"/>
      <c r="S367" s="164"/>
      <c r="T367" s="164"/>
      <c r="U367" s="96"/>
      <c r="V367" s="96"/>
      <c r="W367" s="96"/>
      <c r="X367" s="96"/>
      <c r="Y367" s="96"/>
      <c r="Z367" s="97">
        <f t="shared" si="35"/>
        <v>0</v>
      </c>
      <c r="AA367" s="97"/>
      <c r="AB367" s="291" t="str">
        <f>IFERROR(VLOOKUP(B367,'Найдено на объекте'!$A$2:$I$83,9,0),"-")</f>
        <v>-</v>
      </c>
      <c r="AC367" s="196" t="str">
        <f t="shared" si="30"/>
        <v>-</v>
      </c>
      <c r="AD367" s="196" t="str">
        <f>IFERROR(VLOOKUP(B367,[1]Отгрузки!$B$208:$C$281,2,0),"-")</f>
        <v>-</v>
      </c>
      <c r="AE367" s="196" t="str">
        <f t="shared" si="31"/>
        <v>-</v>
      </c>
      <c r="AF367" s="291">
        <f t="shared" si="32"/>
        <v>1</v>
      </c>
      <c r="AG367" s="196">
        <f t="shared" si="33"/>
        <v>0.27460000000000001</v>
      </c>
      <c r="AH367" s="319"/>
      <c r="AI367" s="291"/>
      <c r="AJ367" s="107">
        <f>VLOOKUP(B367,'[2]ВОМ КГ-3 СОЭКС'!$C$3:$G$2063,5,0)</f>
        <v>274.60000000000002</v>
      </c>
      <c r="AK367" s="218">
        <f t="shared" si="34"/>
        <v>0</v>
      </c>
    </row>
    <row r="368" spans="1:37" x14ac:dyDescent="0.3">
      <c r="A368" s="159" t="s">
        <v>1152</v>
      </c>
      <c r="B368" s="160" t="s">
        <v>2123</v>
      </c>
      <c r="C368" s="160" t="s">
        <v>3616</v>
      </c>
      <c r="D368" s="113">
        <v>1</v>
      </c>
      <c r="E368" s="161">
        <v>274.60000000000002</v>
      </c>
      <c r="F368" s="162">
        <v>274.60000000000002</v>
      </c>
      <c r="G368" s="163">
        <v>7.25</v>
      </c>
      <c r="H368" s="163">
        <v>7.25</v>
      </c>
      <c r="I368" s="113" t="s">
        <v>170</v>
      </c>
      <c r="J368" s="96"/>
      <c r="K368" s="96"/>
      <c r="L368" s="96"/>
      <c r="M368" s="96"/>
      <c r="N368" s="96"/>
      <c r="O368" s="96"/>
      <c r="P368" s="164">
        <v>1</v>
      </c>
      <c r="Q368" s="164"/>
      <c r="R368" s="164"/>
      <c r="S368" s="164"/>
      <c r="T368" s="164"/>
      <c r="U368" s="96"/>
      <c r="V368" s="96"/>
      <c r="W368" s="96"/>
      <c r="X368" s="96"/>
      <c r="Y368" s="96"/>
      <c r="Z368" s="97">
        <f t="shared" si="35"/>
        <v>0</v>
      </c>
      <c r="AA368" s="97"/>
      <c r="AB368" s="291" t="str">
        <f>IFERROR(VLOOKUP(B368,'Найдено на объекте'!$A$2:$I$83,9,0),"-")</f>
        <v>-</v>
      </c>
      <c r="AC368" s="196" t="str">
        <f t="shared" si="30"/>
        <v>-</v>
      </c>
      <c r="AD368" s="196" t="str">
        <f>IFERROR(VLOOKUP(B368,[1]Отгрузки!$B$208:$C$281,2,0),"-")</f>
        <v>-</v>
      </c>
      <c r="AE368" s="196" t="str">
        <f t="shared" si="31"/>
        <v>-</v>
      </c>
      <c r="AF368" s="291">
        <f t="shared" si="32"/>
        <v>1</v>
      </c>
      <c r="AG368" s="196">
        <f t="shared" si="33"/>
        <v>0.27460000000000001</v>
      </c>
      <c r="AH368" s="319"/>
      <c r="AI368" s="291"/>
      <c r="AJ368" s="107">
        <f>VLOOKUP(B368,'[2]ВОМ КГ-3 СОЭКС'!$C$3:$G$2063,5,0)</f>
        <v>274.60000000000002</v>
      </c>
      <c r="AK368" s="218">
        <f t="shared" si="34"/>
        <v>0</v>
      </c>
    </row>
    <row r="369" spans="1:37" x14ac:dyDescent="0.3">
      <c r="A369" s="159" t="s">
        <v>1155</v>
      </c>
      <c r="B369" s="160" t="s">
        <v>2124</v>
      </c>
      <c r="C369" s="160" t="s">
        <v>3617</v>
      </c>
      <c r="D369" s="113">
        <v>1</v>
      </c>
      <c r="E369" s="161">
        <v>274.60000000000002</v>
      </c>
      <c r="F369" s="162">
        <v>274.60000000000002</v>
      </c>
      <c r="G369" s="163">
        <v>7.25</v>
      </c>
      <c r="H369" s="163">
        <v>7.25</v>
      </c>
      <c r="I369" s="113" t="s">
        <v>170</v>
      </c>
      <c r="J369" s="96"/>
      <c r="K369" s="96"/>
      <c r="L369" s="96"/>
      <c r="M369" s="96"/>
      <c r="N369" s="96"/>
      <c r="O369" s="96"/>
      <c r="P369" s="164"/>
      <c r="Q369" s="164">
        <v>1</v>
      </c>
      <c r="R369" s="164"/>
      <c r="S369" s="164"/>
      <c r="T369" s="164"/>
      <c r="U369" s="96"/>
      <c r="V369" s="96"/>
      <c r="W369" s="96"/>
      <c r="X369" s="96"/>
      <c r="Y369" s="96"/>
      <c r="Z369" s="97">
        <f t="shared" si="35"/>
        <v>0</v>
      </c>
      <c r="AA369" s="97"/>
      <c r="AB369" s="291" t="str">
        <f>IFERROR(VLOOKUP(B369,'Найдено на объекте'!$A$2:$I$83,9,0),"-")</f>
        <v>-</v>
      </c>
      <c r="AC369" s="196" t="str">
        <f t="shared" si="30"/>
        <v>-</v>
      </c>
      <c r="AD369" s="196" t="str">
        <f>IFERROR(VLOOKUP(B369,[1]Отгрузки!$B$208:$C$281,2,0),"-")</f>
        <v>-</v>
      </c>
      <c r="AE369" s="196" t="str">
        <f t="shared" si="31"/>
        <v>-</v>
      </c>
      <c r="AF369" s="291">
        <f t="shared" si="32"/>
        <v>1</v>
      </c>
      <c r="AG369" s="196">
        <f t="shared" si="33"/>
        <v>0.27460000000000001</v>
      </c>
      <c r="AH369" s="319"/>
      <c r="AI369" s="291"/>
      <c r="AJ369" s="107">
        <f>VLOOKUP(B369,'[2]ВОМ КГ-3 СОЭКС'!$C$3:$G$2063,5,0)</f>
        <v>274.60000000000002</v>
      </c>
      <c r="AK369" s="218">
        <f t="shared" si="34"/>
        <v>0</v>
      </c>
    </row>
    <row r="370" spans="1:37" x14ac:dyDescent="0.3">
      <c r="A370" s="159" t="s">
        <v>1158</v>
      </c>
      <c r="B370" s="160" t="s">
        <v>2125</v>
      </c>
      <c r="C370" s="160" t="s">
        <v>3618</v>
      </c>
      <c r="D370" s="113">
        <v>1</v>
      </c>
      <c r="E370" s="161">
        <v>325.39999999999998</v>
      </c>
      <c r="F370" s="162">
        <v>325.39999999999998</v>
      </c>
      <c r="G370" s="163">
        <v>8.56</v>
      </c>
      <c r="H370" s="163">
        <v>8.56</v>
      </c>
      <c r="I370" s="113" t="s">
        <v>170</v>
      </c>
      <c r="J370" s="96"/>
      <c r="K370" s="96"/>
      <c r="L370" s="96"/>
      <c r="M370" s="96"/>
      <c r="N370" s="96"/>
      <c r="O370" s="96"/>
      <c r="P370" s="164"/>
      <c r="Q370" s="164">
        <v>1</v>
      </c>
      <c r="R370" s="164"/>
      <c r="S370" s="164"/>
      <c r="T370" s="164"/>
      <c r="U370" s="96"/>
      <c r="V370" s="96"/>
      <c r="W370" s="96"/>
      <c r="X370" s="96"/>
      <c r="Y370" s="96"/>
      <c r="Z370" s="97">
        <f t="shared" si="35"/>
        <v>0</v>
      </c>
      <c r="AA370" s="97"/>
      <c r="AB370" s="291" t="str">
        <f>IFERROR(VLOOKUP(B370,'Найдено на объекте'!$A$2:$I$83,9,0),"-")</f>
        <v>-</v>
      </c>
      <c r="AC370" s="196" t="str">
        <f t="shared" si="30"/>
        <v>-</v>
      </c>
      <c r="AD370" s="196" t="str">
        <f>IFERROR(VLOOKUP(B370,[1]Отгрузки!$B$208:$C$281,2,0),"-")</f>
        <v>-</v>
      </c>
      <c r="AE370" s="196" t="str">
        <f t="shared" si="31"/>
        <v>-</v>
      </c>
      <c r="AF370" s="291">
        <f t="shared" si="32"/>
        <v>1</v>
      </c>
      <c r="AG370" s="196">
        <f t="shared" si="33"/>
        <v>0.32539999999999997</v>
      </c>
      <c r="AH370" s="319"/>
      <c r="AI370" s="291"/>
      <c r="AJ370" s="107">
        <f>VLOOKUP(B370,'[2]ВОМ КГ-3 СОЭКС'!$C$3:$G$2063,5,0)</f>
        <v>325.39999999999998</v>
      </c>
      <c r="AK370" s="218">
        <f t="shared" si="34"/>
        <v>0</v>
      </c>
    </row>
    <row r="371" spans="1:37" x14ac:dyDescent="0.3">
      <c r="A371" s="159" t="s">
        <v>1161</v>
      </c>
      <c r="B371" s="160" t="s">
        <v>2126</v>
      </c>
      <c r="C371" s="160" t="s">
        <v>3619</v>
      </c>
      <c r="D371" s="113">
        <v>1</v>
      </c>
      <c r="E371" s="161">
        <v>325.39999999999998</v>
      </c>
      <c r="F371" s="162">
        <v>325.39999999999998</v>
      </c>
      <c r="G371" s="163">
        <v>8.56</v>
      </c>
      <c r="H371" s="163">
        <v>8.56</v>
      </c>
      <c r="I371" s="113" t="s">
        <v>170</v>
      </c>
      <c r="J371" s="96"/>
      <c r="K371" s="96"/>
      <c r="L371" s="96"/>
      <c r="M371" s="96"/>
      <c r="N371" s="96"/>
      <c r="O371" s="96"/>
      <c r="P371" s="164"/>
      <c r="Q371" s="164"/>
      <c r="R371" s="164"/>
      <c r="S371" s="164">
        <v>1</v>
      </c>
      <c r="T371" s="164"/>
      <c r="U371" s="96"/>
      <c r="V371" s="96"/>
      <c r="W371" s="96"/>
      <c r="X371" s="96"/>
      <c r="Y371" s="96"/>
      <c r="Z371" s="97">
        <f t="shared" si="35"/>
        <v>0</v>
      </c>
      <c r="AA371" s="97"/>
      <c r="AB371" s="291" t="str">
        <f>IFERROR(VLOOKUP(B371,'Найдено на объекте'!$A$2:$I$83,9,0),"-")</f>
        <v>-</v>
      </c>
      <c r="AC371" s="196" t="str">
        <f t="shared" si="30"/>
        <v>-</v>
      </c>
      <c r="AD371" s="196" t="str">
        <f>IFERROR(VLOOKUP(B371,[1]Отгрузки!$B$208:$C$281,2,0),"-")</f>
        <v>-</v>
      </c>
      <c r="AE371" s="196" t="str">
        <f t="shared" si="31"/>
        <v>-</v>
      </c>
      <c r="AF371" s="291">
        <f t="shared" si="32"/>
        <v>1</v>
      </c>
      <c r="AG371" s="196">
        <f t="shared" si="33"/>
        <v>0.32539999999999997</v>
      </c>
      <c r="AH371" s="319"/>
      <c r="AI371" s="291"/>
      <c r="AJ371" s="107">
        <f>VLOOKUP(B371,'[2]ВОМ КГ-3 СОЭКС'!$C$3:$G$2063,5,0)</f>
        <v>325.39999999999998</v>
      </c>
      <c r="AK371" s="218">
        <f t="shared" si="34"/>
        <v>0</v>
      </c>
    </row>
    <row r="372" spans="1:37" x14ac:dyDescent="0.3">
      <c r="A372" s="159" t="s">
        <v>1164</v>
      </c>
      <c r="B372" s="160" t="s">
        <v>2127</v>
      </c>
      <c r="C372" s="160" t="s">
        <v>3620</v>
      </c>
      <c r="D372" s="113">
        <v>1</v>
      </c>
      <c r="E372" s="161">
        <v>274.60000000000002</v>
      </c>
      <c r="F372" s="162">
        <v>274.60000000000002</v>
      </c>
      <c r="G372" s="163">
        <v>7.25</v>
      </c>
      <c r="H372" s="163">
        <v>7.25</v>
      </c>
      <c r="I372" s="113" t="s">
        <v>170</v>
      </c>
      <c r="J372" s="96"/>
      <c r="K372" s="96"/>
      <c r="L372" s="96"/>
      <c r="M372" s="96"/>
      <c r="N372" s="96"/>
      <c r="O372" s="96"/>
      <c r="P372" s="164"/>
      <c r="Q372" s="164"/>
      <c r="R372" s="164"/>
      <c r="S372" s="164">
        <v>1</v>
      </c>
      <c r="T372" s="164"/>
      <c r="U372" s="96"/>
      <c r="V372" s="96"/>
      <c r="W372" s="96"/>
      <c r="X372" s="96"/>
      <c r="Y372" s="96"/>
      <c r="Z372" s="97">
        <f t="shared" si="35"/>
        <v>0</v>
      </c>
      <c r="AA372" s="97"/>
      <c r="AB372" s="291" t="str">
        <f>IFERROR(VLOOKUP(B372,'Найдено на объекте'!$A$2:$I$83,9,0),"-")</f>
        <v>-</v>
      </c>
      <c r="AC372" s="196" t="str">
        <f t="shared" si="30"/>
        <v>-</v>
      </c>
      <c r="AD372" s="196" t="str">
        <f>IFERROR(VLOOKUP(B372,[1]Отгрузки!$B$208:$C$281,2,0),"-")</f>
        <v>-</v>
      </c>
      <c r="AE372" s="196" t="str">
        <f t="shared" si="31"/>
        <v>-</v>
      </c>
      <c r="AF372" s="291">
        <f t="shared" si="32"/>
        <v>1</v>
      </c>
      <c r="AG372" s="196">
        <f t="shared" si="33"/>
        <v>0.27460000000000001</v>
      </c>
      <c r="AH372" s="319"/>
      <c r="AI372" s="291"/>
      <c r="AJ372" s="107">
        <f>VLOOKUP(B372,'[2]ВОМ КГ-3 СОЭКС'!$C$3:$G$2063,5,0)</f>
        <v>274.60000000000002</v>
      </c>
      <c r="AK372" s="218">
        <f t="shared" si="34"/>
        <v>0</v>
      </c>
    </row>
    <row r="373" spans="1:37" x14ac:dyDescent="0.3">
      <c r="A373" s="159" t="s">
        <v>1167</v>
      </c>
      <c r="B373" s="160" t="s">
        <v>2128</v>
      </c>
      <c r="C373" s="160" t="s">
        <v>3621</v>
      </c>
      <c r="D373" s="113">
        <v>1</v>
      </c>
      <c r="E373" s="161">
        <v>274.60000000000002</v>
      </c>
      <c r="F373" s="162">
        <v>274.60000000000002</v>
      </c>
      <c r="G373" s="163">
        <v>7.25</v>
      </c>
      <c r="H373" s="163">
        <v>7.25</v>
      </c>
      <c r="I373" s="113" t="s">
        <v>170</v>
      </c>
      <c r="J373" s="96"/>
      <c r="K373" s="96"/>
      <c r="L373" s="96"/>
      <c r="M373" s="96"/>
      <c r="N373" s="96"/>
      <c r="O373" s="96"/>
      <c r="P373" s="164"/>
      <c r="Q373" s="164"/>
      <c r="R373" s="164"/>
      <c r="S373" s="164"/>
      <c r="T373" s="164">
        <v>1</v>
      </c>
      <c r="U373" s="96"/>
      <c r="V373" s="96"/>
      <c r="W373" s="96"/>
      <c r="X373" s="96"/>
      <c r="Y373" s="96"/>
      <c r="Z373" s="97">
        <f t="shared" si="35"/>
        <v>0</v>
      </c>
      <c r="AA373" s="97"/>
      <c r="AB373" s="291" t="str">
        <f>IFERROR(VLOOKUP(B373,'Найдено на объекте'!$A$2:$I$83,9,0),"-")</f>
        <v>-</v>
      </c>
      <c r="AC373" s="196" t="str">
        <f t="shared" si="30"/>
        <v>-</v>
      </c>
      <c r="AD373" s="196" t="str">
        <f>IFERROR(VLOOKUP(B373,[1]Отгрузки!$B$208:$C$281,2,0),"-")</f>
        <v>-</v>
      </c>
      <c r="AE373" s="196" t="str">
        <f t="shared" si="31"/>
        <v>-</v>
      </c>
      <c r="AF373" s="291">
        <f t="shared" si="32"/>
        <v>1</v>
      </c>
      <c r="AG373" s="196">
        <f t="shared" si="33"/>
        <v>0.27460000000000001</v>
      </c>
      <c r="AH373" s="319"/>
      <c r="AI373" s="291"/>
      <c r="AJ373" s="107">
        <f>VLOOKUP(B373,'[2]ВОМ КГ-3 СОЭКС'!$C$3:$G$2063,5,0)</f>
        <v>274.60000000000002</v>
      </c>
      <c r="AK373" s="218">
        <f t="shared" si="34"/>
        <v>0</v>
      </c>
    </row>
    <row r="374" spans="1:37" x14ac:dyDescent="0.3">
      <c r="A374" s="159" t="s">
        <v>1170</v>
      </c>
      <c r="B374" s="160" t="s">
        <v>2129</v>
      </c>
      <c r="C374" s="160" t="s">
        <v>3622</v>
      </c>
      <c r="D374" s="113">
        <v>1</v>
      </c>
      <c r="E374" s="161">
        <v>274.60000000000002</v>
      </c>
      <c r="F374" s="162">
        <v>274.60000000000002</v>
      </c>
      <c r="G374" s="163">
        <v>7.25</v>
      </c>
      <c r="H374" s="163">
        <v>7.25</v>
      </c>
      <c r="I374" s="113" t="s">
        <v>170</v>
      </c>
      <c r="J374" s="96"/>
      <c r="K374" s="96"/>
      <c r="L374" s="96"/>
      <c r="M374" s="96"/>
      <c r="N374" s="96"/>
      <c r="O374" s="96"/>
      <c r="P374" s="164"/>
      <c r="Q374" s="164"/>
      <c r="R374" s="164"/>
      <c r="S374" s="164"/>
      <c r="T374" s="164">
        <v>1</v>
      </c>
      <c r="U374" s="96"/>
      <c r="V374" s="96"/>
      <c r="W374" s="96"/>
      <c r="X374" s="96"/>
      <c r="Y374" s="96"/>
      <c r="Z374" s="97">
        <f t="shared" si="35"/>
        <v>0</v>
      </c>
      <c r="AA374" s="97"/>
      <c r="AB374" s="291" t="str">
        <f>IFERROR(VLOOKUP(B374,'Найдено на объекте'!$A$2:$I$83,9,0),"-")</f>
        <v>-</v>
      </c>
      <c r="AC374" s="196" t="str">
        <f t="shared" si="30"/>
        <v>-</v>
      </c>
      <c r="AD374" s="196" t="str">
        <f>IFERROR(VLOOKUP(B374,[1]Отгрузки!$B$208:$C$281,2,0),"-")</f>
        <v>-</v>
      </c>
      <c r="AE374" s="196" t="str">
        <f t="shared" si="31"/>
        <v>-</v>
      </c>
      <c r="AF374" s="291">
        <f t="shared" si="32"/>
        <v>1</v>
      </c>
      <c r="AG374" s="196">
        <f t="shared" si="33"/>
        <v>0.27460000000000001</v>
      </c>
      <c r="AH374" s="319"/>
      <c r="AI374" s="291"/>
      <c r="AJ374" s="107">
        <f>VLOOKUP(B374,'[2]ВОМ КГ-3 СОЭКС'!$C$3:$G$2063,5,0)</f>
        <v>274.60000000000002</v>
      </c>
      <c r="AK374" s="218">
        <f t="shared" si="34"/>
        <v>0</v>
      </c>
    </row>
    <row r="375" spans="1:37" x14ac:dyDescent="0.3">
      <c r="A375" s="159" t="s">
        <v>1173</v>
      </c>
      <c r="B375" s="160" t="s">
        <v>2130</v>
      </c>
      <c r="C375" s="160" t="s">
        <v>3623</v>
      </c>
      <c r="D375" s="113">
        <v>1</v>
      </c>
      <c r="E375" s="161">
        <v>274.60000000000002</v>
      </c>
      <c r="F375" s="162">
        <v>274.60000000000002</v>
      </c>
      <c r="G375" s="163">
        <v>7.25</v>
      </c>
      <c r="H375" s="163">
        <v>7.25</v>
      </c>
      <c r="I375" s="113" t="s">
        <v>170</v>
      </c>
      <c r="J375" s="96"/>
      <c r="K375" s="96"/>
      <c r="L375" s="96"/>
      <c r="M375" s="96"/>
      <c r="N375" s="96"/>
      <c r="O375" s="96"/>
      <c r="P375" s="164"/>
      <c r="Q375" s="164"/>
      <c r="R375" s="164"/>
      <c r="S375" s="164"/>
      <c r="T375" s="164"/>
      <c r="U375" s="96">
        <v>1</v>
      </c>
      <c r="V375" s="96"/>
      <c r="W375" s="96"/>
      <c r="X375" s="96"/>
      <c r="Y375" s="96"/>
      <c r="Z375" s="97">
        <f t="shared" si="35"/>
        <v>0</v>
      </c>
      <c r="AA375" s="97"/>
      <c r="AB375" s="291" t="str">
        <f>IFERROR(VLOOKUP(B375,'Найдено на объекте'!$A$2:$I$83,9,0),"-")</f>
        <v>-</v>
      </c>
      <c r="AC375" s="196" t="str">
        <f t="shared" si="30"/>
        <v>-</v>
      </c>
      <c r="AD375" s="196" t="str">
        <f>IFERROR(VLOOKUP(B375,[1]Отгрузки!$B$208:$C$281,2,0),"-")</f>
        <v>-</v>
      </c>
      <c r="AE375" s="196" t="str">
        <f t="shared" si="31"/>
        <v>-</v>
      </c>
      <c r="AF375" s="291">
        <f t="shared" si="32"/>
        <v>1</v>
      </c>
      <c r="AG375" s="196">
        <f t="shared" si="33"/>
        <v>0.27460000000000001</v>
      </c>
      <c r="AH375" s="319"/>
      <c r="AI375" s="291"/>
      <c r="AJ375" s="107">
        <f>VLOOKUP(B375,'[2]ВОМ КГ-3 СОЭКС'!$C$3:$G$2063,5,0)</f>
        <v>274.60000000000002</v>
      </c>
      <c r="AK375" s="218">
        <f t="shared" si="34"/>
        <v>0</v>
      </c>
    </row>
    <row r="376" spans="1:37" x14ac:dyDescent="0.3">
      <c r="A376" s="159" t="s">
        <v>1176</v>
      </c>
      <c r="B376" s="160" t="s">
        <v>2131</v>
      </c>
      <c r="C376" s="160" t="s">
        <v>3624</v>
      </c>
      <c r="D376" s="113">
        <v>1</v>
      </c>
      <c r="E376" s="161">
        <v>274.60000000000002</v>
      </c>
      <c r="F376" s="162">
        <v>274.60000000000002</v>
      </c>
      <c r="G376" s="163">
        <v>7.25</v>
      </c>
      <c r="H376" s="163">
        <v>7.25</v>
      </c>
      <c r="I376" s="113" t="s">
        <v>170</v>
      </c>
      <c r="J376" s="96"/>
      <c r="K376" s="96"/>
      <c r="L376" s="96"/>
      <c r="M376" s="96"/>
      <c r="N376" s="96"/>
      <c r="O376" s="96"/>
      <c r="P376" s="164"/>
      <c r="Q376" s="164"/>
      <c r="R376" s="164"/>
      <c r="S376" s="164"/>
      <c r="T376" s="164"/>
      <c r="U376" s="96">
        <v>1</v>
      </c>
      <c r="V376" s="96"/>
      <c r="W376" s="96"/>
      <c r="X376" s="96"/>
      <c r="Y376" s="96"/>
      <c r="Z376" s="97">
        <f t="shared" si="35"/>
        <v>0</v>
      </c>
      <c r="AA376" s="97"/>
      <c r="AB376" s="291" t="str">
        <f>IFERROR(VLOOKUP(B376,'Найдено на объекте'!$A$2:$I$83,9,0),"-")</f>
        <v>-</v>
      </c>
      <c r="AC376" s="196" t="str">
        <f t="shared" si="30"/>
        <v>-</v>
      </c>
      <c r="AD376" s="196" t="str">
        <f>IFERROR(VLOOKUP(B376,[1]Отгрузки!$B$208:$C$281,2,0),"-")</f>
        <v>-</v>
      </c>
      <c r="AE376" s="196" t="str">
        <f t="shared" si="31"/>
        <v>-</v>
      </c>
      <c r="AF376" s="291">
        <f t="shared" si="32"/>
        <v>1</v>
      </c>
      <c r="AG376" s="196">
        <f t="shared" si="33"/>
        <v>0.27460000000000001</v>
      </c>
      <c r="AH376" s="319"/>
      <c r="AI376" s="291"/>
      <c r="AJ376" s="107">
        <f>VLOOKUP(B376,'[2]ВОМ КГ-3 СОЭКС'!$C$3:$G$2063,5,0)</f>
        <v>274.60000000000002</v>
      </c>
      <c r="AK376" s="218">
        <f t="shared" si="34"/>
        <v>0</v>
      </c>
    </row>
    <row r="377" spans="1:37" x14ac:dyDescent="0.3">
      <c r="A377" s="159" t="s">
        <v>1179</v>
      </c>
      <c r="B377" s="160" t="s">
        <v>2132</v>
      </c>
      <c r="C377" s="160" t="s">
        <v>3625</v>
      </c>
      <c r="D377" s="113">
        <v>1</v>
      </c>
      <c r="E377" s="161">
        <v>273.60000000000002</v>
      </c>
      <c r="F377" s="162">
        <v>273.60000000000002</v>
      </c>
      <c r="G377" s="163">
        <v>7.21</v>
      </c>
      <c r="H377" s="163">
        <v>7.21</v>
      </c>
      <c r="I377" s="113" t="s">
        <v>170</v>
      </c>
      <c r="J377" s="96"/>
      <c r="K377" s="96"/>
      <c r="L377" s="96"/>
      <c r="M377" s="96"/>
      <c r="N377" s="96"/>
      <c r="O377" s="96"/>
      <c r="P377" s="164"/>
      <c r="Q377" s="164"/>
      <c r="R377" s="164"/>
      <c r="S377" s="164"/>
      <c r="T377" s="164"/>
      <c r="U377" s="96"/>
      <c r="V377" s="96">
        <v>1</v>
      </c>
      <c r="W377" s="96"/>
      <c r="X377" s="96"/>
      <c r="Y377" s="96"/>
      <c r="Z377" s="97">
        <f t="shared" si="35"/>
        <v>0</v>
      </c>
      <c r="AA377" s="97"/>
      <c r="AB377" s="291" t="str">
        <f>IFERROR(VLOOKUP(B377,'Найдено на объекте'!$A$2:$I$83,9,0),"-")</f>
        <v>-</v>
      </c>
      <c r="AC377" s="196" t="str">
        <f t="shared" si="30"/>
        <v>-</v>
      </c>
      <c r="AD377" s="196" t="str">
        <f>IFERROR(VLOOKUP(B377,[1]Отгрузки!$B$208:$C$281,2,0),"-")</f>
        <v>-</v>
      </c>
      <c r="AE377" s="196" t="str">
        <f t="shared" si="31"/>
        <v>-</v>
      </c>
      <c r="AF377" s="291">
        <f t="shared" si="32"/>
        <v>1</v>
      </c>
      <c r="AG377" s="196">
        <f t="shared" si="33"/>
        <v>0.27360000000000001</v>
      </c>
      <c r="AH377" s="319"/>
      <c r="AI377" s="291"/>
      <c r="AJ377" s="107">
        <f>VLOOKUP(B377,'[2]ВОМ КГ-3 СОЭКС'!$C$3:$G$2063,5,0)</f>
        <v>273.60000000000002</v>
      </c>
      <c r="AK377" s="218">
        <f t="shared" si="34"/>
        <v>0</v>
      </c>
    </row>
    <row r="378" spans="1:37" x14ac:dyDescent="0.3">
      <c r="A378" s="159" t="s">
        <v>1182</v>
      </c>
      <c r="B378" s="160" t="s">
        <v>2133</v>
      </c>
      <c r="C378" s="160" t="s">
        <v>3626</v>
      </c>
      <c r="D378" s="113">
        <v>1</v>
      </c>
      <c r="E378" s="161">
        <v>273.60000000000002</v>
      </c>
      <c r="F378" s="162">
        <v>273.60000000000002</v>
      </c>
      <c r="G378" s="163">
        <v>7.21</v>
      </c>
      <c r="H378" s="163">
        <v>7.21</v>
      </c>
      <c r="I378" s="113" t="s">
        <v>170</v>
      </c>
      <c r="J378" s="96"/>
      <c r="K378" s="96"/>
      <c r="L378" s="96"/>
      <c r="M378" s="96"/>
      <c r="N378" s="96"/>
      <c r="O378" s="96"/>
      <c r="P378" s="164"/>
      <c r="Q378" s="164"/>
      <c r="R378" s="164"/>
      <c r="S378" s="164"/>
      <c r="T378" s="164"/>
      <c r="U378" s="96"/>
      <c r="V378" s="96">
        <v>1</v>
      </c>
      <c r="W378" s="96"/>
      <c r="X378" s="96"/>
      <c r="Y378" s="96"/>
      <c r="Z378" s="97">
        <f t="shared" si="35"/>
        <v>0</v>
      </c>
      <c r="AA378" s="97"/>
      <c r="AB378" s="291" t="str">
        <f>IFERROR(VLOOKUP(B378,'Найдено на объекте'!$A$2:$I$83,9,0),"-")</f>
        <v>-</v>
      </c>
      <c r="AC378" s="196" t="str">
        <f t="shared" si="30"/>
        <v>-</v>
      </c>
      <c r="AD378" s="196" t="str">
        <f>IFERROR(VLOOKUP(B378,[1]Отгрузки!$B$208:$C$281,2,0),"-")</f>
        <v>-</v>
      </c>
      <c r="AE378" s="196" t="str">
        <f t="shared" si="31"/>
        <v>-</v>
      </c>
      <c r="AF378" s="291">
        <f t="shared" si="32"/>
        <v>1</v>
      </c>
      <c r="AG378" s="196">
        <f t="shared" si="33"/>
        <v>0.27360000000000001</v>
      </c>
      <c r="AH378" s="319"/>
      <c r="AI378" s="291"/>
      <c r="AJ378" s="107">
        <f>VLOOKUP(B378,'[2]ВОМ КГ-3 СОЭКС'!$C$3:$G$2063,5,0)</f>
        <v>273.60000000000002</v>
      </c>
      <c r="AK378" s="218">
        <f t="shared" si="34"/>
        <v>0</v>
      </c>
    </row>
    <row r="379" spans="1:37" x14ac:dyDescent="0.3">
      <c r="A379" s="159" t="s">
        <v>1185</v>
      </c>
      <c r="B379" s="160" t="s">
        <v>2134</v>
      </c>
      <c r="C379" s="160" t="s">
        <v>3627</v>
      </c>
      <c r="D379" s="113">
        <v>1</v>
      </c>
      <c r="E379" s="161">
        <v>274.89999999999998</v>
      </c>
      <c r="F379" s="162">
        <v>274.89999999999998</v>
      </c>
      <c r="G379" s="163">
        <v>7.26</v>
      </c>
      <c r="H379" s="163">
        <v>7.26</v>
      </c>
      <c r="I379" s="113" t="s">
        <v>170</v>
      </c>
      <c r="J379" s="96"/>
      <c r="K379" s="96"/>
      <c r="L379" s="96"/>
      <c r="M379" s="96"/>
      <c r="N379" s="96"/>
      <c r="O379" s="96"/>
      <c r="P379" s="164"/>
      <c r="Q379" s="164"/>
      <c r="R379" s="164"/>
      <c r="S379" s="164"/>
      <c r="T379" s="164"/>
      <c r="U379" s="96"/>
      <c r="V379" s="96"/>
      <c r="W379" s="96">
        <v>1</v>
      </c>
      <c r="X379" s="96"/>
      <c r="Y379" s="96"/>
      <c r="Z379" s="97">
        <f t="shared" si="35"/>
        <v>0</v>
      </c>
      <c r="AA379" s="97"/>
      <c r="AB379" s="291" t="str">
        <f>IFERROR(VLOOKUP(B379,'Найдено на объекте'!$A$2:$I$83,9,0),"-")</f>
        <v>-</v>
      </c>
      <c r="AC379" s="196" t="str">
        <f t="shared" si="30"/>
        <v>-</v>
      </c>
      <c r="AD379" s="196" t="str">
        <f>IFERROR(VLOOKUP(B379,[1]Отгрузки!$B$208:$C$281,2,0),"-")</f>
        <v>-</v>
      </c>
      <c r="AE379" s="196" t="str">
        <f t="shared" si="31"/>
        <v>-</v>
      </c>
      <c r="AF379" s="291">
        <f t="shared" si="32"/>
        <v>1</v>
      </c>
      <c r="AG379" s="196">
        <f t="shared" si="33"/>
        <v>0.27489999999999998</v>
      </c>
      <c r="AH379" s="319"/>
      <c r="AI379" s="291"/>
      <c r="AJ379" s="107">
        <f>VLOOKUP(B379,'[2]ВОМ КГ-3 СОЭКС'!$C$3:$G$2063,5,0)</f>
        <v>274.89999999999998</v>
      </c>
      <c r="AK379" s="218">
        <f t="shared" si="34"/>
        <v>0</v>
      </c>
    </row>
    <row r="380" spans="1:37" x14ac:dyDescent="0.3">
      <c r="A380" s="159" t="s">
        <v>1188</v>
      </c>
      <c r="B380" s="160" t="s">
        <v>2135</v>
      </c>
      <c r="C380" s="160" t="s">
        <v>3628</v>
      </c>
      <c r="D380" s="113">
        <v>1</v>
      </c>
      <c r="E380" s="161">
        <v>274.60000000000002</v>
      </c>
      <c r="F380" s="162">
        <v>274.60000000000002</v>
      </c>
      <c r="G380" s="163">
        <v>7.25</v>
      </c>
      <c r="H380" s="163">
        <v>7.25</v>
      </c>
      <c r="I380" s="113" t="s">
        <v>170</v>
      </c>
      <c r="J380" s="96"/>
      <c r="K380" s="96"/>
      <c r="L380" s="96"/>
      <c r="M380" s="96"/>
      <c r="N380" s="96"/>
      <c r="O380" s="96"/>
      <c r="P380" s="164"/>
      <c r="Q380" s="164"/>
      <c r="R380" s="164"/>
      <c r="S380" s="164"/>
      <c r="T380" s="164"/>
      <c r="U380" s="96"/>
      <c r="V380" s="96"/>
      <c r="W380" s="96">
        <v>1</v>
      </c>
      <c r="X380" s="96"/>
      <c r="Y380" s="96"/>
      <c r="Z380" s="97">
        <f t="shared" si="35"/>
        <v>0</v>
      </c>
      <c r="AA380" s="97"/>
      <c r="AB380" s="291" t="str">
        <f>IFERROR(VLOOKUP(B380,'Найдено на объекте'!$A$2:$I$83,9,0),"-")</f>
        <v>-</v>
      </c>
      <c r="AC380" s="196" t="str">
        <f t="shared" si="30"/>
        <v>-</v>
      </c>
      <c r="AD380" s="196" t="str">
        <f>IFERROR(VLOOKUP(B380,[1]Отгрузки!$B$208:$C$281,2,0),"-")</f>
        <v>-</v>
      </c>
      <c r="AE380" s="196" t="str">
        <f t="shared" si="31"/>
        <v>-</v>
      </c>
      <c r="AF380" s="291">
        <f t="shared" si="32"/>
        <v>1</v>
      </c>
      <c r="AG380" s="196">
        <f t="shared" si="33"/>
        <v>0.27460000000000001</v>
      </c>
      <c r="AH380" s="319"/>
      <c r="AI380" s="291"/>
      <c r="AJ380" s="107">
        <f>VLOOKUP(B380,'[2]ВОМ КГ-3 СОЭКС'!$C$3:$G$2063,5,0)</f>
        <v>274.60000000000002</v>
      </c>
      <c r="AK380" s="218">
        <f t="shared" si="34"/>
        <v>0</v>
      </c>
    </row>
    <row r="381" spans="1:37" x14ac:dyDescent="0.3">
      <c r="A381" s="159" t="s">
        <v>1191</v>
      </c>
      <c r="B381" s="160" t="s">
        <v>2136</v>
      </c>
      <c r="C381" s="160" t="s">
        <v>3629</v>
      </c>
      <c r="D381" s="113">
        <v>1</v>
      </c>
      <c r="E381" s="161">
        <v>274.60000000000002</v>
      </c>
      <c r="F381" s="162">
        <v>274.60000000000002</v>
      </c>
      <c r="G381" s="163">
        <v>7.25</v>
      </c>
      <c r="H381" s="163">
        <v>7.25</v>
      </c>
      <c r="I381" s="113" t="s">
        <v>170</v>
      </c>
      <c r="J381" s="96"/>
      <c r="K381" s="96"/>
      <c r="L381" s="96"/>
      <c r="M381" s="96"/>
      <c r="N381" s="96"/>
      <c r="O381" s="96"/>
      <c r="P381" s="164"/>
      <c r="Q381" s="164"/>
      <c r="R381" s="164"/>
      <c r="S381" s="164"/>
      <c r="T381" s="164"/>
      <c r="U381" s="96"/>
      <c r="V381" s="96"/>
      <c r="W381" s="96"/>
      <c r="X381" s="96">
        <v>1</v>
      </c>
      <c r="Y381" s="96"/>
      <c r="Z381" s="97">
        <f t="shared" si="35"/>
        <v>0</v>
      </c>
      <c r="AA381" s="97"/>
      <c r="AB381" s="291" t="str">
        <f>IFERROR(VLOOKUP(B381,'Найдено на объекте'!$A$2:$I$83,9,0),"-")</f>
        <v>-</v>
      </c>
      <c r="AC381" s="196" t="str">
        <f t="shared" si="30"/>
        <v>-</v>
      </c>
      <c r="AD381" s="196" t="str">
        <f>IFERROR(VLOOKUP(B381,[1]Отгрузки!$B$208:$C$281,2,0),"-")</f>
        <v>-</v>
      </c>
      <c r="AE381" s="196" t="str">
        <f t="shared" si="31"/>
        <v>-</v>
      </c>
      <c r="AF381" s="291">
        <f t="shared" si="32"/>
        <v>1</v>
      </c>
      <c r="AG381" s="196">
        <f t="shared" si="33"/>
        <v>0.27460000000000001</v>
      </c>
      <c r="AH381" s="319"/>
      <c r="AI381" s="291"/>
      <c r="AJ381" s="107">
        <f>VLOOKUP(B381,'[2]ВОМ КГ-3 СОЭКС'!$C$3:$G$2063,5,0)</f>
        <v>274.60000000000002</v>
      </c>
      <c r="AK381" s="218">
        <f t="shared" si="34"/>
        <v>0</v>
      </c>
    </row>
    <row r="382" spans="1:37" x14ac:dyDescent="0.3">
      <c r="A382" s="159" t="s">
        <v>1194</v>
      </c>
      <c r="B382" s="160" t="s">
        <v>2137</v>
      </c>
      <c r="C382" s="160" t="s">
        <v>3630</v>
      </c>
      <c r="D382" s="113">
        <v>1</v>
      </c>
      <c r="E382" s="161">
        <v>274.60000000000002</v>
      </c>
      <c r="F382" s="162">
        <v>274.60000000000002</v>
      </c>
      <c r="G382" s="163">
        <v>7.25</v>
      </c>
      <c r="H382" s="163">
        <v>7.25</v>
      </c>
      <c r="I382" s="113" t="s">
        <v>170</v>
      </c>
      <c r="J382" s="96"/>
      <c r="K382" s="96"/>
      <c r="L382" s="96"/>
      <c r="M382" s="96"/>
      <c r="N382" s="96"/>
      <c r="O382" s="96"/>
      <c r="P382" s="164"/>
      <c r="Q382" s="164"/>
      <c r="R382" s="164"/>
      <c r="S382" s="164"/>
      <c r="T382" s="164"/>
      <c r="U382" s="96"/>
      <c r="V382" s="96"/>
      <c r="W382" s="96"/>
      <c r="X382" s="96">
        <v>1</v>
      </c>
      <c r="Y382" s="96"/>
      <c r="Z382" s="97">
        <f t="shared" si="35"/>
        <v>0</v>
      </c>
      <c r="AA382" s="97"/>
      <c r="AB382" s="291" t="str">
        <f>IFERROR(VLOOKUP(B382,'Найдено на объекте'!$A$2:$I$83,9,0),"-")</f>
        <v>-</v>
      </c>
      <c r="AC382" s="196" t="str">
        <f t="shared" si="30"/>
        <v>-</v>
      </c>
      <c r="AD382" s="196" t="str">
        <f>IFERROR(VLOOKUP(B382,[1]Отгрузки!$B$208:$C$281,2,0),"-")</f>
        <v>-</v>
      </c>
      <c r="AE382" s="196" t="str">
        <f t="shared" si="31"/>
        <v>-</v>
      </c>
      <c r="AF382" s="291">
        <f t="shared" si="32"/>
        <v>1</v>
      </c>
      <c r="AG382" s="196">
        <f t="shared" si="33"/>
        <v>0.27460000000000001</v>
      </c>
      <c r="AH382" s="319"/>
      <c r="AI382" s="291"/>
      <c r="AJ382" s="107">
        <f>VLOOKUP(B382,'[2]ВОМ КГ-3 СОЭКС'!$C$3:$G$2063,5,0)</f>
        <v>274.60000000000002</v>
      </c>
      <c r="AK382" s="218">
        <f t="shared" si="34"/>
        <v>0</v>
      </c>
    </row>
    <row r="383" spans="1:37" x14ac:dyDescent="0.3">
      <c r="A383" s="159" t="s">
        <v>1197</v>
      </c>
      <c r="B383" s="160" t="s">
        <v>2138</v>
      </c>
      <c r="C383" s="160" t="s">
        <v>3631</v>
      </c>
      <c r="D383" s="113">
        <v>1</v>
      </c>
      <c r="E383" s="161">
        <v>274.60000000000002</v>
      </c>
      <c r="F383" s="162">
        <v>274.60000000000002</v>
      </c>
      <c r="G383" s="163">
        <v>7.25</v>
      </c>
      <c r="H383" s="163">
        <v>7.25</v>
      </c>
      <c r="I383" s="113" t="s">
        <v>170</v>
      </c>
      <c r="J383" s="96"/>
      <c r="K383" s="96"/>
      <c r="L383" s="96"/>
      <c r="M383" s="96"/>
      <c r="N383" s="96"/>
      <c r="O383" s="96"/>
      <c r="P383" s="164"/>
      <c r="Q383" s="164"/>
      <c r="R383" s="164"/>
      <c r="S383" s="164"/>
      <c r="T383" s="164"/>
      <c r="U383" s="96"/>
      <c r="V383" s="96"/>
      <c r="W383" s="96"/>
      <c r="X383" s="96"/>
      <c r="Y383" s="96">
        <v>1</v>
      </c>
      <c r="Z383" s="97">
        <f t="shared" si="35"/>
        <v>0</v>
      </c>
      <c r="AA383" s="97"/>
      <c r="AB383" s="291" t="str">
        <f>IFERROR(VLOOKUP(B383,'Найдено на объекте'!$A$2:$I$83,9,0),"-")</f>
        <v>-</v>
      </c>
      <c r="AC383" s="196" t="str">
        <f t="shared" si="30"/>
        <v>-</v>
      </c>
      <c r="AD383" s="196" t="str">
        <f>IFERROR(VLOOKUP(B383,[1]Отгрузки!$B$208:$C$281,2,0),"-")</f>
        <v>-</v>
      </c>
      <c r="AE383" s="196" t="str">
        <f t="shared" si="31"/>
        <v>-</v>
      </c>
      <c r="AF383" s="291">
        <f t="shared" si="32"/>
        <v>1</v>
      </c>
      <c r="AG383" s="196">
        <f t="shared" si="33"/>
        <v>0.27460000000000001</v>
      </c>
      <c r="AH383" s="319"/>
      <c r="AI383" s="291"/>
      <c r="AJ383" s="107">
        <f>VLOOKUP(B383,'[2]ВОМ КГ-3 СОЭКС'!$C$3:$G$2063,5,0)</f>
        <v>274.60000000000002</v>
      </c>
      <c r="AK383" s="218">
        <f t="shared" si="34"/>
        <v>0</v>
      </c>
    </row>
    <row r="384" spans="1:37" x14ac:dyDescent="0.3">
      <c r="A384" s="159" t="s">
        <v>1200</v>
      </c>
      <c r="B384" s="160" t="s">
        <v>2139</v>
      </c>
      <c r="C384" s="160" t="s">
        <v>3632</v>
      </c>
      <c r="D384" s="113">
        <v>1</v>
      </c>
      <c r="E384" s="161">
        <v>325.39999999999998</v>
      </c>
      <c r="F384" s="162">
        <v>325.39999999999998</v>
      </c>
      <c r="G384" s="163">
        <v>8.56</v>
      </c>
      <c r="H384" s="163">
        <v>8.56</v>
      </c>
      <c r="I384" s="113" t="s">
        <v>170</v>
      </c>
      <c r="J384" s="96"/>
      <c r="K384" s="96"/>
      <c r="L384" s="96"/>
      <c r="M384" s="96"/>
      <c r="N384" s="96"/>
      <c r="O384" s="96"/>
      <c r="P384" s="164"/>
      <c r="Q384" s="164"/>
      <c r="R384" s="164"/>
      <c r="S384" s="164"/>
      <c r="T384" s="164"/>
      <c r="U384" s="96"/>
      <c r="V384" s="96"/>
      <c r="W384" s="96"/>
      <c r="X384" s="96"/>
      <c r="Y384" s="96">
        <v>1</v>
      </c>
      <c r="Z384" s="97">
        <f t="shared" si="35"/>
        <v>0</v>
      </c>
      <c r="AA384" s="97"/>
      <c r="AB384" s="291" t="str">
        <f>IFERROR(VLOOKUP(B384,'Найдено на объекте'!$A$2:$I$83,9,0),"-")</f>
        <v>-</v>
      </c>
      <c r="AC384" s="196" t="str">
        <f t="shared" si="30"/>
        <v>-</v>
      </c>
      <c r="AD384" s="196" t="str">
        <f>IFERROR(VLOOKUP(B384,[1]Отгрузки!$B$208:$C$281,2,0),"-")</f>
        <v>-</v>
      </c>
      <c r="AE384" s="196" t="str">
        <f t="shared" si="31"/>
        <v>-</v>
      </c>
      <c r="AF384" s="291">
        <f t="shared" si="32"/>
        <v>1</v>
      </c>
      <c r="AG384" s="196">
        <f t="shared" si="33"/>
        <v>0.32539999999999997</v>
      </c>
      <c r="AH384" s="319"/>
      <c r="AI384" s="291"/>
      <c r="AJ384" s="107">
        <f>VLOOKUP(B384,'[2]ВОМ КГ-3 СОЭКС'!$C$3:$G$2063,5,0)</f>
        <v>325.39999999999998</v>
      </c>
      <c r="AK384" s="218">
        <f t="shared" si="34"/>
        <v>0</v>
      </c>
    </row>
    <row r="385" spans="1:37" x14ac:dyDescent="0.3">
      <c r="A385" s="159" t="s">
        <v>1203</v>
      </c>
      <c r="B385" s="160" t="s">
        <v>2140</v>
      </c>
      <c r="C385" s="160" t="s">
        <v>3633</v>
      </c>
      <c r="D385" s="113">
        <v>2</v>
      </c>
      <c r="E385" s="161">
        <v>295.60000000000002</v>
      </c>
      <c r="F385" s="162">
        <v>591.20000000000005</v>
      </c>
      <c r="G385" s="163">
        <v>9.91</v>
      </c>
      <c r="H385" s="163">
        <v>19.82</v>
      </c>
      <c r="I385" s="113" t="s">
        <v>170</v>
      </c>
      <c r="J385" s="96"/>
      <c r="K385" s="96">
        <v>1</v>
      </c>
      <c r="L385" s="96"/>
      <c r="M385" s="96"/>
      <c r="N385" s="96"/>
      <c r="O385" s="96"/>
      <c r="P385" s="164"/>
      <c r="Q385" s="164"/>
      <c r="R385" s="164"/>
      <c r="S385" s="164">
        <v>1</v>
      </c>
      <c r="T385" s="164"/>
      <c r="U385" s="96"/>
      <c r="V385" s="96"/>
      <c r="W385" s="96"/>
      <c r="X385" s="96"/>
      <c r="Y385" s="96"/>
      <c r="Z385" s="97">
        <f t="shared" si="35"/>
        <v>0</v>
      </c>
      <c r="AA385" s="97"/>
      <c r="AB385" s="291" t="str">
        <f>IFERROR(VLOOKUP(B385,'Найдено на объекте'!$A$2:$I$83,9,0),"-")</f>
        <v>-</v>
      </c>
      <c r="AC385" s="196" t="str">
        <f t="shared" si="30"/>
        <v>-</v>
      </c>
      <c r="AD385" s="196" t="str">
        <f>IFERROR(VLOOKUP(B385,[1]Отгрузки!$B$208:$C$281,2,0),"-")</f>
        <v>-</v>
      </c>
      <c r="AE385" s="196" t="str">
        <f t="shared" si="31"/>
        <v>-</v>
      </c>
      <c r="AF385" s="291">
        <f t="shared" si="32"/>
        <v>2</v>
      </c>
      <c r="AG385" s="196">
        <f t="shared" si="33"/>
        <v>0.59120000000000006</v>
      </c>
      <c r="AH385" s="319"/>
      <c r="AI385" s="291"/>
      <c r="AJ385" s="107">
        <f>VLOOKUP(B385,'[2]ВОМ КГ-3 СОЭКС'!$C$3:$G$2063,5,0)</f>
        <v>591.20000000000005</v>
      </c>
      <c r="AK385" s="218">
        <f t="shared" si="34"/>
        <v>0</v>
      </c>
    </row>
    <row r="386" spans="1:37" x14ac:dyDescent="0.3">
      <c r="A386" s="159" t="s">
        <v>1206</v>
      </c>
      <c r="B386" s="160" t="s">
        <v>2141</v>
      </c>
      <c r="C386" s="160" t="s">
        <v>3634</v>
      </c>
      <c r="D386" s="113">
        <v>24</v>
      </c>
      <c r="E386" s="161">
        <v>241.5</v>
      </c>
      <c r="F386" s="162">
        <v>5796</v>
      </c>
      <c r="G386" s="163">
        <v>8.1</v>
      </c>
      <c r="H386" s="163">
        <v>194.4</v>
      </c>
      <c r="I386" s="113" t="s">
        <v>170</v>
      </c>
      <c r="J386" s="96"/>
      <c r="K386" s="96">
        <v>1</v>
      </c>
      <c r="L386" s="96">
        <v>2</v>
      </c>
      <c r="M386" s="96">
        <v>2</v>
      </c>
      <c r="N386" s="96">
        <v>2</v>
      </c>
      <c r="O386" s="96">
        <v>2</v>
      </c>
      <c r="P386" s="164">
        <v>2</v>
      </c>
      <c r="Q386" s="164">
        <v>1</v>
      </c>
      <c r="R386" s="164"/>
      <c r="S386" s="164">
        <v>1</v>
      </c>
      <c r="T386" s="164">
        <v>2</v>
      </c>
      <c r="U386" s="96">
        <v>2</v>
      </c>
      <c r="V386" s="96">
        <v>2</v>
      </c>
      <c r="W386" s="96">
        <v>2</v>
      </c>
      <c r="X386" s="96">
        <v>2</v>
      </c>
      <c r="Y386" s="96">
        <v>1</v>
      </c>
      <c r="Z386" s="97">
        <f t="shared" si="35"/>
        <v>0</v>
      </c>
      <c r="AA386" s="97"/>
      <c r="AB386" s="291" t="str">
        <f>IFERROR(VLOOKUP(B386,'Найдено на объекте'!$A$2:$I$83,9,0),"-")</f>
        <v>-</v>
      </c>
      <c r="AC386" s="196" t="str">
        <f t="shared" si="30"/>
        <v>-</v>
      </c>
      <c r="AD386" s="196" t="str">
        <f>IFERROR(VLOOKUP(B386,[1]Отгрузки!$B$208:$C$281,2,0),"-")</f>
        <v>-</v>
      </c>
      <c r="AE386" s="196" t="str">
        <f t="shared" si="31"/>
        <v>-</v>
      </c>
      <c r="AF386" s="291">
        <f t="shared" si="32"/>
        <v>24</v>
      </c>
      <c r="AG386" s="196">
        <f t="shared" si="33"/>
        <v>5.7960000000000003</v>
      </c>
      <c r="AH386" s="319"/>
      <c r="AI386" s="291"/>
      <c r="AJ386" s="107">
        <f>VLOOKUP(B386,'[2]ВОМ КГ-3 СОЭКС'!$C$3:$G$2063,5,0)</f>
        <v>5796</v>
      </c>
      <c r="AK386" s="218">
        <f t="shared" si="34"/>
        <v>0</v>
      </c>
    </row>
    <row r="387" spans="1:37" x14ac:dyDescent="0.3">
      <c r="A387" s="159" t="s">
        <v>1209</v>
      </c>
      <c r="B387" s="160" t="s">
        <v>2142</v>
      </c>
      <c r="C387" s="160" t="s">
        <v>3635</v>
      </c>
      <c r="D387" s="113">
        <v>2</v>
      </c>
      <c r="E387" s="161">
        <v>295.60000000000002</v>
      </c>
      <c r="F387" s="162">
        <v>591.20000000000005</v>
      </c>
      <c r="G387" s="163">
        <v>9.91</v>
      </c>
      <c r="H387" s="163">
        <v>19.82</v>
      </c>
      <c r="I387" s="113" t="s">
        <v>170</v>
      </c>
      <c r="J387" s="96"/>
      <c r="K387" s="96"/>
      <c r="L387" s="96"/>
      <c r="M387" s="96"/>
      <c r="N387" s="96"/>
      <c r="O387" s="96"/>
      <c r="P387" s="164"/>
      <c r="Q387" s="164">
        <v>1</v>
      </c>
      <c r="R387" s="164"/>
      <c r="S387" s="164"/>
      <c r="T387" s="164"/>
      <c r="U387" s="96"/>
      <c r="V387" s="96"/>
      <c r="W387" s="96"/>
      <c r="X387" s="96"/>
      <c r="Y387" s="96">
        <v>1</v>
      </c>
      <c r="Z387" s="97">
        <f t="shared" si="35"/>
        <v>0</v>
      </c>
      <c r="AA387" s="97"/>
      <c r="AB387" s="291" t="str">
        <f>IFERROR(VLOOKUP(B387,'Найдено на объекте'!$A$2:$I$83,9,0),"-")</f>
        <v>-</v>
      </c>
      <c r="AC387" s="196" t="str">
        <f t="shared" ref="AC387:AC445" si="36">IFERROR(AB387*E387/1000,"-")</f>
        <v>-</v>
      </c>
      <c r="AD387" s="196" t="str">
        <f>IFERROR(VLOOKUP(B387,[1]Отгрузки!$B$208:$C$281,2,0),"-")</f>
        <v>-</v>
      </c>
      <c r="AE387" s="196" t="str">
        <f t="shared" ref="AE387:AE445" si="37">IFERROR(AD387*E387/1000, "-")</f>
        <v>-</v>
      </c>
      <c r="AF387" s="291">
        <f t="shared" ref="AF387:AF445" si="38">IFERROR((D387-AD387),D387)</f>
        <v>2</v>
      </c>
      <c r="AG387" s="196">
        <f t="shared" ref="AG387:AG445" si="39">IFERROR(AF387*E387/1000, 0)</f>
        <v>0.59120000000000006</v>
      </c>
      <c r="AH387" s="319"/>
      <c r="AI387" s="291"/>
      <c r="AJ387" s="107">
        <f>VLOOKUP(B387,'[2]ВОМ КГ-3 СОЭКС'!$C$3:$G$2063,5,0)</f>
        <v>591.20000000000005</v>
      </c>
      <c r="AK387" s="218">
        <f t="shared" ref="AK387:AK445" si="40">F387-AJ387</f>
        <v>0</v>
      </c>
    </row>
    <row r="388" spans="1:37" ht="31.2" x14ac:dyDescent="0.3">
      <c r="A388" s="159" t="s">
        <v>1212</v>
      </c>
      <c r="B388" s="160" t="s">
        <v>2143</v>
      </c>
      <c r="C388" s="160" t="s">
        <v>3636</v>
      </c>
      <c r="D388" s="113">
        <v>2</v>
      </c>
      <c r="E388" s="161">
        <v>229.6</v>
      </c>
      <c r="F388" s="162">
        <v>459.2</v>
      </c>
      <c r="G388" s="163">
        <v>6.14</v>
      </c>
      <c r="H388" s="163">
        <v>12.28</v>
      </c>
      <c r="I388" s="113" t="s">
        <v>170</v>
      </c>
      <c r="J388" s="96"/>
      <c r="K388" s="96"/>
      <c r="L388" s="96"/>
      <c r="M388" s="96"/>
      <c r="N388" s="96"/>
      <c r="O388" s="96"/>
      <c r="P388" s="164"/>
      <c r="Q388" s="164"/>
      <c r="R388" s="164"/>
      <c r="S388" s="164"/>
      <c r="T388" s="164"/>
      <c r="U388" s="96"/>
      <c r="V388" s="96"/>
      <c r="W388" s="96"/>
      <c r="X388" s="96"/>
      <c r="Y388" s="96"/>
      <c r="Z388" s="97">
        <f t="shared" ref="Z388:Z445" si="41">D388-J388-K388-L388-M388-N388-O388-P388-Q388-R388-S388-T388-U388-V388-W388-X388-Y388</f>
        <v>2</v>
      </c>
      <c r="AA388" s="97" t="s">
        <v>1775</v>
      </c>
      <c r="AB388" s="291" t="str">
        <f>IFERROR(VLOOKUP(B388,'Найдено на объекте'!$A$2:$I$83,9,0),"-")</f>
        <v>-</v>
      </c>
      <c r="AC388" s="196" t="str">
        <f t="shared" si="36"/>
        <v>-</v>
      </c>
      <c r="AD388" s="196" t="str">
        <f>IFERROR(VLOOKUP(B388,[1]Отгрузки!$B$208:$C$281,2,0),"-")</f>
        <v>-</v>
      </c>
      <c r="AE388" s="196" t="str">
        <f t="shared" si="37"/>
        <v>-</v>
      </c>
      <c r="AF388" s="291">
        <f t="shared" si="38"/>
        <v>2</v>
      </c>
      <c r="AG388" s="196">
        <f t="shared" si="39"/>
        <v>0.4592</v>
      </c>
      <c r="AH388" s="319"/>
      <c r="AI388" s="291"/>
      <c r="AJ388" s="107">
        <f>VLOOKUP(B388,'[2]ВОМ КГ-3 СОЭКС'!$C$3:$G$2063,5,0)</f>
        <v>459.2</v>
      </c>
      <c r="AK388" s="218">
        <f t="shared" si="40"/>
        <v>0</v>
      </c>
    </row>
    <row r="389" spans="1:37" ht="31.2" x14ac:dyDescent="0.3">
      <c r="A389" s="159" t="s">
        <v>1215</v>
      </c>
      <c r="B389" s="160" t="s">
        <v>2144</v>
      </c>
      <c r="C389" s="160" t="s">
        <v>3637</v>
      </c>
      <c r="D389" s="113">
        <v>24</v>
      </c>
      <c r="E389" s="161">
        <v>188</v>
      </c>
      <c r="F389" s="162">
        <v>4512</v>
      </c>
      <c r="G389" s="163">
        <v>5.01</v>
      </c>
      <c r="H389" s="163">
        <v>120.24</v>
      </c>
      <c r="I389" s="113" t="s">
        <v>170</v>
      </c>
      <c r="J389" s="96"/>
      <c r="K389" s="96"/>
      <c r="L389" s="96"/>
      <c r="M389" s="96">
        <v>2</v>
      </c>
      <c r="N389" s="96"/>
      <c r="O389" s="96"/>
      <c r="P389" s="164"/>
      <c r="Q389" s="164"/>
      <c r="R389" s="164"/>
      <c r="S389" s="164"/>
      <c r="T389" s="164"/>
      <c r="U389" s="96">
        <v>2</v>
      </c>
      <c r="V389" s="96"/>
      <c r="W389" s="96"/>
      <c r="X389" s="96"/>
      <c r="Y389" s="96"/>
      <c r="Z389" s="97">
        <f t="shared" si="41"/>
        <v>20</v>
      </c>
      <c r="AA389" s="97" t="s">
        <v>1775</v>
      </c>
      <c r="AB389" s="291" t="str">
        <f>IFERROR(VLOOKUP(B389,'Найдено на объекте'!$A$2:$I$83,9,0),"-")</f>
        <v>-</v>
      </c>
      <c r="AC389" s="196" t="str">
        <f t="shared" si="36"/>
        <v>-</v>
      </c>
      <c r="AD389" s="196" t="str">
        <f>IFERROR(VLOOKUP(B389,[1]Отгрузки!$B$208:$C$281,2,0),"-")</f>
        <v>-</v>
      </c>
      <c r="AE389" s="196" t="str">
        <f t="shared" si="37"/>
        <v>-</v>
      </c>
      <c r="AF389" s="291">
        <f t="shared" si="38"/>
        <v>24</v>
      </c>
      <c r="AG389" s="196">
        <f t="shared" si="39"/>
        <v>4.5119999999999996</v>
      </c>
      <c r="AH389" s="319"/>
      <c r="AI389" s="291"/>
      <c r="AJ389" s="107">
        <f>VLOOKUP(B389,'[2]ВОМ КГ-3 СОЭКС'!$C$3:$G$2063,5,0)</f>
        <v>4512</v>
      </c>
      <c r="AK389" s="218">
        <f t="shared" si="40"/>
        <v>0</v>
      </c>
    </row>
    <row r="390" spans="1:37" ht="31.2" x14ac:dyDescent="0.3">
      <c r="A390" s="159" t="s">
        <v>1218</v>
      </c>
      <c r="B390" s="160" t="s">
        <v>2145</v>
      </c>
      <c r="C390" s="160" t="s">
        <v>3638</v>
      </c>
      <c r="D390" s="113">
        <v>2</v>
      </c>
      <c r="E390" s="161">
        <v>229.6</v>
      </c>
      <c r="F390" s="162">
        <v>459.2</v>
      </c>
      <c r="G390" s="163">
        <v>6.14</v>
      </c>
      <c r="H390" s="163">
        <v>12.28</v>
      </c>
      <c r="I390" s="113" t="s">
        <v>170</v>
      </c>
      <c r="J390" s="96"/>
      <c r="K390" s="96"/>
      <c r="L390" s="96"/>
      <c r="M390" s="96"/>
      <c r="N390" s="96"/>
      <c r="O390" s="96"/>
      <c r="P390" s="164"/>
      <c r="Q390" s="164"/>
      <c r="R390" s="164"/>
      <c r="S390" s="164"/>
      <c r="T390" s="164"/>
      <c r="U390" s="96"/>
      <c r="V390" s="96"/>
      <c r="W390" s="96"/>
      <c r="X390" s="96"/>
      <c r="Y390" s="96"/>
      <c r="Z390" s="97">
        <f t="shared" si="41"/>
        <v>2</v>
      </c>
      <c r="AA390" s="97" t="s">
        <v>1775</v>
      </c>
      <c r="AB390" s="291" t="str">
        <f>IFERROR(VLOOKUP(B390,'Найдено на объекте'!$A$2:$I$83,9,0),"-")</f>
        <v>-</v>
      </c>
      <c r="AC390" s="196" t="str">
        <f t="shared" si="36"/>
        <v>-</v>
      </c>
      <c r="AD390" s="196" t="str">
        <f>IFERROR(VLOOKUP(B390,[1]Отгрузки!$B$208:$C$281,2,0),"-")</f>
        <v>-</v>
      </c>
      <c r="AE390" s="196" t="str">
        <f t="shared" si="37"/>
        <v>-</v>
      </c>
      <c r="AF390" s="291">
        <f t="shared" si="38"/>
        <v>2</v>
      </c>
      <c r="AG390" s="196">
        <f t="shared" si="39"/>
        <v>0.4592</v>
      </c>
      <c r="AH390" s="319"/>
      <c r="AI390" s="291"/>
      <c r="AJ390" s="107">
        <f>VLOOKUP(B390,'[2]ВОМ КГ-3 СОЭКС'!$C$3:$G$2063,5,0)</f>
        <v>459.2</v>
      </c>
      <c r="AK390" s="218">
        <f t="shared" si="40"/>
        <v>0</v>
      </c>
    </row>
    <row r="391" spans="1:37" x14ac:dyDescent="0.3">
      <c r="A391" s="159" t="s">
        <v>1221</v>
      </c>
      <c r="B391" s="160" t="s">
        <v>2146</v>
      </c>
      <c r="C391" s="160" t="s">
        <v>3639</v>
      </c>
      <c r="D391" s="113">
        <v>4</v>
      </c>
      <c r="E391" s="161">
        <v>19.399999999999999</v>
      </c>
      <c r="F391" s="162">
        <v>77.599999999999994</v>
      </c>
      <c r="G391" s="163">
        <v>0.53</v>
      </c>
      <c r="H391" s="163">
        <v>2.12</v>
      </c>
      <c r="I391" s="113" t="s">
        <v>170</v>
      </c>
      <c r="J391" s="96"/>
      <c r="K391" s="96"/>
      <c r="L391" s="96"/>
      <c r="M391" s="96"/>
      <c r="N391" s="96"/>
      <c r="O391" s="96"/>
      <c r="P391" s="164"/>
      <c r="Q391" s="164"/>
      <c r="R391" s="164"/>
      <c r="S391" s="164">
        <v>2</v>
      </c>
      <c r="T391" s="164">
        <v>2</v>
      </c>
      <c r="U391" s="96"/>
      <c r="V391" s="96"/>
      <c r="W391" s="96"/>
      <c r="X391" s="96"/>
      <c r="Y391" s="96"/>
      <c r="Z391" s="97">
        <f t="shared" si="41"/>
        <v>0</v>
      </c>
      <c r="AA391" s="97"/>
      <c r="AB391" s="291" t="str">
        <f>IFERROR(VLOOKUP(B391,'Найдено на объекте'!$A$2:$I$83,9,0),"-")</f>
        <v>-</v>
      </c>
      <c r="AC391" s="196" t="str">
        <f t="shared" si="36"/>
        <v>-</v>
      </c>
      <c r="AD391" s="196" t="str">
        <f>IFERROR(VLOOKUP(B391,[1]Отгрузки!$B$208:$C$281,2,0),"-")</f>
        <v>-</v>
      </c>
      <c r="AE391" s="196" t="str">
        <f t="shared" si="37"/>
        <v>-</v>
      </c>
      <c r="AF391" s="291">
        <f t="shared" si="38"/>
        <v>4</v>
      </c>
      <c r="AG391" s="196">
        <f t="shared" si="39"/>
        <v>7.7599999999999988E-2</v>
      </c>
      <c r="AH391" s="319"/>
      <c r="AI391" s="291"/>
      <c r="AJ391" s="107">
        <f>VLOOKUP(B391,'[2]ВОМ КГ-3 СОЭКС'!$C$3:$G$2063,5,0)</f>
        <v>77.599999999999994</v>
      </c>
      <c r="AK391" s="218">
        <f t="shared" si="40"/>
        <v>0</v>
      </c>
    </row>
    <row r="392" spans="1:37" ht="31.2" x14ac:dyDescent="0.3">
      <c r="A392" s="159" t="s">
        <v>1224</v>
      </c>
      <c r="B392" s="160" t="s">
        <v>2147</v>
      </c>
      <c r="C392" s="160" t="s">
        <v>3640</v>
      </c>
      <c r="D392" s="113">
        <v>8</v>
      </c>
      <c r="E392" s="161">
        <v>21.1</v>
      </c>
      <c r="F392" s="162">
        <v>168.8</v>
      </c>
      <c r="G392" s="163">
        <v>0.57999999999999996</v>
      </c>
      <c r="H392" s="163">
        <v>4.6399999999999997</v>
      </c>
      <c r="I392" s="113" t="s">
        <v>170</v>
      </c>
      <c r="J392" s="96"/>
      <c r="K392" s="96"/>
      <c r="L392" s="96"/>
      <c r="M392" s="96"/>
      <c r="N392" s="96"/>
      <c r="O392" s="96"/>
      <c r="P392" s="164"/>
      <c r="Q392" s="164"/>
      <c r="R392" s="164"/>
      <c r="S392" s="164"/>
      <c r="T392" s="164"/>
      <c r="U392" s="96"/>
      <c r="V392" s="96"/>
      <c r="W392" s="96"/>
      <c r="X392" s="96"/>
      <c r="Y392" s="96"/>
      <c r="Z392" s="97">
        <f t="shared" si="41"/>
        <v>8</v>
      </c>
      <c r="AA392" s="97" t="s">
        <v>1775</v>
      </c>
      <c r="AB392" s="291" t="str">
        <f>IFERROR(VLOOKUP(B392,'Найдено на объекте'!$A$2:$I$83,9,0),"-")</f>
        <v>-</v>
      </c>
      <c r="AC392" s="196" t="str">
        <f t="shared" si="36"/>
        <v>-</v>
      </c>
      <c r="AD392" s="196" t="str">
        <f>IFERROR(VLOOKUP(B392,[1]Отгрузки!$B$208:$C$281,2,0),"-")</f>
        <v>-</v>
      </c>
      <c r="AE392" s="196" t="str">
        <f t="shared" si="37"/>
        <v>-</v>
      </c>
      <c r="AF392" s="291">
        <f t="shared" si="38"/>
        <v>8</v>
      </c>
      <c r="AG392" s="196">
        <f t="shared" si="39"/>
        <v>0.16880000000000001</v>
      </c>
      <c r="AH392" s="319"/>
      <c r="AI392" s="291"/>
      <c r="AJ392" s="107">
        <f>VLOOKUP(B392,'[2]ВОМ КГ-3 СОЭКС'!$C$3:$G$2063,5,0)</f>
        <v>168.8</v>
      </c>
      <c r="AK392" s="218">
        <f t="shared" si="40"/>
        <v>0</v>
      </c>
    </row>
    <row r="393" spans="1:37" ht="31.2" x14ac:dyDescent="0.3">
      <c r="A393" s="159" t="s">
        <v>1227</v>
      </c>
      <c r="B393" s="160" t="s">
        <v>2148</v>
      </c>
      <c r="C393" s="160" t="s">
        <v>3641</v>
      </c>
      <c r="D393" s="113">
        <v>2</v>
      </c>
      <c r="E393" s="161">
        <v>24.7</v>
      </c>
      <c r="F393" s="162">
        <v>49.4</v>
      </c>
      <c r="G393" s="163">
        <v>0.69</v>
      </c>
      <c r="H393" s="163">
        <v>1.38</v>
      </c>
      <c r="I393" s="113" t="s">
        <v>170</v>
      </c>
      <c r="J393" s="96"/>
      <c r="K393" s="96"/>
      <c r="L393" s="96"/>
      <c r="M393" s="96"/>
      <c r="N393" s="96"/>
      <c r="O393" s="96"/>
      <c r="P393" s="164"/>
      <c r="Q393" s="164"/>
      <c r="R393" s="164">
        <v>1</v>
      </c>
      <c r="S393" s="164"/>
      <c r="T393" s="164"/>
      <c r="U393" s="96"/>
      <c r="V393" s="96"/>
      <c r="W393" s="96"/>
      <c r="X393" s="96"/>
      <c r="Y393" s="96"/>
      <c r="Z393" s="97">
        <f t="shared" si="41"/>
        <v>1</v>
      </c>
      <c r="AA393" s="97" t="s">
        <v>1775</v>
      </c>
      <c r="AB393" s="291" t="str">
        <f>IFERROR(VLOOKUP(B393,'Найдено на объекте'!$A$2:$I$83,9,0),"-")</f>
        <v>-</v>
      </c>
      <c r="AC393" s="196" t="str">
        <f t="shared" si="36"/>
        <v>-</v>
      </c>
      <c r="AD393" s="196" t="str">
        <f>IFERROR(VLOOKUP(B393,[1]Отгрузки!$B$208:$C$281,2,0),"-")</f>
        <v>-</v>
      </c>
      <c r="AE393" s="196" t="str">
        <f t="shared" si="37"/>
        <v>-</v>
      </c>
      <c r="AF393" s="291">
        <f t="shared" si="38"/>
        <v>2</v>
      </c>
      <c r="AG393" s="196">
        <f t="shared" si="39"/>
        <v>4.9399999999999999E-2</v>
      </c>
      <c r="AH393" s="319"/>
      <c r="AI393" s="291"/>
      <c r="AJ393" s="107">
        <f>VLOOKUP(B393,'[2]ВОМ КГ-3 СОЭКС'!$C$3:$G$2063,5,0)</f>
        <v>49.4</v>
      </c>
      <c r="AK393" s="218">
        <f t="shared" si="40"/>
        <v>0</v>
      </c>
    </row>
    <row r="394" spans="1:37" ht="31.2" x14ac:dyDescent="0.3">
      <c r="A394" s="159" t="s">
        <v>1230</v>
      </c>
      <c r="B394" s="160" t="s">
        <v>2149</v>
      </c>
      <c r="C394" s="160" t="s">
        <v>3642</v>
      </c>
      <c r="D394" s="113">
        <v>14</v>
      </c>
      <c r="E394" s="161">
        <v>116.8</v>
      </c>
      <c r="F394" s="162">
        <v>1635.2</v>
      </c>
      <c r="G394" s="163">
        <v>3.11</v>
      </c>
      <c r="H394" s="163">
        <v>43.54</v>
      </c>
      <c r="I394" s="113" t="s">
        <v>170</v>
      </c>
      <c r="J394" s="96"/>
      <c r="K394" s="96"/>
      <c r="L394" s="96"/>
      <c r="M394" s="96">
        <v>1</v>
      </c>
      <c r="N394" s="96"/>
      <c r="O394" s="96"/>
      <c r="P394" s="164"/>
      <c r="Q394" s="164"/>
      <c r="R394" s="164"/>
      <c r="S394" s="164"/>
      <c r="T394" s="164"/>
      <c r="U394" s="96">
        <v>1</v>
      </c>
      <c r="V394" s="96"/>
      <c r="W394" s="96"/>
      <c r="X394" s="96"/>
      <c r="Y394" s="96"/>
      <c r="Z394" s="97">
        <f t="shared" si="41"/>
        <v>12</v>
      </c>
      <c r="AA394" s="97" t="s">
        <v>1775</v>
      </c>
      <c r="AB394" s="291" t="str">
        <f>IFERROR(VLOOKUP(B394,'Найдено на объекте'!$A$2:$I$83,9,0),"-")</f>
        <v>-</v>
      </c>
      <c r="AC394" s="196" t="str">
        <f t="shared" si="36"/>
        <v>-</v>
      </c>
      <c r="AD394" s="196" t="str">
        <f>IFERROR(VLOOKUP(B394,[1]Отгрузки!$B$208:$C$281,2,0),"-")</f>
        <v>-</v>
      </c>
      <c r="AE394" s="196" t="str">
        <f t="shared" si="37"/>
        <v>-</v>
      </c>
      <c r="AF394" s="291">
        <f t="shared" si="38"/>
        <v>14</v>
      </c>
      <c r="AG394" s="196">
        <f t="shared" si="39"/>
        <v>1.6352</v>
      </c>
      <c r="AH394" s="319"/>
      <c r="AI394" s="291"/>
      <c r="AJ394" s="107">
        <f>VLOOKUP(B394,'[2]ВОМ КГ-3 СОЭКС'!$C$3:$G$2063,5,0)</f>
        <v>1635.2</v>
      </c>
      <c r="AK394" s="218">
        <f t="shared" si="40"/>
        <v>0</v>
      </c>
    </row>
    <row r="395" spans="1:37" ht="31.2" x14ac:dyDescent="0.3">
      <c r="A395" s="159" t="s">
        <v>1233</v>
      </c>
      <c r="B395" s="160" t="s">
        <v>2150</v>
      </c>
      <c r="C395" s="160" t="s">
        <v>3643</v>
      </c>
      <c r="D395" s="113">
        <v>54</v>
      </c>
      <c r="E395" s="161">
        <v>118.5</v>
      </c>
      <c r="F395" s="162">
        <v>6399</v>
      </c>
      <c r="G395" s="163">
        <v>3.16</v>
      </c>
      <c r="H395" s="163">
        <v>170.64</v>
      </c>
      <c r="I395" s="113" t="s">
        <v>170</v>
      </c>
      <c r="J395" s="96"/>
      <c r="K395" s="96"/>
      <c r="L395" s="96"/>
      <c r="M395" s="96"/>
      <c r="N395" s="96"/>
      <c r="O395" s="96"/>
      <c r="P395" s="164"/>
      <c r="Q395" s="164">
        <v>1</v>
      </c>
      <c r="R395" s="164"/>
      <c r="S395" s="164"/>
      <c r="T395" s="164"/>
      <c r="U395" s="96"/>
      <c r="V395" s="96"/>
      <c r="W395" s="96"/>
      <c r="X395" s="96"/>
      <c r="Y395" s="96"/>
      <c r="Z395" s="97">
        <f t="shared" si="41"/>
        <v>53</v>
      </c>
      <c r="AA395" s="97" t="s">
        <v>1775</v>
      </c>
      <c r="AB395" s="291" t="str">
        <f>IFERROR(VLOOKUP(B395,'Найдено на объекте'!$A$2:$I$83,9,0),"-")</f>
        <v>-</v>
      </c>
      <c r="AC395" s="196" t="str">
        <f t="shared" si="36"/>
        <v>-</v>
      </c>
      <c r="AD395" s="196" t="str">
        <f>IFERROR(VLOOKUP(B395,[1]Отгрузки!$B$208:$C$281,2,0),"-")</f>
        <v>-</v>
      </c>
      <c r="AE395" s="196" t="str">
        <f t="shared" si="37"/>
        <v>-</v>
      </c>
      <c r="AF395" s="291">
        <f t="shared" si="38"/>
        <v>54</v>
      </c>
      <c r="AG395" s="196">
        <f t="shared" si="39"/>
        <v>6.399</v>
      </c>
      <c r="AH395" s="319"/>
      <c r="AI395" s="291"/>
      <c r="AJ395" s="107">
        <f>VLOOKUP(B395,'[2]ВОМ КГ-3 СОЭКС'!$C$3:$G$2063,5,0)</f>
        <v>6399</v>
      </c>
      <c r="AK395" s="218">
        <f t="shared" si="40"/>
        <v>0</v>
      </c>
    </row>
    <row r="396" spans="1:37" x14ac:dyDescent="0.3">
      <c r="A396" s="159" t="s">
        <v>1236</v>
      </c>
      <c r="B396" s="160" t="s">
        <v>2151</v>
      </c>
      <c r="C396" s="160" t="s">
        <v>3644</v>
      </c>
      <c r="D396" s="113">
        <v>56</v>
      </c>
      <c r="E396" s="161">
        <v>121.8</v>
      </c>
      <c r="F396" s="162">
        <v>6820.8</v>
      </c>
      <c r="G396" s="163">
        <v>3.25</v>
      </c>
      <c r="H396" s="163">
        <v>182</v>
      </c>
      <c r="I396" s="113" t="s">
        <v>170</v>
      </c>
      <c r="J396" s="96"/>
      <c r="K396" s="96">
        <v>4</v>
      </c>
      <c r="L396" s="96">
        <v>4</v>
      </c>
      <c r="M396" s="96">
        <v>4</v>
      </c>
      <c r="N396" s="96">
        <v>4</v>
      </c>
      <c r="O396" s="96">
        <v>4</v>
      </c>
      <c r="P396" s="164">
        <v>4</v>
      </c>
      <c r="Q396" s="164">
        <v>4</v>
      </c>
      <c r="R396" s="164"/>
      <c r="S396" s="164">
        <v>4</v>
      </c>
      <c r="T396" s="164">
        <v>4</v>
      </c>
      <c r="U396" s="96">
        <v>4</v>
      </c>
      <c r="V396" s="96">
        <v>4</v>
      </c>
      <c r="W396" s="96">
        <v>4</v>
      </c>
      <c r="X396" s="96">
        <v>4</v>
      </c>
      <c r="Y396" s="96">
        <v>4</v>
      </c>
      <c r="Z396" s="97">
        <f t="shared" si="41"/>
        <v>0</v>
      </c>
      <c r="AA396" s="97"/>
      <c r="AB396" s="291" t="str">
        <f>IFERROR(VLOOKUP(B396,'Найдено на объекте'!$A$2:$I$83,9,0),"-")</f>
        <v>-</v>
      </c>
      <c r="AC396" s="196" t="str">
        <f t="shared" si="36"/>
        <v>-</v>
      </c>
      <c r="AD396" s="196" t="str">
        <f>IFERROR(VLOOKUP(B396,[1]Отгрузки!$B$208:$C$281,2,0),"-")</f>
        <v>-</v>
      </c>
      <c r="AE396" s="196" t="str">
        <f t="shared" si="37"/>
        <v>-</v>
      </c>
      <c r="AF396" s="291">
        <f t="shared" si="38"/>
        <v>56</v>
      </c>
      <c r="AG396" s="196">
        <f t="shared" si="39"/>
        <v>6.8208000000000002</v>
      </c>
      <c r="AH396" s="319"/>
      <c r="AI396" s="291"/>
      <c r="AJ396" s="107">
        <f>VLOOKUP(B396,'[2]ВОМ КГ-3 СОЭКС'!$C$3:$G$2063,5,0)</f>
        <v>6820.8</v>
      </c>
      <c r="AK396" s="218">
        <f t="shared" si="40"/>
        <v>0</v>
      </c>
    </row>
    <row r="397" spans="1:37" x14ac:dyDescent="0.3">
      <c r="A397" s="159" t="s">
        <v>1239</v>
      </c>
      <c r="B397" s="160" t="s">
        <v>2152</v>
      </c>
      <c r="C397" s="160" t="s">
        <v>3645</v>
      </c>
      <c r="D397" s="113">
        <v>28</v>
      </c>
      <c r="E397" s="161">
        <v>118.5</v>
      </c>
      <c r="F397" s="162">
        <v>3318</v>
      </c>
      <c r="G397" s="163">
        <v>3.16</v>
      </c>
      <c r="H397" s="163">
        <v>88.48</v>
      </c>
      <c r="I397" s="113" t="s">
        <v>170</v>
      </c>
      <c r="J397" s="96"/>
      <c r="K397" s="96">
        <v>2</v>
      </c>
      <c r="L397" s="96">
        <v>2</v>
      </c>
      <c r="M397" s="96">
        <v>2</v>
      </c>
      <c r="N397" s="96">
        <v>2</v>
      </c>
      <c r="O397" s="96">
        <v>2</v>
      </c>
      <c r="P397" s="164">
        <v>2</v>
      </c>
      <c r="Q397" s="164">
        <v>2</v>
      </c>
      <c r="R397" s="164"/>
      <c r="S397" s="164">
        <v>2</v>
      </c>
      <c r="T397" s="164">
        <v>2</v>
      </c>
      <c r="U397" s="96">
        <v>2</v>
      </c>
      <c r="V397" s="96">
        <v>2</v>
      </c>
      <c r="W397" s="96">
        <v>2</v>
      </c>
      <c r="X397" s="96">
        <v>2</v>
      </c>
      <c r="Y397" s="96">
        <v>2</v>
      </c>
      <c r="Z397" s="97">
        <f t="shared" si="41"/>
        <v>0</v>
      </c>
      <c r="AA397" s="97"/>
      <c r="AB397" s="291" t="str">
        <f>IFERROR(VLOOKUP(B397,'Найдено на объекте'!$A$2:$I$83,9,0),"-")</f>
        <v>-</v>
      </c>
      <c r="AC397" s="196" t="str">
        <f t="shared" si="36"/>
        <v>-</v>
      </c>
      <c r="AD397" s="196" t="str">
        <f>IFERROR(VLOOKUP(B397,[1]Отгрузки!$B$208:$C$281,2,0),"-")</f>
        <v>-</v>
      </c>
      <c r="AE397" s="196" t="str">
        <f t="shared" si="37"/>
        <v>-</v>
      </c>
      <c r="AF397" s="291">
        <f t="shared" si="38"/>
        <v>28</v>
      </c>
      <c r="AG397" s="196">
        <f t="shared" si="39"/>
        <v>3.3180000000000001</v>
      </c>
      <c r="AH397" s="319"/>
      <c r="AI397" s="291"/>
      <c r="AJ397" s="107">
        <f>VLOOKUP(B397,'[2]ВОМ КГ-3 СОЭКС'!$C$3:$G$2063,5,0)</f>
        <v>3318</v>
      </c>
      <c r="AK397" s="218">
        <f t="shared" si="40"/>
        <v>0</v>
      </c>
    </row>
    <row r="398" spans="1:37" ht="31.2" x14ac:dyDescent="0.3">
      <c r="A398" s="159" t="s">
        <v>1242</v>
      </c>
      <c r="B398" s="160" t="s">
        <v>2153</v>
      </c>
      <c r="C398" s="160" t="s">
        <v>3646</v>
      </c>
      <c r="D398" s="113">
        <v>14</v>
      </c>
      <c r="E398" s="161">
        <v>116.8</v>
      </c>
      <c r="F398" s="162">
        <v>1635.2</v>
      </c>
      <c r="G398" s="163">
        <v>3.11</v>
      </c>
      <c r="H398" s="163">
        <v>43.54</v>
      </c>
      <c r="I398" s="113" t="s">
        <v>170</v>
      </c>
      <c r="J398" s="96"/>
      <c r="K398" s="96"/>
      <c r="L398" s="96"/>
      <c r="M398" s="96">
        <v>1</v>
      </c>
      <c r="N398" s="96"/>
      <c r="O398" s="96"/>
      <c r="P398" s="164"/>
      <c r="Q398" s="164"/>
      <c r="R398" s="164"/>
      <c r="S398" s="164"/>
      <c r="T398" s="164"/>
      <c r="U398" s="96">
        <v>1</v>
      </c>
      <c r="V398" s="96"/>
      <c r="W398" s="96"/>
      <c r="X398" s="96"/>
      <c r="Y398" s="96"/>
      <c r="Z398" s="97">
        <f t="shared" si="41"/>
        <v>12</v>
      </c>
      <c r="AA398" s="97" t="s">
        <v>1775</v>
      </c>
      <c r="AB398" s="291" t="str">
        <f>IFERROR(VLOOKUP(B398,'Найдено на объекте'!$A$2:$I$83,9,0),"-")</f>
        <v>-</v>
      </c>
      <c r="AC398" s="196" t="str">
        <f t="shared" si="36"/>
        <v>-</v>
      </c>
      <c r="AD398" s="196" t="str">
        <f>IFERROR(VLOOKUP(B398,[1]Отгрузки!$B$208:$C$281,2,0),"-")</f>
        <v>-</v>
      </c>
      <c r="AE398" s="196" t="str">
        <f t="shared" si="37"/>
        <v>-</v>
      </c>
      <c r="AF398" s="291">
        <f t="shared" si="38"/>
        <v>14</v>
      </c>
      <c r="AG398" s="196">
        <f t="shared" si="39"/>
        <v>1.6352</v>
      </c>
      <c r="AH398" s="319"/>
      <c r="AI398" s="291"/>
      <c r="AJ398" s="107">
        <f>VLOOKUP(B398,'[2]ВОМ КГ-3 СОЭКС'!$C$3:$G$2063,5,0)</f>
        <v>1635.2</v>
      </c>
      <c r="AK398" s="218">
        <f t="shared" si="40"/>
        <v>0</v>
      </c>
    </row>
    <row r="399" spans="1:37" x14ac:dyDescent="0.3">
      <c r="A399" s="159" t="s">
        <v>1245</v>
      </c>
      <c r="B399" s="160" t="s">
        <v>2154</v>
      </c>
      <c r="C399" s="160" t="s">
        <v>3647</v>
      </c>
      <c r="D399" s="113">
        <v>2</v>
      </c>
      <c r="E399" s="161">
        <v>122.5</v>
      </c>
      <c r="F399" s="162">
        <v>245</v>
      </c>
      <c r="G399" s="163">
        <v>3.29</v>
      </c>
      <c r="H399" s="163">
        <v>6.58</v>
      </c>
      <c r="I399" s="113" t="s">
        <v>170</v>
      </c>
      <c r="J399" s="96"/>
      <c r="K399" s="96"/>
      <c r="L399" s="96">
        <v>2</v>
      </c>
      <c r="M399" s="96"/>
      <c r="N399" s="96"/>
      <c r="O399" s="96"/>
      <c r="P399" s="164"/>
      <c r="Q399" s="164"/>
      <c r="R399" s="164"/>
      <c r="S399" s="164"/>
      <c r="T399" s="164"/>
      <c r="U399" s="96"/>
      <c r="V399" s="96"/>
      <c r="W399" s="96"/>
      <c r="X399" s="96"/>
      <c r="Y399" s="96"/>
      <c r="Z399" s="97">
        <f t="shared" si="41"/>
        <v>0</v>
      </c>
      <c r="AA399" s="97"/>
      <c r="AB399" s="291" t="str">
        <f>IFERROR(VLOOKUP(B399,'Найдено на объекте'!$A$2:$I$83,9,0),"-")</f>
        <v>-</v>
      </c>
      <c r="AC399" s="196" t="str">
        <f t="shared" si="36"/>
        <v>-</v>
      </c>
      <c r="AD399" s="196" t="str">
        <f>IFERROR(VLOOKUP(B399,[1]Отгрузки!$B$208:$C$281,2,0),"-")</f>
        <v>-</v>
      </c>
      <c r="AE399" s="196" t="str">
        <f t="shared" si="37"/>
        <v>-</v>
      </c>
      <c r="AF399" s="291">
        <f t="shared" si="38"/>
        <v>2</v>
      </c>
      <c r="AG399" s="196">
        <f t="shared" si="39"/>
        <v>0.245</v>
      </c>
      <c r="AH399" s="319"/>
      <c r="AI399" s="291"/>
      <c r="AJ399" s="107">
        <f>VLOOKUP(B399,'[2]ВОМ КГ-3 СОЭКС'!$C$3:$G$2063,5,0)</f>
        <v>245</v>
      </c>
      <c r="AK399" s="218">
        <f t="shared" si="40"/>
        <v>0</v>
      </c>
    </row>
    <row r="400" spans="1:37" x14ac:dyDescent="0.3">
      <c r="A400" s="159" t="s">
        <v>1248</v>
      </c>
      <c r="B400" s="160" t="s">
        <v>2155</v>
      </c>
      <c r="C400" s="160" t="s">
        <v>3648</v>
      </c>
      <c r="D400" s="113">
        <v>2</v>
      </c>
      <c r="E400" s="161">
        <v>120.5</v>
      </c>
      <c r="F400" s="162">
        <v>241</v>
      </c>
      <c r="G400" s="163">
        <v>3.22</v>
      </c>
      <c r="H400" s="163">
        <v>6.44</v>
      </c>
      <c r="I400" s="113" t="s">
        <v>170</v>
      </c>
      <c r="J400" s="96"/>
      <c r="K400" s="96"/>
      <c r="L400" s="96"/>
      <c r="M400" s="96"/>
      <c r="N400" s="96">
        <v>2</v>
      </c>
      <c r="O400" s="96"/>
      <c r="P400" s="164"/>
      <c r="Q400" s="164"/>
      <c r="R400" s="164"/>
      <c r="S400" s="164"/>
      <c r="T400" s="164"/>
      <c r="U400" s="96"/>
      <c r="V400" s="96"/>
      <c r="W400" s="96"/>
      <c r="X400" s="96"/>
      <c r="Y400" s="96"/>
      <c r="Z400" s="97">
        <f t="shared" si="41"/>
        <v>0</v>
      </c>
      <c r="AA400" s="97"/>
      <c r="AB400" s="291" t="str">
        <f>IFERROR(VLOOKUP(B400,'Найдено на объекте'!$A$2:$I$83,9,0),"-")</f>
        <v>-</v>
      </c>
      <c r="AC400" s="196" t="str">
        <f t="shared" si="36"/>
        <v>-</v>
      </c>
      <c r="AD400" s="196" t="str">
        <f>IFERROR(VLOOKUP(B400,[1]Отгрузки!$B$208:$C$281,2,0),"-")</f>
        <v>-</v>
      </c>
      <c r="AE400" s="196" t="str">
        <f t="shared" si="37"/>
        <v>-</v>
      </c>
      <c r="AF400" s="291">
        <f t="shared" si="38"/>
        <v>2</v>
      </c>
      <c r="AG400" s="196">
        <f t="shared" si="39"/>
        <v>0.24099999999999999</v>
      </c>
      <c r="AH400" s="319"/>
      <c r="AI400" s="291"/>
      <c r="AJ400" s="107">
        <f>VLOOKUP(B400,'[2]ВОМ КГ-3 СОЭКС'!$C$3:$G$2063,5,0)</f>
        <v>241</v>
      </c>
      <c r="AK400" s="218">
        <f t="shared" si="40"/>
        <v>0</v>
      </c>
    </row>
    <row r="401" spans="1:37" x14ac:dyDescent="0.3">
      <c r="A401" s="159" t="s">
        <v>1251</v>
      </c>
      <c r="B401" s="160" t="s">
        <v>2156</v>
      </c>
      <c r="C401" s="160" t="s">
        <v>3649</v>
      </c>
      <c r="D401" s="113">
        <v>2</v>
      </c>
      <c r="E401" s="161">
        <v>24.7</v>
      </c>
      <c r="F401" s="162">
        <v>49.4</v>
      </c>
      <c r="G401" s="163">
        <v>0.69</v>
      </c>
      <c r="H401" s="163">
        <v>1.38</v>
      </c>
      <c r="I401" s="113" t="s">
        <v>170</v>
      </c>
      <c r="J401" s="96"/>
      <c r="K401" s="96"/>
      <c r="L401" s="96"/>
      <c r="M401" s="96"/>
      <c r="N401" s="96"/>
      <c r="O401" s="96"/>
      <c r="P401" s="164"/>
      <c r="Q401" s="164"/>
      <c r="R401" s="164">
        <v>1</v>
      </c>
      <c r="S401" s="164"/>
      <c r="T401" s="164"/>
      <c r="U401" s="96"/>
      <c r="V401" s="96"/>
      <c r="W401" s="96"/>
      <c r="X401" s="96"/>
      <c r="Y401" s="96">
        <v>1</v>
      </c>
      <c r="Z401" s="97">
        <f t="shared" si="41"/>
        <v>0</v>
      </c>
      <c r="AA401" s="97"/>
      <c r="AB401" s="291" t="str">
        <f>IFERROR(VLOOKUP(B401,'Найдено на объекте'!$A$2:$I$83,9,0),"-")</f>
        <v>-</v>
      </c>
      <c r="AC401" s="196" t="str">
        <f t="shared" si="36"/>
        <v>-</v>
      </c>
      <c r="AD401" s="196" t="str">
        <f>IFERROR(VLOOKUP(B401,[1]Отгрузки!$B$208:$C$281,2,0),"-")</f>
        <v>-</v>
      </c>
      <c r="AE401" s="196" t="str">
        <f t="shared" si="37"/>
        <v>-</v>
      </c>
      <c r="AF401" s="291">
        <f t="shared" si="38"/>
        <v>2</v>
      </c>
      <c r="AG401" s="196">
        <f t="shared" si="39"/>
        <v>4.9399999999999999E-2</v>
      </c>
      <c r="AH401" s="319"/>
      <c r="AI401" s="291"/>
      <c r="AJ401" s="107">
        <f>VLOOKUP(B401,'[2]ВОМ КГ-3 СОЭКС'!$C$3:$G$2063,5,0)</f>
        <v>49.4</v>
      </c>
      <c r="AK401" s="218">
        <f t="shared" si="40"/>
        <v>0</v>
      </c>
    </row>
    <row r="402" spans="1:37" x14ac:dyDescent="0.3">
      <c r="A402" s="159" t="s">
        <v>1254</v>
      </c>
      <c r="B402" s="160" t="s">
        <v>2157</v>
      </c>
      <c r="C402" s="160" t="s">
        <v>3650</v>
      </c>
      <c r="D402" s="113">
        <v>8</v>
      </c>
      <c r="E402" s="161">
        <v>21.1</v>
      </c>
      <c r="F402" s="162">
        <v>168.8</v>
      </c>
      <c r="G402" s="163">
        <v>0.57999999999999996</v>
      </c>
      <c r="H402" s="163">
        <v>4.6399999999999997</v>
      </c>
      <c r="I402" s="113" t="s">
        <v>170</v>
      </c>
      <c r="J402" s="96"/>
      <c r="K402" s="96"/>
      <c r="L402" s="96"/>
      <c r="M402" s="96"/>
      <c r="N402" s="96"/>
      <c r="O402" s="96"/>
      <c r="P402" s="164"/>
      <c r="Q402" s="164"/>
      <c r="R402" s="164"/>
      <c r="S402" s="164"/>
      <c r="T402" s="164"/>
      <c r="U402" s="96"/>
      <c r="V402" s="96"/>
      <c r="W402" s="96"/>
      <c r="X402" s="96"/>
      <c r="Y402" s="96"/>
      <c r="Z402" s="97">
        <f t="shared" si="41"/>
        <v>8</v>
      </c>
      <c r="AA402" s="97" t="s">
        <v>1772</v>
      </c>
      <c r="AB402" s="291" t="str">
        <f>IFERROR(VLOOKUP(B402,'Найдено на объекте'!$A$2:$I$83,9,0),"-")</f>
        <v>-</v>
      </c>
      <c r="AC402" s="196" t="str">
        <f t="shared" si="36"/>
        <v>-</v>
      </c>
      <c r="AD402" s="196" t="str">
        <f>IFERROR(VLOOKUP(B402,[1]Отгрузки!$B$208:$C$281,2,0),"-")</f>
        <v>-</v>
      </c>
      <c r="AE402" s="196" t="str">
        <f t="shared" si="37"/>
        <v>-</v>
      </c>
      <c r="AF402" s="291">
        <f t="shared" si="38"/>
        <v>8</v>
      </c>
      <c r="AG402" s="196">
        <f t="shared" si="39"/>
        <v>0.16880000000000001</v>
      </c>
      <c r="AH402" s="319"/>
      <c r="AI402" s="291"/>
      <c r="AJ402" s="107">
        <f>VLOOKUP(B402,'[2]ВОМ КГ-3 СОЭКС'!$C$3:$G$2063,5,0)</f>
        <v>168.8</v>
      </c>
      <c r="AK402" s="218">
        <f t="shared" si="40"/>
        <v>0</v>
      </c>
    </row>
    <row r="403" spans="1:37" ht="31.2" x14ac:dyDescent="0.3">
      <c r="A403" s="159" t="s">
        <v>1257</v>
      </c>
      <c r="B403" s="160" t="s">
        <v>2158</v>
      </c>
      <c r="C403" s="160" t="s">
        <v>3651</v>
      </c>
      <c r="D403" s="113">
        <v>15</v>
      </c>
      <c r="E403" s="161">
        <v>14.9</v>
      </c>
      <c r="F403" s="162">
        <v>223.5</v>
      </c>
      <c r="G403" s="163">
        <v>0.43</v>
      </c>
      <c r="H403" s="163">
        <v>6.45</v>
      </c>
      <c r="I403" s="113" t="s">
        <v>170</v>
      </c>
      <c r="J403" s="96"/>
      <c r="K403" s="96"/>
      <c r="L403" s="96"/>
      <c r="M403" s="96">
        <v>2</v>
      </c>
      <c r="N403" s="96">
        <v>2</v>
      </c>
      <c r="O403" s="96"/>
      <c r="P403" s="164"/>
      <c r="Q403" s="164"/>
      <c r="R403" s="164"/>
      <c r="S403" s="164"/>
      <c r="T403" s="164"/>
      <c r="U403" s="96"/>
      <c r="V403" s="96">
        <v>1</v>
      </c>
      <c r="W403" s="96"/>
      <c r="X403" s="96"/>
      <c r="Y403" s="96"/>
      <c r="Z403" s="97">
        <f t="shared" si="41"/>
        <v>10</v>
      </c>
      <c r="AA403" s="97" t="s">
        <v>1775</v>
      </c>
      <c r="AB403" s="291" t="str">
        <f>IFERROR(VLOOKUP(B403,'Найдено на объекте'!$A$2:$I$83,9,0),"-")</f>
        <v>-</v>
      </c>
      <c r="AC403" s="196" t="str">
        <f t="shared" si="36"/>
        <v>-</v>
      </c>
      <c r="AD403" s="196" t="str">
        <f>IFERROR(VLOOKUP(B403,[1]Отгрузки!$B$208:$C$281,2,0),"-")</f>
        <v>-</v>
      </c>
      <c r="AE403" s="196" t="str">
        <f t="shared" si="37"/>
        <v>-</v>
      </c>
      <c r="AF403" s="291">
        <f t="shared" si="38"/>
        <v>15</v>
      </c>
      <c r="AG403" s="196">
        <f t="shared" si="39"/>
        <v>0.2235</v>
      </c>
      <c r="AH403" s="319"/>
      <c r="AI403" s="291"/>
      <c r="AJ403" s="107">
        <f>VLOOKUP(B403,'[2]ВОМ КГ-3 СОЭКС'!$C$3:$G$2063,5,0)</f>
        <v>223.5</v>
      </c>
      <c r="AK403" s="218">
        <f t="shared" si="40"/>
        <v>0</v>
      </c>
    </row>
    <row r="404" spans="1:37" x14ac:dyDescent="0.3">
      <c r="A404" s="159" t="s">
        <v>1260</v>
      </c>
      <c r="B404" s="160" t="s">
        <v>2159</v>
      </c>
      <c r="C404" s="160" t="s">
        <v>3652</v>
      </c>
      <c r="D404" s="113">
        <v>36</v>
      </c>
      <c r="E404" s="161">
        <v>4.8</v>
      </c>
      <c r="F404" s="162">
        <v>172.8</v>
      </c>
      <c r="G404" s="163">
        <v>0.25</v>
      </c>
      <c r="H404" s="163">
        <v>9</v>
      </c>
      <c r="I404" s="113" t="s">
        <v>170</v>
      </c>
      <c r="J404" s="96"/>
      <c r="K404" s="96"/>
      <c r="L404" s="96"/>
      <c r="M404" s="96"/>
      <c r="N404" s="96"/>
      <c r="O404" s="96"/>
      <c r="P404" s="164"/>
      <c r="Q404" s="164"/>
      <c r="R404" s="164"/>
      <c r="S404" s="164"/>
      <c r="T404" s="164"/>
      <c r="U404" s="96"/>
      <c r="V404" s="96"/>
      <c r="W404" s="96"/>
      <c r="X404" s="96"/>
      <c r="Y404" s="96"/>
      <c r="Z404" s="97">
        <f t="shared" si="41"/>
        <v>36</v>
      </c>
      <c r="AA404" s="97" t="s">
        <v>1772</v>
      </c>
      <c r="AB404" s="291" t="str">
        <f>IFERROR(VLOOKUP(B404,'Найдено на объекте'!$A$2:$I$83,9,0),"-")</f>
        <v>-</v>
      </c>
      <c r="AC404" s="196" t="str">
        <f t="shared" si="36"/>
        <v>-</v>
      </c>
      <c r="AD404" s="196" t="str">
        <f>IFERROR(VLOOKUP(B404,[1]Отгрузки!$B$208:$C$281,2,0),"-")</f>
        <v>-</v>
      </c>
      <c r="AE404" s="196" t="str">
        <f t="shared" si="37"/>
        <v>-</v>
      </c>
      <c r="AF404" s="291">
        <f t="shared" si="38"/>
        <v>36</v>
      </c>
      <c r="AG404" s="196">
        <f t="shared" si="39"/>
        <v>0.17279999999999998</v>
      </c>
      <c r="AH404" s="319"/>
      <c r="AI404" s="291"/>
      <c r="AJ404" s="107">
        <f>VLOOKUP(B404,'[2]ВОМ КГ-3 СОЭКС'!$C$3:$G$2063,5,0)</f>
        <v>172.8</v>
      </c>
      <c r="AK404" s="218">
        <f t="shared" si="40"/>
        <v>0</v>
      </c>
    </row>
    <row r="405" spans="1:37" x14ac:dyDescent="0.3">
      <c r="A405" s="159" t="s">
        <v>1263</v>
      </c>
      <c r="B405" s="160" t="s">
        <v>2160</v>
      </c>
      <c r="C405" s="160" t="s">
        <v>3653</v>
      </c>
      <c r="D405" s="113">
        <v>32</v>
      </c>
      <c r="E405" s="161">
        <v>235.1</v>
      </c>
      <c r="F405" s="162">
        <v>7523.2</v>
      </c>
      <c r="G405" s="163">
        <v>6.19</v>
      </c>
      <c r="H405" s="163">
        <v>198.08</v>
      </c>
      <c r="I405" s="113" t="s">
        <v>165</v>
      </c>
      <c r="J405" s="96">
        <v>2</v>
      </c>
      <c r="K405" s="96">
        <v>2</v>
      </c>
      <c r="L405" s="96">
        <v>2</v>
      </c>
      <c r="M405" s="96">
        <v>2</v>
      </c>
      <c r="N405" s="96">
        <v>2</v>
      </c>
      <c r="O405" s="96">
        <v>2</v>
      </c>
      <c r="P405" s="164">
        <v>2</v>
      </c>
      <c r="Q405" s="164">
        <v>2</v>
      </c>
      <c r="R405" s="164">
        <v>2</v>
      </c>
      <c r="S405" s="164">
        <v>2</v>
      </c>
      <c r="T405" s="164">
        <v>2</v>
      </c>
      <c r="U405" s="96">
        <v>2</v>
      </c>
      <c r="V405" s="96">
        <v>2</v>
      </c>
      <c r="W405" s="96">
        <v>2</v>
      </c>
      <c r="X405" s="96">
        <v>2</v>
      </c>
      <c r="Y405" s="96">
        <v>2</v>
      </c>
      <c r="Z405" s="97">
        <f t="shared" si="41"/>
        <v>0</v>
      </c>
      <c r="AA405" s="97"/>
      <c r="AB405" s="291" t="str">
        <f>IFERROR(VLOOKUP(B405,'Найдено на объекте'!$A$2:$I$83,9,0),"-")</f>
        <v>-</v>
      </c>
      <c r="AC405" s="196" t="str">
        <f t="shared" si="36"/>
        <v>-</v>
      </c>
      <c r="AD405" s="196" t="str">
        <f>IFERROR(VLOOKUP(B405,[1]Отгрузки!$B$208:$C$281,2,0),"-")</f>
        <v>-</v>
      </c>
      <c r="AE405" s="196" t="str">
        <f t="shared" si="37"/>
        <v>-</v>
      </c>
      <c r="AF405" s="291">
        <f t="shared" si="38"/>
        <v>32</v>
      </c>
      <c r="AG405" s="196">
        <f t="shared" si="39"/>
        <v>7.5232000000000001</v>
      </c>
      <c r="AH405" s="319"/>
      <c r="AI405" s="291"/>
      <c r="AJ405" s="107">
        <f>VLOOKUP(B405,'[2]ВОМ КГ-3 СОЭКС'!$C$3:$G$2063,5,0)</f>
        <v>7523.2</v>
      </c>
      <c r="AK405" s="218">
        <f t="shared" si="40"/>
        <v>0</v>
      </c>
    </row>
    <row r="406" spans="1:37" x14ac:dyDescent="0.3">
      <c r="A406" s="159" t="s">
        <v>1266</v>
      </c>
      <c r="B406" s="160" t="s">
        <v>2161</v>
      </c>
      <c r="C406" s="160" t="s">
        <v>3654</v>
      </c>
      <c r="D406" s="113">
        <v>32</v>
      </c>
      <c r="E406" s="161">
        <v>232.1</v>
      </c>
      <c r="F406" s="162">
        <v>7427.2</v>
      </c>
      <c r="G406" s="163">
        <v>6.11</v>
      </c>
      <c r="H406" s="163">
        <v>195.52</v>
      </c>
      <c r="I406" s="113" t="s">
        <v>165</v>
      </c>
      <c r="J406" s="96">
        <v>2</v>
      </c>
      <c r="K406" s="96">
        <v>2</v>
      </c>
      <c r="L406" s="96">
        <v>2</v>
      </c>
      <c r="M406" s="96">
        <v>2</v>
      </c>
      <c r="N406" s="96">
        <v>2</v>
      </c>
      <c r="O406" s="96">
        <v>2</v>
      </c>
      <c r="P406" s="164">
        <v>2</v>
      </c>
      <c r="Q406" s="164">
        <v>2</v>
      </c>
      <c r="R406" s="164">
        <v>2</v>
      </c>
      <c r="S406" s="164">
        <v>2</v>
      </c>
      <c r="T406" s="164">
        <v>2</v>
      </c>
      <c r="U406" s="96">
        <v>2</v>
      </c>
      <c r="V406" s="96">
        <v>2</v>
      </c>
      <c r="W406" s="96">
        <v>2</v>
      </c>
      <c r="X406" s="96">
        <v>2</v>
      </c>
      <c r="Y406" s="96">
        <v>2</v>
      </c>
      <c r="Z406" s="97">
        <f t="shared" si="41"/>
        <v>0</v>
      </c>
      <c r="AA406" s="97"/>
      <c r="AB406" s="291" t="str">
        <f>IFERROR(VLOOKUP(B406,'Найдено на объекте'!$A$2:$I$83,9,0),"-")</f>
        <v>-</v>
      </c>
      <c r="AC406" s="196" t="str">
        <f t="shared" si="36"/>
        <v>-</v>
      </c>
      <c r="AD406" s="196" t="str">
        <f>IFERROR(VLOOKUP(B406,[1]Отгрузки!$B$208:$C$281,2,0),"-")</f>
        <v>-</v>
      </c>
      <c r="AE406" s="196" t="str">
        <f t="shared" si="37"/>
        <v>-</v>
      </c>
      <c r="AF406" s="291">
        <f t="shared" si="38"/>
        <v>32</v>
      </c>
      <c r="AG406" s="196">
        <f t="shared" si="39"/>
        <v>7.4272</v>
      </c>
      <c r="AH406" s="319"/>
      <c r="AI406" s="291"/>
      <c r="AJ406" s="107">
        <f>VLOOKUP(B406,'[2]ВОМ КГ-3 СОЭКС'!$C$3:$G$2063,5,0)</f>
        <v>7427.2</v>
      </c>
      <c r="AK406" s="218">
        <f t="shared" si="40"/>
        <v>0</v>
      </c>
    </row>
    <row r="407" spans="1:37" x14ac:dyDescent="0.3">
      <c r="A407" s="159" t="s">
        <v>1269</v>
      </c>
      <c r="B407" s="160" t="s">
        <v>2162</v>
      </c>
      <c r="C407" s="160" t="s">
        <v>3655</v>
      </c>
      <c r="D407" s="113">
        <v>8</v>
      </c>
      <c r="E407" s="161">
        <v>244.6</v>
      </c>
      <c r="F407" s="162">
        <v>1956.8</v>
      </c>
      <c r="G407" s="163">
        <v>6.44</v>
      </c>
      <c r="H407" s="163">
        <v>51.52</v>
      </c>
      <c r="I407" s="113" t="s">
        <v>165</v>
      </c>
      <c r="J407" s="96"/>
      <c r="K407" s="96"/>
      <c r="L407" s="96"/>
      <c r="M407" s="135"/>
      <c r="N407" s="96">
        <v>4</v>
      </c>
      <c r="O407" s="96"/>
      <c r="P407" s="164"/>
      <c r="Q407" s="164"/>
      <c r="R407" s="164"/>
      <c r="S407" s="164"/>
      <c r="T407" s="164"/>
      <c r="U407" s="96"/>
      <c r="V407" s="96">
        <v>4</v>
      </c>
      <c r="W407" s="96"/>
      <c r="X407" s="96"/>
      <c r="Y407" s="96"/>
      <c r="Z407" s="97">
        <f t="shared" si="41"/>
        <v>0</v>
      </c>
      <c r="AA407" s="97"/>
      <c r="AB407" s="291" t="str">
        <f>IFERROR(VLOOKUP(B407,'Найдено на объекте'!$A$2:$I$83,9,0),"-")</f>
        <v>-</v>
      </c>
      <c r="AC407" s="196" t="str">
        <f t="shared" si="36"/>
        <v>-</v>
      </c>
      <c r="AD407" s="196" t="str">
        <f>IFERROR(VLOOKUP(B407,[1]Отгрузки!$B$208:$C$281,2,0),"-")</f>
        <v>-</v>
      </c>
      <c r="AE407" s="196" t="str">
        <f t="shared" si="37"/>
        <v>-</v>
      </c>
      <c r="AF407" s="291">
        <f t="shared" si="38"/>
        <v>8</v>
      </c>
      <c r="AG407" s="196">
        <f t="shared" si="39"/>
        <v>1.9567999999999999</v>
      </c>
      <c r="AH407" s="319"/>
      <c r="AI407" s="291"/>
      <c r="AJ407" s="107">
        <f>VLOOKUP(B407,'[2]ВОМ КГ-3 СОЭКС'!$C$3:$G$2063,5,0)</f>
        <v>1956.8</v>
      </c>
      <c r="AK407" s="218">
        <f t="shared" si="40"/>
        <v>0</v>
      </c>
    </row>
    <row r="408" spans="1:37" x14ac:dyDescent="0.3">
      <c r="A408" s="159" t="s">
        <v>1272</v>
      </c>
      <c r="B408" s="160" t="s">
        <v>2163</v>
      </c>
      <c r="C408" s="160" t="s">
        <v>3656</v>
      </c>
      <c r="D408" s="113">
        <v>4</v>
      </c>
      <c r="E408" s="161">
        <v>234.8</v>
      </c>
      <c r="F408" s="162">
        <v>939.2</v>
      </c>
      <c r="G408" s="163">
        <v>6.18</v>
      </c>
      <c r="H408" s="163">
        <v>24.72</v>
      </c>
      <c r="I408" s="113" t="s">
        <v>165</v>
      </c>
      <c r="J408" s="96"/>
      <c r="K408" s="96"/>
      <c r="L408" s="96"/>
      <c r="M408" s="96"/>
      <c r="N408" s="96">
        <v>2</v>
      </c>
      <c r="O408" s="96"/>
      <c r="P408" s="164"/>
      <c r="Q408" s="164"/>
      <c r="R408" s="164"/>
      <c r="S408" s="164"/>
      <c r="T408" s="164"/>
      <c r="U408" s="96"/>
      <c r="V408" s="96">
        <v>2</v>
      </c>
      <c r="W408" s="96"/>
      <c r="X408" s="96"/>
      <c r="Y408" s="96"/>
      <c r="Z408" s="97">
        <f t="shared" si="41"/>
        <v>0</v>
      </c>
      <c r="AA408" s="97"/>
      <c r="AB408" s="291" t="str">
        <f>IFERROR(VLOOKUP(B408,'Найдено на объекте'!$A$2:$I$83,9,0),"-")</f>
        <v>-</v>
      </c>
      <c r="AC408" s="196" t="str">
        <f t="shared" si="36"/>
        <v>-</v>
      </c>
      <c r="AD408" s="196" t="str">
        <f>IFERROR(VLOOKUP(B408,[1]Отгрузки!$B$208:$C$281,2,0),"-")</f>
        <v>-</v>
      </c>
      <c r="AE408" s="196" t="str">
        <f t="shared" si="37"/>
        <v>-</v>
      </c>
      <c r="AF408" s="291">
        <f t="shared" si="38"/>
        <v>4</v>
      </c>
      <c r="AG408" s="196">
        <f t="shared" si="39"/>
        <v>0.93920000000000003</v>
      </c>
      <c r="AH408" s="319"/>
      <c r="AI408" s="291"/>
      <c r="AJ408" s="107">
        <f>VLOOKUP(B408,'[2]ВОМ КГ-3 СОЭКС'!$C$3:$G$2063,5,0)</f>
        <v>939.2</v>
      </c>
      <c r="AK408" s="218">
        <f t="shared" si="40"/>
        <v>0</v>
      </c>
    </row>
    <row r="409" spans="1:37" x14ac:dyDescent="0.3">
      <c r="A409" s="159" t="s">
        <v>1275</v>
      </c>
      <c r="B409" s="160" t="s">
        <v>2164</v>
      </c>
      <c r="C409" s="160" t="s">
        <v>3657</v>
      </c>
      <c r="D409" s="113">
        <v>4</v>
      </c>
      <c r="E409" s="161">
        <v>384.7</v>
      </c>
      <c r="F409" s="162">
        <v>1538.8</v>
      </c>
      <c r="G409" s="163">
        <v>8.3800000000000008</v>
      </c>
      <c r="H409" s="163">
        <v>33.520000000000003</v>
      </c>
      <c r="I409" s="113" t="s">
        <v>165</v>
      </c>
      <c r="J409" s="96"/>
      <c r="K409" s="96"/>
      <c r="L409" s="96"/>
      <c r="M409" s="96"/>
      <c r="N409" s="96">
        <v>2</v>
      </c>
      <c r="O409" s="96"/>
      <c r="P409" s="164"/>
      <c r="Q409" s="164"/>
      <c r="R409" s="164"/>
      <c r="S409" s="164"/>
      <c r="T409" s="164"/>
      <c r="U409" s="96"/>
      <c r="V409" s="96">
        <v>2</v>
      </c>
      <c r="W409" s="96"/>
      <c r="X409" s="96"/>
      <c r="Y409" s="96"/>
      <c r="Z409" s="97">
        <f t="shared" si="41"/>
        <v>0</v>
      </c>
      <c r="AA409" s="97"/>
      <c r="AB409" s="291" t="str">
        <f>IFERROR(VLOOKUP(B409,'Найдено на объекте'!$A$2:$I$83,9,0),"-")</f>
        <v>-</v>
      </c>
      <c r="AC409" s="196" t="str">
        <f t="shared" si="36"/>
        <v>-</v>
      </c>
      <c r="AD409" s="196" t="str">
        <f>IFERROR(VLOOKUP(B409,[1]Отгрузки!$B$208:$C$281,2,0),"-")</f>
        <v>-</v>
      </c>
      <c r="AE409" s="196" t="str">
        <f t="shared" si="37"/>
        <v>-</v>
      </c>
      <c r="AF409" s="291">
        <f t="shared" si="38"/>
        <v>4</v>
      </c>
      <c r="AG409" s="196">
        <f t="shared" si="39"/>
        <v>1.5387999999999999</v>
      </c>
      <c r="AH409" s="319"/>
      <c r="AI409" s="291"/>
      <c r="AJ409" s="107">
        <f>VLOOKUP(B409,'[2]ВОМ КГ-3 СОЭКС'!$C$3:$G$2063,5,0)</f>
        <v>1538.8</v>
      </c>
      <c r="AK409" s="218">
        <f t="shared" si="40"/>
        <v>0</v>
      </c>
    </row>
    <row r="410" spans="1:37" x14ac:dyDescent="0.3">
      <c r="A410" s="159" t="s">
        <v>1278</v>
      </c>
      <c r="B410" s="160" t="s">
        <v>2165</v>
      </c>
      <c r="C410" s="160" t="s">
        <v>3658</v>
      </c>
      <c r="D410" s="113">
        <v>2</v>
      </c>
      <c r="E410" s="161">
        <v>218.4</v>
      </c>
      <c r="F410" s="162">
        <v>436.8</v>
      </c>
      <c r="G410" s="163">
        <v>4.96</v>
      </c>
      <c r="H410" s="163">
        <v>9.92</v>
      </c>
      <c r="I410" s="113" t="s">
        <v>165</v>
      </c>
      <c r="J410" s="96"/>
      <c r="K410" s="96"/>
      <c r="L410" s="96"/>
      <c r="M410" s="96"/>
      <c r="N410" s="96">
        <v>1</v>
      </c>
      <c r="O410" s="96"/>
      <c r="P410" s="164"/>
      <c r="Q410" s="164"/>
      <c r="R410" s="164"/>
      <c r="S410" s="164"/>
      <c r="T410" s="164"/>
      <c r="U410" s="96"/>
      <c r="V410" s="96">
        <v>1</v>
      </c>
      <c r="W410" s="96"/>
      <c r="X410" s="96"/>
      <c r="Y410" s="96"/>
      <c r="Z410" s="97">
        <f t="shared" si="41"/>
        <v>0</v>
      </c>
      <c r="AA410" s="97"/>
      <c r="AB410" s="291" t="str">
        <f>IFERROR(VLOOKUP(B410,'Найдено на объекте'!$A$2:$I$83,9,0),"-")</f>
        <v>-</v>
      </c>
      <c r="AC410" s="196" t="str">
        <f t="shared" si="36"/>
        <v>-</v>
      </c>
      <c r="AD410" s="196" t="str">
        <f>IFERROR(VLOOKUP(B410,[1]Отгрузки!$B$208:$C$281,2,0),"-")</f>
        <v>-</v>
      </c>
      <c r="AE410" s="196" t="str">
        <f t="shared" si="37"/>
        <v>-</v>
      </c>
      <c r="AF410" s="291">
        <f t="shared" si="38"/>
        <v>2</v>
      </c>
      <c r="AG410" s="196">
        <f t="shared" si="39"/>
        <v>0.43680000000000002</v>
      </c>
      <c r="AH410" s="319"/>
      <c r="AI410" s="291"/>
      <c r="AJ410" s="107">
        <f>VLOOKUP(B410,'[2]ВОМ КГ-3 СОЭКС'!$C$3:$G$2063,5,0)</f>
        <v>436.8</v>
      </c>
      <c r="AK410" s="218">
        <f t="shared" si="40"/>
        <v>0</v>
      </c>
    </row>
    <row r="411" spans="1:37" x14ac:dyDescent="0.3">
      <c r="A411" s="159" t="s">
        <v>1281</v>
      </c>
      <c r="B411" s="160" t="s">
        <v>2166</v>
      </c>
      <c r="C411" s="160" t="s">
        <v>3659</v>
      </c>
      <c r="D411" s="113">
        <v>2</v>
      </c>
      <c r="E411" s="161">
        <v>218.4</v>
      </c>
      <c r="F411" s="162">
        <v>436.8</v>
      </c>
      <c r="G411" s="163">
        <v>4.96</v>
      </c>
      <c r="H411" s="163">
        <v>9.92</v>
      </c>
      <c r="I411" s="113" t="s">
        <v>165</v>
      </c>
      <c r="J411" s="96"/>
      <c r="K411" s="96"/>
      <c r="L411" s="96"/>
      <c r="M411" s="96"/>
      <c r="N411" s="96">
        <v>1</v>
      </c>
      <c r="O411" s="96"/>
      <c r="P411" s="164"/>
      <c r="Q411" s="164"/>
      <c r="R411" s="164"/>
      <c r="S411" s="164"/>
      <c r="T411" s="164"/>
      <c r="U411" s="96"/>
      <c r="V411" s="96">
        <v>1</v>
      </c>
      <c r="W411" s="96"/>
      <c r="X411" s="96"/>
      <c r="Y411" s="96"/>
      <c r="Z411" s="97">
        <f t="shared" si="41"/>
        <v>0</v>
      </c>
      <c r="AA411" s="97"/>
      <c r="AB411" s="291" t="str">
        <f>IFERROR(VLOOKUP(B411,'Найдено на объекте'!$A$2:$I$83,9,0),"-")</f>
        <v>-</v>
      </c>
      <c r="AC411" s="196" t="str">
        <f t="shared" si="36"/>
        <v>-</v>
      </c>
      <c r="AD411" s="196" t="str">
        <f>IFERROR(VLOOKUP(B411,[1]Отгрузки!$B$208:$C$281,2,0),"-")</f>
        <v>-</v>
      </c>
      <c r="AE411" s="196" t="str">
        <f t="shared" si="37"/>
        <v>-</v>
      </c>
      <c r="AF411" s="291">
        <f t="shared" si="38"/>
        <v>2</v>
      </c>
      <c r="AG411" s="196">
        <f t="shared" si="39"/>
        <v>0.43680000000000002</v>
      </c>
      <c r="AH411" s="319"/>
      <c r="AI411" s="291"/>
      <c r="AJ411" s="107">
        <f>VLOOKUP(B411,'[2]ВОМ КГ-3 СОЭКС'!$C$3:$G$2063,5,0)</f>
        <v>436.8</v>
      </c>
      <c r="AK411" s="218">
        <f t="shared" si="40"/>
        <v>0</v>
      </c>
    </row>
    <row r="412" spans="1:37" x14ac:dyDescent="0.3">
      <c r="A412" s="159" t="s">
        <v>1284</v>
      </c>
      <c r="B412" s="160" t="s">
        <v>2167</v>
      </c>
      <c r="C412" s="160" t="s">
        <v>3660</v>
      </c>
      <c r="D412" s="113">
        <v>4</v>
      </c>
      <c r="E412" s="161">
        <v>220.4</v>
      </c>
      <c r="F412" s="162">
        <v>881.6</v>
      </c>
      <c r="G412" s="163">
        <v>5.01</v>
      </c>
      <c r="H412" s="163">
        <v>20.04</v>
      </c>
      <c r="I412" s="113" t="s">
        <v>165</v>
      </c>
      <c r="J412" s="96"/>
      <c r="K412" s="96"/>
      <c r="L412" s="96"/>
      <c r="M412" s="96"/>
      <c r="N412" s="96">
        <v>2</v>
      </c>
      <c r="O412" s="96"/>
      <c r="P412" s="164"/>
      <c r="Q412" s="164"/>
      <c r="R412" s="164"/>
      <c r="S412" s="164"/>
      <c r="T412" s="164"/>
      <c r="U412" s="96"/>
      <c r="V412" s="96">
        <v>2</v>
      </c>
      <c r="W412" s="96"/>
      <c r="X412" s="96"/>
      <c r="Y412" s="96"/>
      <c r="Z412" s="97">
        <f t="shared" si="41"/>
        <v>0</v>
      </c>
      <c r="AA412" s="97"/>
      <c r="AB412" s="291" t="str">
        <f>IFERROR(VLOOKUP(B412,'Найдено на объекте'!$A$2:$I$83,9,0),"-")</f>
        <v>-</v>
      </c>
      <c r="AC412" s="196" t="str">
        <f t="shared" si="36"/>
        <v>-</v>
      </c>
      <c r="AD412" s="196" t="str">
        <f>IFERROR(VLOOKUP(B412,[1]Отгрузки!$B$208:$C$281,2,0),"-")</f>
        <v>-</v>
      </c>
      <c r="AE412" s="196" t="str">
        <f t="shared" si="37"/>
        <v>-</v>
      </c>
      <c r="AF412" s="291">
        <f t="shared" si="38"/>
        <v>4</v>
      </c>
      <c r="AG412" s="196">
        <f t="shared" si="39"/>
        <v>0.88160000000000005</v>
      </c>
      <c r="AH412" s="319"/>
      <c r="AI412" s="291"/>
      <c r="AJ412" s="107">
        <f>VLOOKUP(B412,'[2]ВОМ КГ-3 СОЭКС'!$C$3:$G$2063,5,0)</f>
        <v>881.6</v>
      </c>
      <c r="AK412" s="218">
        <f t="shared" si="40"/>
        <v>0</v>
      </c>
    </row>
    <row r="413" spans="1:37" x14ac:dyDescent="0.3">
      <c r="A413" s="159" t="s">
        <v>1287</v>
      </c>
      <c r="B413" s="160" t="s">
        <v>2168</v>
      </c>
      <c r="C413" s="160" t="s">
        <v>3661</v>
      </c>
      <c r="D413" s="113">
        <v>4</v>
      </c>
      <c r="E413" s="161">
        <v>107.7</v>
      </c>
      <c r="F413" s="162">
        <v>430.8</v>
      </c>
      <c r="G413" s="163">
        <v>2.96</v>
      </c>
      <c r="H413" s="163">
        <v>11.84</v>
      </c>
      <c r="I413" s="113" t="s">
        <v>165</v>
      </c>
      <c r="J413" s="96"/>
      <c r="K413" s="96"/>
      <c r="L413" s="96"/>
      <c r="M413" s="96"/>
      <c r="N413" s="96">
        <v>2</v>
      </c>
      <c r="O413" s="96"/>
      <c r="P413" s="164"/>
      <c r="Q413" s="164"/>
      <c r="R413" s="164"/>
      <c r="S413" s="164"/>
      <c r="T413" s="164"/>
      <c r="U413" s="96"/>
      <c r="V413" s="96">
        <v>2</v>
      </c>
      <c r="W413" s="96"/>
      <c r="X413" s="96"/>
      <c r="Y413" s="96"/>
      <c r="Z413" s="97">
        <f t="shared" si="41"/>
        <v>0</v>
      </c>
      <c r="AA413" s="97"/>
      <c r="AB413" s="291" t="str">
        <f>IFERROR(VLOOKUP(B413,'Найдено на объекте'!$A$2:$I$83,9,0),"-")</f>
        <v>-</v>
      </c>
      <c r="AC413" s="196" t="str">
        <f t="shared" si="36"/>
        <v>-</v>
      </c>
      <c r="AD413" s="196" t="str">
        <f>IFERROR(VLOOKUP(B413,[1]Отгрузки!$B$208:$C$281,2,0),"-")</f>
        <v>-</v>
      </c>
      <c r="AE413" s="196" t="str">
        <f t="shared" si="37"/>
        <v>-</v>
      </c>
      <c r="AF413" s="291">
        <f t="shared" si="38"/>
        <v>4</v>
      </c>
      <c r="AG413" s="196">
        <f t="shared" si="39"/>
        <v>0.43080000000000002</v>
      </c>
      <c r="AH413" s="319"/>
      <c r="AI413" s="291"/>
      <c r="AJ413" s="107">
        <f>VLOOKUP(B413,'[2]ВОМ КГ-3 СОЭКС'!$C$3:$G$2063,5,0)</f>
        <v>430.8</v>
      </c>
      <c r="AK413" s="218">
        <f t="shared" si="40"/>
        <v>0</v>
      </c>
    </row>
    <row r="414" spans="1:37" x14ac:dyDescent="0.3">
      <c r="A414" s="159" t="s">
        <v>1290</v>
      </c>
      <c r="B414" s="160" t="s">
        <v>2169</v>
      </c>
      <c r="C414" s="160" t="s">
        <v>3662</v>
      </c>
      <c r="D414" s="113">
        <v>4</v>
      </c>
      <c r="E414" s="161">
        <v>110.5</v>
      </c>
      <c r="F414" s="162">
        <v>442</v>
      </c>
      <c r="G414" s="163">
        <v>3.04</v>
      </c>
      <c r="H414" s="163">
        <v>12.16</v>
      </c>
      <c r="I414" s="113" t="s">
        <v>165</v>
      </c>
      <c r="J414" s="96"/>
      <c r="K414" s="96"/>
      <c r="L414" s="96"/>
      <c r="M414" s="96"/>
      <c r="N414" s="96">
        <v>2</v>
      </c>
      <c r="O414" s="96"/>
      <c r="P414" s="164"/>
      <c r="Q414" s="164"/>
      <c r="R414" s="164"/>
      <c r="S414" s="164"/>
      <c r="T414" s="164"/>
      <c r="U414" s="96"/>
      <c r="V414" s="96">
        <v>2</v>
      </c>
      <c r="W414" s="96"/>
      <c r="X414" s="96"/>
      <c r="Y414" s="96"/>
      <c r="Z414" s="97">
        <f t="shared" si="41"/>
        <v>0</v>
      </c>
      <c r="AA414" s="97"/>
      <c r="AB414" s="291" t="str">
        <f>IFERROR(VLOOKUP(B414,'Найдено на объекте'!$A$2:$I$83,9,0),"-")</f>
        <v>-</v>
      </c>
      <c r="AC414" s="196" t="str">
        <f t="shared" si="36"/>
        <v>-</v>
      </c>
      <c r="AD414" s="196" t="str">
        <f>IFERROR(VLOOKUP(B414,[1]Отгрузки!$B$208:$C$281,2,0),"-")</f>
        <v>-</v>
      </c>
      <c r="AE414" s="196" t="str">
        <f t="shared" si="37"/>
        <v>-</v>
      </c>
      <c r="AF414" s="291">
        <f t="shared" si="38"/>
        <v>4</v>
      </c>
      <c r="AG414" s="196">
        <f t="shared" si="39"/>
        <v>0.442</v>
      </c>
      <c r="AH414" s="319"/>
      <c r="AI414" s="291"/>
      <c r="AJ414" s="107">
        <f>VLOOKUP(B414,'[2]ВОМ КГ-3 СОЭКС'!$C$3:$G$2063,5,0)</f>
        <v>442</v>
      </c>
      <c r="AK414" s="218">
        <f t="shared" si="40"/>
        <v>0</v>
      </c>
    </row>
    <row r="415" spans="1:37" x14ac:dyDescent="0.3">
      <c r="A415" s="159" t="s">
        <v>1293</v>
      </c>
      <c r="B415" s="160" t="s">
        <v>2170</v>
      </c>
      <c r="C415" s="160" t="s">
        <v>3663</v>
      </c>
      <c r="D415" s="113">
        <v>56</v>
      </c>
      <c r="E415" s="161">
        <v>55</v>
      </c>
      <c r="F415" s="162">
        <v>3080</v>
      </c>
      <c r="G415" s="163">
        <v>1.78</v>
      </c>
      <c r="H415" s="163">
        <v>99.68</v>
      </c>
      <c r="I415" s="113" t="s">
        <v>165</v>
      </c>
      <c r="J415" s="96"/>
      <c r="K415" s="96">
        <v>4</v>
      </c>
      <c r="L415" s="96">
        <v>4</v>
      </c>
      <c r="M415" s="96">
        <v>4</v>
      </c>
      <c r="N415" s="96">
        <v>4</v>
      </c>
      <c r="O415" s="96">
        <v>4</v>
      </c>
      <c r="P415" s="164">
        <v>4</v>
      </c>
      <c r="Q415" s="164">
        <v>4</v>
      </c>
      <c r="R415" s="164"/>
      <c r="S415" s="164">
        <v>4</v>
      </c>
      <c r="T415" s="164">
        <v>4</v>
      </c>
      <c r="U415" s="96">
        <v>4</v>
      </c>
      <c r="V415" s="96">
        <v>4</v>
      </c>
      <c r="W415" s="96">
        <v>4</v>
      </c>
      <c r="X415" s="96">
        <v>4</v>
      </c>
      <c r="Y415" s="96">
        <v>4</v>
      </c>
      <c r="Z415" s="97">
        <f t="shared" si="41"/>
        <v>0</v>
      </c>
      <c r="AA415" s="97"/>
      <c r="AB415" s="291" t="str">
        <f>IFERROR(VLOOKUP(B415,'Найдено на объекте'!$A$2:$I$83,9,0),"-")</f>
        <v>-</v>
      </c>
      <c r="AC415" s="196" t="str">
        <f t="shared" si="36"/>
        <v>-</v>
      </c>
      <c r="AD415" s="196" t="str">
        <f>IFERROR(VLOOKUP(B415,[1]Отгрузки!$B$208:$C$281,2,0),"-")</f>
        <v>-</v>
      </c>
      <c r="AE415" s="196" t="str">
        <f t="shared" si="37"/>
        <v>-</v>
      </c>
      <c r="AF415" s="291">
        <f t="shared" si="38"/>
        <v>56</v>
      </c>
      <c r="AG415" s="196">
        <f t="shared" si="39"/>
        <v>3.08</v>
      </c>
      <c r="AH415" s="319"/>
      <c r="AI415" s="291"/>
      <c r="AJ415" s="107">
        <f>VLOOKUP(B415,'[2]ВОМ КГ-3 СОЭКС'!$C$3:$G$2063,5,0)</f>
        <v>3080</v>
      </c>
      <c r="AK415" s="218">
        <f t="shared" si="40"/>
        <v>0</v>
      </c>
    </row>
    <row r="416" spans="1:37" x14ac:dyDescent="0.3">
      <c r="A416" s="159" t="s">
        <v>1296</v>
      </c>
      <c r="B416" s="160" t="s">
        <v>2171</v>
      </c>
      <c r="C416" s="160" t="s">
        <v>3664</v>
      </c>
      <c r="D416" s="113">
        <v>2</v>
      </c>
      <c r="E416" s="161">
        <v>48.2</v>
      </c>
      <c r="F416" s="162">
        <v>96.4</v>
      </c>
      <c r="G416" s="163">
        <v>1.56</v>
      </c>
      <c r="H416" s="163">
        <v>3.12</v>
      </c>
      <c r="I416" s="113" t="s">
        <v>165</v>
      </c>
      <c r="J416" s="96"/>
      <c r="K416" s="96"/>
      <c r="L416" s="96"/>
      <c r="M416" s="96"/>
      <c r="N416" s="96">
        <v>1</v>
      </c>
      <c r="O416" s="96"/>
      <c r="P416" s="164"/>
      <c r="Q416" s="164"/>
      <c r="R416" s="164"/>
      <c r="S416" s="164"/>
      <c r="T416" s="164"/>
      <c r="U416" s="96"/>
      <c r="V416" s="96">
        <v>1</v>
      </c>
      <c r="W416" s="96"/>
      <c r="X416" s="96"/>
      <c r="Y416" s="96"/>
      <c r="Z416" s="97">
        <f t="shared" si="41"/>
        <v>0</v>
      </c>
      <c r="AA416" s="97"/>
      <c r="AB416" s="291" t="str">
        <f>IFERROR(VLOOKUP(B416,'Найдено на объекте'!$A$2:$I$83,9,0),"-")</f>
        <v>-</v>
      </c>
      <c r="AC416" s="196" t="str">
        <f t="shared" si="36"/>
        <v>-</v>
      </c>
      <c r="AD416" s="196" t="str">
        <f>IFERROR(VLOOKUP(B416,[1]Отгрузки!$B$208:$C$281,2,0),"-")</f>
        <v>-</v>
      </c>
      <c r="AE416" s="196" t="str">
        <f t="shared" si="37"/>
        <v>-</v>
      </c>
      <c r="AF416" s="291">
        <f t="shared" si="38"/>
        <v>2</v>
      </c>
      <c r="AG416" s="196">
        <f t="shared" si="39"/>
        <v>9.64E-2</v>
      </c>
      <c r="AH416" s="319"/>
      <c r="AI416" s="291"/>
      <c r="AJ416" s="107">
        <f>VLOOKUP(B416,'[2]ВОМ КГ-3 СОЭКС'!$C$3:$G$2063,5,0)</f>
        <v>96.4</v>
      </c>
      <c r="AK416" s="218">
        <f t="shared" si="40"/>
        <v>0</v>
      </c>
    </row>
    <row r="417" spans="1:37" x14ac:dyDescent="0.3">
      <c r="A417" s="159" t="s">
        <v>1299</v>
      </c>
      <c r="B417" s="160" t="s">
        <v>2172</v>
      </c>
      <c r="C417" s="160" t="s">
        <v>3665</v>
      </c>
      <c r="D417" s="113">
        <v>2</v>
      </c>
      <c r="E417" s="161">
        <v>51</v>
      </c>
      <c r="F417" s="162">
        <v>102</v>
      </c>
      <c r="G417" s="163">
        <v>1.65</v>
      </c>
      <c r="H417" s="163">
        <v>3.3</v>
      </c>
      <c r="I417" s="113" t="s">
        <v>165</v>
      </c>
      <c r="J417" s="96"/>
      <c r="K417" s="96"/>
      <c r="L417" s="96"/>
      <c r="M417" s="96"/>
      <c r="N417" s="96">
        <v>1</v>
      </c>
      <c r="O417" s="96"/>
      <c r="P417" s="164"/>
      <c r="Q417" s="164"/>
      <c r="R417" s="164"/>
      <c r="S417" s="164"/>
      <c r="T417" s="164"/>
      <c r="U417" s="96"/>
      <c r="V417" s="96">
        <v>1</v>
      </c>
      <c r="W417" s="96"/>
      <c r="X417" s="96"/>
      <c r="Y417" s="96"/>
      <c r="Z417" s="97">
        <f t="shared" si="41"/>
        <v>0</v>
      </c>
      <c r="AA417" s="97"/>
      <c r="AB417" s="291" t="str">
        <f>IFERROR(VLOOKUP(B417,'Найдено на объекте'!$A$2:$I$83,9,0),"-")</f>
        <v>-</v>
      </c>
      <c r="AC417" s="196" t="str">
        <f t="shared" si="36"/>
        <v>-</v>
      </c>
      <c r="AD417" s="196" t="str">
        <f>IFERROR(VLOOKUP(B417,[1]Отгрузки!$B$208:$C$281,2,0),"-")</f>
        <v>-</v>
      </c>
      <c r="AE417" s="196" t="str">
        <f t="shared" si="37"/>
        <v>-</v>
      </c>
      <c r="AF417" s="291">
        <f t="shared" si="38"/>
        <v>2</v>
      </c>
      <c r="AG417" s="196">
        <f t="shared" si="39"/>
        <v>0.10199999999999999</v>
      </c>
      <c r="AH417" s="319"/>
      <c r="AI417" s="291"/>
      <c r="AJ417" s="107">
        <f>VLOOKUP(B417,'[2]ВОМ КГ-3 СОЭКС'!$C$3:$G$2063,5,0)</f>
        <v>102</v>
      </c>
      <c r="AK417" s="218">
        <f t="shared" si="40"/>
        <v>0</v>
      </c>
    </row>
    <row r="418" spans="1:37" x14ac:dyDescent="0.3">
      <c r="A418" s="159" t="s">
        <v>1302</v>
      </c>
      <c r="B418" s="160" t="s">
        <v>2173</v>
      </c>
      <c r="C418" s="160" t="s">
        <v>3666</v>
      </c>
      <c r="D418" s="113">
        <v>2</v>
      </c>
      <c r="E418" s="161">
        <v>54.3</v>
      </c>
      <c r="F418" s="162">
        <v>108.6</v>
      </c>
      <c r="G418" s="163">
        <v>1.76</v>
      </c>
      <c r="H418" s="163">
        <v>3.52</v>
      </c>
      <c r="I418" s="113" t="s">
        <v>165</v>
      </c>
      <c r="J418" s="96"/>
      <c r="K418" s="96"/>
      <c r="L418" s="96"/>
      <c r="M418" s="96"/>
      <c r="N418" s="96">
        <v>1</v>
      </c>
      <c r="O418" s="96"/>
      <c r="P418" s="164"/>
      <c r="Q418" s="164"/>
      <c r="R418" s="164"/>
      <c r="S418" s="164"/>
      <c r="T418" s="164"/>
      <c r="U418" s="96"/>
      <c r="V418" s="96">
        <v>1</v>
      </c>
      <c r="W418" s="96"/>
      <c r="X418" s="96"/>
      <c r="Y418" s="96"/>
      <c r="Z418" s="97">
        <f t="shared" si="41"/>
        <v>0</v>
      </c>
      <c r="AA418" s="97"/>
      <c r="AB418" s="291" t="str">
        <f>IFERROR(VLOOKUP(B418,'Найдено на объекте'!$A$2:$I$83,9,0),"-")</f>
        <v>-</v>
      </c>
      <c r="AC418" s="196" t="str">
        <f t="shared" si="36"/>
        <v>-</v>
      </c>
      <c r="AD418" s="196" t="str">
        <f>IFERROR(VLOOKUP(B418,[1]Отгрузки!$B$208:$C$281,2,0),"-")</f>
        <v>-</v>
      </c>
      <c r="AE418" s="196" t="str">
        <f t="shared" si="37"/>
        <v>-</v>
      </c>
      <c r="AF418" s="291">
        <f t="shared" si="38"/>
        <v>2</v>
      </c>
      <c r="AG418" s="196">
        <f t="shared" si="39"/>
        <v>0.10859999999999999</v>
      </c>
      <c r="AH418" s="319"/>
      <c r="AI418" s="291"/>
      <c r="AJ418" s="107">
        <f>VLOOKUP(B418,'[2]ВОМ КГ-3 СОЭКС'!$C$3:$G$2063,5,0)</f>
        <v>108.6</v>
      </c>
      <c r="AK418" s="218">
        <f t="shared" si="40"/>
        <v>0</v>
      </c>
    </row>
    <row r="419" spans="1:37" x14ac:dyDescent="0.3">
      <c r="A419" s="159" t="s">
        <v>1305</v>
      </c>
      <c r="B419" s="160" t="s">
        <v>2174</v>
      </c>
      <c r="C419" s="160" t="s">
        <v>3667</v>
      </c>
      <c r="D419" s="113">
        <v>2</v>
      </c>
      <c r="E419" s="161">
        <v>55.3</v>
      </c>
      <c r="F419" s="162">
        <v>110.6</v>
      </c>
      <c r="G419" s="163">
        <v>1.79</v>
      </c>
      <c r="H419" s="163">
        <v>3.58</v>
      </c>
      <c r="I419" s="113" t="s">
        <v>165</v>
      </c>
      <c r="J419" s="96"/>
      <c r="K419" s="96"/>
      <c r="L419" s="96"/>
      <c r="M419" s="96"/>
      <c r="N419" s="96">
        <v>1</v>
      </c>
      <c r="O419" s="96"/>
      <c r="P419" s="164"/>
      <c r="Q419" s="164"/>
      <c r="R419" s="164"/>
      <c r="S419" s="164"/>
      <c r="T419" s="164"/>
      <c r="U419" s="96"/>
      <c r="V419" s="96">
        <v>1</v>
      </c>
      <c r="W419" s="96"/>
      <c r="X419" s="96"/>
      <c r="Y419" s="96"/>
      <c r="Z419" s="97">
        <f t="shared" si="41"/>
        <v>0</v>
      </c>
      <c r="AA419" s="97"/>
      <c r="AB419" s="291" t="str">
        <f>IFERROR(VLOOKUP(B419,'Найдено на объекте'!$A$2:$I$83,9,0),"-")</f>
        <v>-</v>
      </c>
      <c r="AC419" s="196" t="str">
        <f t="shared" si="36"/>
        <v>-</v>
      </c>
      <c r="AD419" s="196" t="str">
        <f>IFERROR(VLOOKUP(B419,[1]Отгрузки!$B$208:$C$281,2,0),"-")</f>
        <v>-</v>
      </c>
      <c r="AE419" s="196" t="str">
        <f t="shared" si="37"/>
        <v>-</v>
      </c>
      <c r="AF419" s="291">
        <f t="shared" si="38"/>
        <v>2</v>
      </c>
      <c r="AG419" s="196">
        <f t="shared" si="39"/>
        <v>0.11059999999999999</v>
      </c>
      <c r="AH419" s="319"/>
      <c r="AI419" s="291"/>
      <c r="AJ419" s="107">
        <f>VLOOKUP(B419,'[2]ВОМ КГ-3 СОЭКС'!$C$3:$G$2063,5,0)</f>
        <v>110.6</v>
      </c>
      <c r="AK419" s="218">
        <f t="shared" si="40"/>
        <v>0</v>
      </c>
    </row>
    <row r="420" spans="1:37" x14ac:dyDescent="0.3">
      <c r="A420" s="159" t="s">
        <v>1308</v>
      </c>
      <c r="B420" s="160" t="s">
        <v>2175</v>
      </c>
      <c r="C420" s="160" t="s">
        <v>3668</v>
      </c>
      <c r="D420" s="113">
        <v>2</v>
      </c>
      <c r="E420" s="161">
        <v>37.299999999999997</v>
      </c>
      <c r="F420" s="162">
        <v>74.599999999999994</v>
      </c>
      <c r="G420" s="163">
        <v>1.21</v>
      </c>
      <c r="H420" s="163">
        <v>2.42</v>
      </c>
      <c r="I420" s="113" t="s">
        <v>165</v>
      </c>
      <c r="J420" s="96"/>
      <c r="K420" s="96"/>
      <c r="L420" s="96"/>
      <c r="M420" s="96"/>
      <c r="N420" s="96">
        <v>1</v>
      </c>
      <c r="O420" s="96"/>
      <c r="P420" s="164"/>
      <c r="Q420" s="164"/>
      <c r="R420" s="164"/>
      <c r="S420" s="164"/>
      <c r="T420" s="164"/>
      <c r="U420" s="96"/>
      <c r="V420" s="96">
        <v>1</v>
      </c>
      <c r="W420" s="96"/>
      <c r="X420" s="96"/>
      <c r="Y420" s="96"/>
      <c r="Z420" s="97">
        <f t="shared" si="41"/>
        <v>0</v>
      </c>
      <c r="AA420" s="97"/>
      <c r="AB420" s="291" t="str">
        <f>IFERROR(VLOOKUP(B420,'Найдено на объекте'!$A$2:$I$83,9,0),"-")</f>
        <v>-</v>
      </c>
      <c r="AC420" s="196" t="str">
        <f t="shared" si="36"/>
        <v>-</v>
      </c>
      <c r="AD420" s="196" t="str">
        <f>IFERROR(VLOOKUP(B420,[1]Отгрузки!$B$208:$C$281,2,0),"-")</f>
        <v>-</v>
      </c>
      <c r="AE420" s="196" t="str">
        <f t="shared" si="37"/>
        <v>-</v>
      </c>
      <c r="AF420" s="291">
        <f t="shared" si="38"/>
        <v>2</v>
      </c>
      <c r="AG420" s="196">
        <f t="shared" si="39"/>
        <v>7.46E-2</v>
      </c>
      <c r="AH420" s="319"/>
      <c r="AI420" s="291"/>
      <c r="AJ420" s="107">
        <f>VLOOKUP(B420,'[2]ВОМ КГ-3 СОЭКС'!$C$3:$G$2063,5,0)</f>
        <v>74.599999999999994</v>
      </c>
      <c r="AK420" s="218">
        <f t="shared" si="40"/>
        <v>0</v>
      </c>
    </row>
    <row r="421" spans="1:37" x14ac:dyDescent="0.3">
      <c r="A421" s="159" t="s">
        <v>1311</v>
      </c>
      <c r="B421" s="160" t="s">
        <v>2176</v>
      </c>
      <c r="C421" s="160" t="s">
        <v>3669</v>
      </c>
      <c r="D421" s="113">
        <v>4</v>
      </c>
      <c r="E421" s="161">
        <v>35.700000000000003</v>
      </c>
      <c r="F421" s="162">
        <v>142.80000000000001</v>
      </c>
      <c r="G421" s="163">
        <v>1.1599999999999999</v>
      </c>
      <c r="H421" s="163">
        <v>4.6399999999999997</v>
      </c>
      <c r="I421" s="113" t="s">
        <v>165</v>
      </c>
      <c r="J421" s="96"/>
      <c r="K421" s="96"/>
      <c r="L421" s="96"/>
      <c r="M421" s="96"/>
      <c r="N421" s="96">
        <v>2</v>
      </c>
      <c r="O421" s="96"/>
      <c r="P421" s="164"/>
      <c r="Q421" s="164"/>
      <c r="R421" s="164"/>
      <c r="S421" s="164"/>
      <c r="T421" s="164"/>
      <c r="U421" s="96"/>
      <c r="V421" s="96">
        <v>2</v>
      </c>
      <c r="W421" s="96"/>
      <c r="X421" s="96"/>
      <c r="Y421" s="96"/>
      <c r="Z421" s="97">
        <f t="shared" si="41"/>
        <v>0</v>
      </c>
      <c r="AA421" s="97"/>
      <c r="AB421" s="291" t="str">
        <f>IFERROR(VLOOKUP(B421,'Найдено на объекте'!$A$2:$I$83,9,0),"-")</f>
        <v>-</v>
      </c>
      <c r="AC421" s="196" t="str">
        <f t="shared" si="36"/>
        <v>-</v>
      </c>
      <c r="AD421" s="196" t="str">
        <f>IFERROR(VLOOKUP(B421,[1]Отгрузки!$B$208:$C$281,2,0),"-")</f>
        <v>-</v>
      </c>
      <c r="AE421" s="196" t="str">
        <f t="shared" si="37"/>
        <v>-</v>
      </c>
      <c r="AF421" s="291">
        <f t="shared" si="38"/>
        <v>4</v>
      </c>
      <c r="AG421" s="196">
        <f t="shared" si="39"/>
        <v>0.14280000000000001</v>
      </c>
      <c r="AH421" s="319"/>
      <c r="AI421" s="291"/>
      <c r="AJ421" s="107">
        <f>VLOOKUP(B421,'[2]ВОМ КГ-3 СОЭКС'!$C$3:$G$2063,5,0)</f>
        <v>142.80000000000001</v>
      </c>
      <c r="AK421" s="218">
        <f t="shared" si="40"/>
        <v>0</v>
      </c>
    </row>
    <row r="422" spans="1:37" x14ac:dyDescent="0.3">
      <c r="A422" s="159" t="s">
        <v>1314</v>
      </c>
      <c r="B422" s="160" t="s">
        <v>2177</v>
      </c>
      <c r="C422" s="160" t="s">
        <v>3670</v>
      </c>
      <c r="D422" s="113">
        <v>2</v>
      </c>
      <c r="E422" s="161">
        <v>29.5</v>
      </c>
      <c r="F422" s="162">
        <v>59</v>
      </c>
      <c r="G422" s="163">
        <v>0.96</v>
      </c>
      <c r="H422" s="163">
        <v>1.92</v>
      </c>
      <c r="I422" s="113" t="s">
        <v>165</v>
      </c>
      <c r="J422" s="96"/>
      <c r="K422" s="96"/>
      <c r="L422" s="96"/>
      <c r="M422" s="96"/>
      <c r="N422" s="96">
        <v>1</v>
      </c>
      <c r="O422" s="96"/>
      <c r="P422" s="164"/>
      <c r="Q422" s="164"/>
      <c r="R422" s="164"/>
      <c r="S422" s="164"/>
      <c r="T422" s="164"/>
      <c r="U422" s="96"/>
      <c r="V422" s="96">
        <v>1</v>
      </c>
      <c r="W422" s="96"/>
      <c r="X422" s="96"/>
      <c r="Y422" s="96"/>
      <c r="Z422" s="97">
        <f t="shared" si="41"/>
        <v>0</v>
      </c>
      <c r="AA422" s="97"/>
      <c r="AB422" s="291" t="str">
        <f>IFERROR(VLOOKUP(B422,'Найдено на объекте'!$A$2:$I$83,9,0),"-")</f>
        <v>-</v>
      </c>
      <c r="AC422" s="196" t="str">
        <f t="shared" si="36"/>
        <v>-</v>
      </c>
      <c r="AD422" s="196" t="str">
        <f>IFERROR(VLOOKUP(B422,[1]Отгрузки!$B$208:$C$281,2,0),"-")</f>
        <v>-</v>
      </c>
      <c r="AE422" s="196" t="str">
        <f t="shared" si="37"/>
        <v>-</v>
      </c>
      <c r="AF422" s="291">
        <f t="shared" si="38"/>
        <v>2</v>
      </c>
      <c r="AG422" s="196">
        <f t="shared" si="39"/>
        <v>5.8999999999999997E-2</v>
      </c>
      <c r="AH422" s="319"/>
      <c r="AI422" s="291"/>
      <c r="AJ422" s="107">
        <f>VLOOKUP(B422,'[2]ВОМ КГ-3 СОЭКС'!$C$3:$G$2063,5,0)</f>
        <v>59</v>
      </c>
      <c r="AK422" s="218">
        <f t="shared" si="40"/>
        <v>0</v>
      </c>
    </row>
    <row r="423" spans="1:37" x14ac:dyDescent="0.3">
      <c r="A423" s="159" t="s">
        <v>1317</v>
      </c>
      <c r="B423" s="160" t="s">
        <v>2178</v>
      </c>
      <c r="C423" s="160" t="s">
        <v>3671</v>
      </c>
      <c r="D423" s="113">
        <v>2</v>
      </c>
      <c r="E423" s="161">
        <v>24.7</v>
      </c>
      <c r="F423" s="162">
        <v>49.4</v>
      </c>
      <c r="G423" s="163">
        <v>0.8</v>
      </c>
      <c r="H423" s="163">
        <v>1.6</v>
      </c>
      <c r="I423" s="113" t="s">
        <v>165</v>
      </c>
      <c r="J423" s="96"/>
      <c r="K423" s="96"/>
      <c r="L423" s="96"/>
      <c r="M423" s="96"/>
      <c r="N423" s="96">
        <v>1</v>
      </c>
      <c r="O423" s="96"/>
      <c r="P423" s="164"/>
      <c r="Q423" s="164"/>
      <c r="R423" s="164"/>
      <c r="S423" s="164"/>
      <c r="T423" s="164"/>
      <c r="U423" s="96"/>
      <c r="V423" s="96">
        <v>1</v>
      </c>
      <c r="W423" s="96"/>
      <c r="X423" s="96"/>
      <c r="Y423" s="96"/>
      <c r="Z423" s="97">
        <f t="shared" si="41"/>
        <v>0</v>
      </c>
      <c r="AA423" s="97"/>
      <c r="AB423" s="291" t="str">
        <f>IFERROR(VLOOKUP(B423,'Найдено на объекте'!$A$2:$I$83,9,0),"-")</f>
        <v>-</v>
      </c>
      <c r="AC423" s="196" t="str">
        <f t="shared" si="36"/>
        <v>-</v>
      </c>
      <c r="AD423" s="196" t="str">
        <f>IFERROR(VLOOKUP(B423,[1]Отгрузки!$B$208:$C$281,2,0),"-")</f>
        <v>-</v>
      </c>
      <c r="AE423" s="196" t="str">
        <f t="shared" si="37"/>
        <v>-</v>
      </c>
      <c r="AF423" s="291">
        <f t="shared" si="38"/>
        <v>2</v>
      </c>
      <c r="AG423" s="196">
        <f t="shared" si="39"/>
        <v>4.9399999999999999E-2</v>
      </c>
      <c r="AH423" s="319"/>
      <c r="AI423" s="291"/>
      <c r="AJ423" s="107">
        <f>VLOOKUP(B423,'[2]ВОМ КГ-3 СОЭКС'!$C$3:$G$2063,5,0)</f>
        <v>49.4</v>
      </c>
      <c r="AK423" s="218">
        <f t="shared" si="40"/>
        <v>0</v>
      </c>
    </row>
    <row r="424" spans="1:37" x14ac:dyDescent="0.3">
      <c r="A424" s="159" t="s">
        <v>1320</v>
      </c>
      <c r="B424" s="160" t="s">
        <v>2179</v>
      </c>
      <c r="C424" s="160" t="s">
        <v>3672</v>
      </c>
      <c r="D424" s="113">
        <v>4</v>
      </c>
      <c r="E424" s="161">
        <v>222</v>
      </c>
      <c r="F424" s="162">
        <v>888</v>
      </c>
      <c r="G424" s="163">
        <v>5.07</v>
      </c>
      <c r="H424" s="163">
        <v>20.28</v>
      </c>
      <c r="I424" s="113" t="s">
        <v>165</v>
      </c>
      <c r="J424" s="96"/>
      <c r="K424" s="96"/>
      <c r="L424" s="96"/>
      <c r="M424" s="96"/>
      <c r="N424" s="96">
        <v>2</v>
      </c>
      <c r="O424" s="96"/>
      <c r="P424" s="164"/>
      <c r="Q424" s="164"/>
      <c r="R424" s="164"/>
      <c r="S424" s="164"/>
      <c r="T424" s="164"/>
      <c r="U424" s="96"/>
      <c r="V424" s="96">
        <v>2</v>
      </c>
      <c r="W424" s="96"/>
      <c r="X424" s="96"/>
      <c r="Y424" s="96"/>
      <c r="Z424" s="97">
        <f t="shared" si="41"/>
        <v>0</v>
      </c>
      <c r="AA424" s="97"/>
      <c r="AB424" s="291" t="str">
        <f>IFERROR(VLOOKUP(B424,'Найдено на объекте'!$A$2:$I$83,9,0),"-")</f>
        <v>-</v>
      </c>
      <c r="AC424" s="196" t="str">
        <f t="shared" si="36"/>
        <v>-</v>
      </c>
      <c r="AD424" s="196" t="str">
        <f>IFERROR(VLOOKUP(B424,[1]Отгрузки!$B$208:$C$281,2,0),"-")</f>
        <v>-</v>
      </c>
      <c r="AE424" s="196" t="str">
        <f t="shared" si="37"/>
        <v>-</v>
      </c>
      <c r="AF424" s="291">
        <f t="shared" si="38"/>
        <v>4</v>
      </c>
      <c r="AG424" s="196">
        <f t="shared" si="39"/>
        <v>0.88800000000000001</v>
      </c>
      <c r="AH424" s="319"/>
      <c r="AI424" s="291"/>
      <c r="AJ424" s="107">
        <f>VLOOKUP(B424,'[2]ВОМ КГ-3 СОЭКС'!$C$3:$G$2063,5,0)</f>
        <v>888</v>
      </c>
      <c r="AK424" s="218">
        <f t="shared" si="40"/>
        <v>0</v>
      </c>
    </row>
    <row r="425" spans="1:37" x14ac:dyDescent="0.3">
      <c r="A425" s="159" t="s">
        <v>1323</v>
      </c>
      <c r="B425" s="160" t="s">
        <v>2180</v>
      </c>
      <c r="C425" s="160" t="s">
        <v>3673</v>
      </c>
      <c r="D425" s="113">
        <v>2</v>
      </c>
      <c r="E425" s="161">
        <v>224.3</v>
      </c>
      <c r="F425" s="162">
        <v>448.6</v>
      </c>
      <c r="G425" s="163">
        <v>5.13</v>
      </c>
      <c r="H425" s="163">
        <v>10.26</v>
      </c>
      <c r="I425" s="113" t="s">
        <v>165</v>
      </c>
      <c r="J425" s="96"/>
      <c r="K425" s="96"/>
      <c r="L425" s="96"/>
      <c r="M425" s="96"/>
      <c r="N425" s="96">
        <v>1</v>
      </c>
      <c r="O425" s="96"/>
      <c r="P425" s="164"/>
      <c r="Q425" s="164"/>
      <c r="R425" s="164"/>
      <c r="S425" s="164"/>
      <c r="T425" s="164"/>
      <c r="U425" s="96"/>
      <c r="V425" s="96">
        <v>1</v>
      </c>
      <c r="W425" s="96"/>
      <c r="X425" s="96"/>
      <c r="Y425" s="96"/>
      <c r="Z425" s="97">
        <f t="shared" si="41"/>
        <v>0</v>
      </c>
      <c r="AA425" s="97"/>
      <c r="AB425" s="291" t="str">
        <f>IFERROR(VLOOKUP(B425,'Найдено на объекте'!$A$2:$I$83,9,0),"-")</f>
        <v>-</v>
      </c>
      <c r="AC425" s="196" t="str">
        <f t="shared" si="36"/>
        <v>-</v>
      </c>
      <c r="AD425" s="196" t="str">
        <f>IFERROR(VLOOKUP(B425,[1]Отгрузки!$B$208:$C$281,2,0),"-")</f>
        <v>-</v>
      </c>
      <c r="AE425" s="196" t="str">
        <f t="shared" si="37"/>
        <v>-</v>
      </c>
      <c r="AF425" s="291">
        <f t="shared" si="38"/>
        <v>2</v>
      </c>
      <c r="AG425" s="196">
        <f t="shared" si="39"/>
        <v>0.4486</v>
      </c>
      <c r="AH425" s="319"/>
      <c r="AI425" s="291"/>
      <c r="AJ425" s="107">
        <f>VLOOKUP(B425,'[2]ВОМ КГ-3 СОЭКС'!$C$3:$G$2063,5,0)</f>
        <v>448.6</v>
      </c>
      <c r="AK425" s="218">
        <f t="shared" si="40"/>
        <v>0</v>
      </c>
    </row>
    <row r="426" spans="1:37" x14ac:dyDescent="0.3">
      <c r="A426" s="159" t="s">
        <v>1326</v>
      </c>
      <c r="B426" s="160" t="s">
        <v>2181</v>
      </c>
      <c r="C426" s="160" t="s">
        <v>3674</v>
      </c>
      <c r="D426" s="113">
        <v>2</v>
      </c>
      <c r="E426" s="161">
        <v>224.3</v>
      </c>
      <c r="F426" s="162">
        <v>448.6</v>
      </c>
      <c r="G426" s="163">
        <v>5.13</v>
      </c>
      <c r="H426" s="163">
        <v>10.26</v>
      </c>
      <c r="I426" s="113" t="s">
        <v>165</v>
      </c>
      <c r="J426" s="96"/>
      <c r="K426" s="96"/>
      <c r="L426" s="96"/>
      <c r="M426" s="96"/>
      <c r="N426" s="96">
        <v>1</v>
      </c>
      <c r="O426" s="96"/>
      <c r="P426" s="164"/>
      <c r="Q426" s="164"/>
      <c r="R426" s="164"/>
      <c r="S426" s="164"/>
      <c r="T426" s="164"/>
      <c r="U426" s="96"/>
      <c r="V426" s="96">
        <v>1</v>
      </c>
      <c r="W426" s="96"/>
      <c r="X426" s="96"/>
      <c r="Y426" s="96"/>
      <c r="Z426" s="97">
        <f t="shared" si="41"/>
        <v>0</v>
      </c>
      <c r="AA426" s="97"/>
      <c r="AB426" s="291" t="str">
        <f>IFERROR(VLOOKUP(B426,'Найдено на объекте'!$A$2:$I$83,9,0),"-")</f>
        <v>-</v>
      </c>
      <c r="AC426" s="196" t="str">
        <f t="shared" si="36"/>
        <v>-</v>
      </c>
      <c r="AD426" s="196" t="str">
        <f>IFERROR(VLOOKUP(B426,[1]Отгрузки!$B$208:$C$281,2,0),"-")</f>
        <v>-</v>
      </c>
      <c r="AE426" s="196" t="str">
        <f t="shared" si="37"/>
        <v>-</v>
      </c>
      <c r="AF426" s="291">
        <f t="shared" si="38"/>
        <v>2</v>
      </c>
      <c r="AG426" s="196">
        <f t="shared" si="39"/>
        <v>0.4486</v>
      </c>
      <c r="AH426" s="319"/>
      <c r="AI426" s="291"/>
      <c r="AJ426" s="107">
        <f>VLOOKUP(B426,'[2]ВОМ КГ-3 СОЭКС'!$C$3:$G$2063,5,0)</f>
        <v>448.6</v>
      </c>
      <c r="AK426" s="218">
        <f t="shared" si="40"/>
        <v>0</v>
      </c>
    </row>
    <row r="427" spans="1:37" x14ac:dyDescent="0.3">
      <c r="A427" s="159" t="s">
        <v>1329</v>
      </c>
      <c r="B427" s="160" t="s">
        <v>2182</v>
      </c>
      <c r="C427" s="160" t="s">
        <v>3675</v>
      </c>
      <c r="D427" s="113">
        <v>1</v>
      </c>
      <c r="E427" s="161">
        <v>277.10000000000002</v>
      </c>
      <c r="F427" s="162">
        <v>277.10000000000002</v>
      </c>
      <c r="G427" s="163">
        <v>5.46</v>
      </c>
      <c r="H427" s="163">
        <v>5.46</v>
      </c>
      <c r="I427" s="113" t="s">
        <v>170</v>
      </c>
      <c r="J427" s="96"/>
      <c r="K427" s="96"/>
      <c r="L427" s="96">
        <v>1</v>
      </c>
      <c r="M427" s="96"/>
      <c r="N427" s="96"/>
      <c r="O427" s="96"/>
      <c r="P427" s="164"/>
      <c r="Q427" s="164"/>
      <c r="R427" s="164"/>
      <c r="S427" s="164"/>
      <c r="T427" s="164"/>
      <c r="U427" s="96"/>
      <c r="V427" s="96"/>
      <c r="W427" s="96"/>
      <c r="X427" s="96"/>
      <c r="Y427" s="96"/>
      <c r="Z427" s="97">
        <f t="shared" si="41"/>
        <v>0</v>
      </c>
      <c r="AA427" s="97"/>
      <c r="AB427" s="291" t="str">
        <f>IFERROR(VLOOKUP(B427,'Найдено на объекте'!$A$2:$I$83,9,0),"-")</f>
        <v>-</v>
      </c>
      <c r="AC427" s="196" t="str">
        <f t="shared" si="36"/>
        <v>-</v>
      </c>
      <c r="AD427" s="196" t="str">
        <f>IFERROR(VLOOKUP(B427,[1]Отгрузки!$B$208:$C$281,2,0),"-")</f>
        <v>-</v>
      </c>
      <c r="AE427" s="196" t="str">
        <f t="shared" si="37"/>
        <v>-</v>
      </c>
      <c r="AF427" s="291">
        <f t="shared" si="38"/>
        <v>1</v>
      </c>
      <c r="AG427" s="196">
        <f t="shared" si="39"/>
        <v>0.27710000000000001</v>
      </c>
      <c r="AH427" s="319"/>
      <c r="AI427" s="291"/>
      <c r="AJ427" s="107">
        <f>VLOOKUP(B427,'[2]ВОМ КГ-3 СОЭКС'!$C$3:$G$2063,5,0)</f>
        <v>277.10000000000002</v>
      </c>
      <c r="AK427" s="218">
        <f t="shared" si="40"/>
        <v>0</v>
      </c>
    </row>
    <row r="428" spans="1:37" x14ac:dyDescent="0.3">
      <c r="A428" s="159" t="s">
        <v>1332</v>
      </c>
      <c r="B428" s="160" t="s">
        <v>2183</v>
      </c>
      <c r="C428" s="160" t="s">
        <v>3676</v>
      </c>
      <c r="D428" s="113">
        <v>1</v>
      </c>
      <c r="E428" s="161">
        <v>427.4</v>
      </c>
      <c r="F428" s="162">
        <v>427.4</v>
      </c>
      <c r="G428" s="163">
        <v>8.8000000000000007</v>
      </c>
      <c r="H428" s="163">
        <v>8.8000000000000007</v>
      </c>
      <c r="I428" s="113" t="s">
        <v>170</v>
      </c>
      <c r="J428" s="96"/>
      <c r="K428" s="96"/>
      <c r="L428" s="96">
        <v>1</v>
      </c>
      <c r="M428" s="96"/>
      <c r="N428" s="96"/>
      <c r="O428" s="96"/>
      <c r="P428" s="164"/>
      <c r="Q428" s="164"/>
      <c r="R428" s="164"/>
      <c r="S428" s="164"/>
      <c r="T428" s="164"/>
      <c r="U428" s="96"/>
      <c r="V428" s="96"/>
      <c r="W428" s="96"/>
      <c r="X428" s="96"/>
      <c r="Y428" s="96"/>
      <c r="Z428" s="97">
        <f t="shared" si="41"/>
        <v>0</v>
      </c>
      <c r="AA428" s="97"/>
      <c r="AB428" s="291" t="str">
        <f>IFERROR(VLOOKUP(B428,'Найдено на объекте'!$A$2:$I$83,9,0),"-")</f>
        <v>-</v>
      </c>
      <c r="AC428" s="196" t="str">
        <f t="shared" si="36"/>
        <v>-</v>
      </c>
      <c r="AD428" s="196" t="str">
        <f>IFERROR(VLOOKUP(B428,[1]Отгрузки!$B$208:$C$281,2,0),"-")</f>
        <v>-</v>
      </c>
      <c r="AE428" s="196" t="str">
        <f t="shared" si="37"/>
        <v>-</v>
      </c>
      <c r="AF428" s="291">
        <f t="shared" si="38"/>
        <v>1</v>
      </c>
      <c r="AG428" s="196">
        <f t="shared" si="39"/>
        <v>0.4274</v>
      </c>
      <c r="AH428" s="319"/>
      <c r="AI428" s="291"/>
      <c r="AJ428" s="107">
        <f>VLOOKUP(B428,'[2]ВОМ КГ-3 СОЭКС'!$C$3:$G$2063,5,0)</f>
        <v>427.4</v>
      </c>
      <c r="AK428" s="218">
        <f t="shared" si="40"/>
        <v>0</v>
      </c>
    </row>
    <row r="429" spans="1:37" x14ac:dyDescent="0.3">
      <c r="A429" s="159" t="s">
        <v>1335</v>
      </c>
      <c r="B429" s="160" t="s">
        <v>2184</v>
      </c>
      <c r="C429" s="160" t="s">
        <v>3677</v>
      </c>
      <c r="D429" s="113">
        <v>2</v>
      </c>
      <c r="E429" s="161">
        <v>322.89999999999998</v>
      </c>
      <c r="F429" s="162">
        <v>645.79999999999995</v>
      </c>
      <c r="G429" s="163">
        <v>6.46</v>
      </c>
      <c r="H429" s="163">
        <v>12.92</v>
      </c>
      <c r="I429" s="113" t="s">
        <v>170</v>
      </c>
      <c r="J429" s="96"/>
      <c r="K429" s="96"/>
      <c r="L429" s="96"/>
      <c r="M429" s="96"/>
      <c r="N429" s="96">
        <v>1</v>
      </c>
      <c r="O429" s="96"/>
      <c r="P429" s="164"/>
      <c r="Q429" s="164"/>
      <c r="R429" s="164"/>
      <c r="S429" s="164"/>
      <c r="T429" s="164"/>
      <c r="U429" s="96"/>
      <c r="V429" s="96">
        <v>1</v>
      </c>
      <c r="W429" s="96"/>
      <c r="X429" s="96"/>
      <c r="Y429" s="96"/>
      <c r="Z429" s="97">
        <f t="shared" si="41"/>
        <v>0</v>
      </c>
      <c r="AA429" s="97"/>
      <c r="AB429" s="291" t="str">
        <f>IFERROR(VLOOKUP(B429,'Найдено на объекте'!$A$2:$I$83,9,0),"-")</f>
        <v>-</v>
      </c>
      <c r="AC429" s="196" t="str">
        <f t="shared" si="36"/>
        <v>-</v>
      </c>
      <c r="AD429" s="196" t="str">
        <f>IFERROR(VLOOKUP(B429,[1]Отгрузки!$B$208:$C$281,2,0),"-")</f>
        <v>-</v>
      </c>
      <c r="AE429" s="196" t="str">
        <f t="shared" si="37"/>
        <v>-</v>
      </c>
      <c r="AF429" s="291">
        <f t="shared" si="38"/>
        <v>2</v>
      </c>
      <c r="AG429" s="196">
        <f t="shared" si="39"/>
        <v>0.64579999999999993</v>
      </c>
      <c r="AH429" s="319"/>
      <c r="AI429" s="291"/>
      <c r="AJ429" s="107">
        <f>VLOOKUP(B429,'[2]ВОМ КГ-3 СОЭКС'!$C$3:$G$2063,5,0)</f>
        <v>645.79999999999995</v>
      </c>
      <c r="AK429" s="218">
        <f t="shared" si="40"/>
        <v>0</v>
      </c>
    </row>
    <row r="430" spans="1:37" x14ac:dyDescent="0.3">
      <c r="A430" s="159" t="s">
        <v>1338</v>
      </c>
      <c r="B430" s="160" t="s">
        <v>2185</v>
      </c>
      <c r="C430" s="160" t="s">
        <v>3678</v>
      </c>
      <c r="D430" s="113">
        <v>2</v>
      </c>
      <c r="E430" s="161">
        <v>473.1</v>
      </c>
      <c r="F430" s="162">
        <v>946.2</v>
      </c>
      <c r="G430" s="163">
        <v>9.8000000000000007</v>
      </c>
      <c r="H430" s="163">
        <v>19.600000000000001</v>
      </c>
      <c r="I430" s="113" t="s">
        <v>170</v>
      </c>
      <c r="J430" s="96"/>
      <c r="K430" s="96"/>
      <c r="L430" s="96"/>
      <c r="M430" s="96"/>
      <c r="N430" s="96">
        <v>1</v>
      </c>
      <c r="O430" s="96"/>
      <c r="P430" s="164"/>
      <c r="Q430" s="164"/>
      <c r="R430" s="164"/>
      <c r="S430" s="164"/>
      <c r="T430" s="164"/>
      <c r="U430" s="96"/>
      <c r="V430" s="96">
        <v>1</v>
      </c>
      <c r="W430" s="96"/>
      <c r="X430" s="96"/>
      <c r="Y430" s="96"/>
      <c r="Z430" s="97">
        <f t="shared" si="41"/>
        <v>0</v>
      </c>
      <c r="AA430" s="97"/>
      <c r="AB430" s="291" t="str">
        <f>IFERROR(VLOOKUP(B430,'Найдено на объекте'!$A$2:$I$83,9,0),"-")</f>
        <v>-</v>
      </c>
      <c r="AC430" s="196" t="str">
        <f t="shared" si="36"/>
        <v>-</v>
      </c>
      <c r="AD430" s="196" t="str">
        <f>IFERROR(VLOOKUP(B430,[1]Отгрузки!$B$208:$C$281,2,0),"-")</f>
        <v>-</v>
      </c>
      <c r="AE430" s="196" t="str">
        <f t="shared" si="37"/>
        <v>-</v>
      </c>
      <c r="AF430" s="291">
        <f t="shared" si="38"/>
        <v>2</v>
      </c>
      <c r="AG430" s="196">
        <f t="shared" si="39"/>
        <v>0.94620000000000004</v>
      </c>
      <c r="AH430" s="319"/>
      <c r="AI430" s="291"/>
      <c r="AJ430" s="107">
        <f>VLOOKUP(B430,'[2]ВОМ КГ-3 СОЭКС'!$C$3:$G$2063,5,0)</f>
        <v>946.2</v>
      </c>
      <c r="AK430" s="218">
        <f t="shared" si="40"/>
        <v>0</v>
      </c>
    </row>
    <row r="431" spans="1:37" x14ac:dyDescent="0.3">
      <c r="A431" s="159" t="s">
        <v>1341</v>
      </c>
      <c r="B431" s="160" t="s">
        <v>2186</v>
      </c>
      <c r="C431" s="160" t="s">
        <v>3679</v>
      </c>
      <c r="D431" s="113">
        <v>2</v>
      </c>
      <c r="E431" s="161">
        <v>60.6</v>
      </c>
      <c r="F431" s="162">
        <v>121.2</v>
      </c>
      <c r="G431" s="163">
        <v>1.68</v>
      </c>
      <c r="H431" s="163">
        <v>3.36</v>
      </c>
      <c r="I431" s="113" t="s">
        <v>170</v>
      </c>
      <c r="J431" s="96">
        <v>1</v>
      </c>
      <c r="K431" s="96"/>
      <c r="L431" s="96"/>
      <c r="M431" s="96"/>
      <c r="N431" s="96"/>
      <c r="O431" s="96"/>
      <c r="P431" s="164"/>
      <c r="Q431" s="164"/>
      <c r="R431" s="164">
        <v>1</v>
      </c>
      <c r="S431" s="164"/>
      <c r="T431" s="164"/>
      <c r="U431" s="96"/>
      <c r="V431" s="96"/>
      <c r="W431" s="96"/>
      <c r="X431" s="96"/>
      <c r="Y431" s="96"/>
      <c r="Z431" s="97">
        <f t="shared" si="41"/>
        <v>0</v>
      </c>
      <c r="AA431" s="97"/>
      <c r="AB431" s="291" t="str">
        <f>IFERROR(VLOOKUP(B431,'Найдено на объекте'!$A$2:$I$83,9,0),"-")</f>
        <v>-</v>
      </c>
      <c r="AC431" s="196" t="str">
        <f t="shared" si="36"/>
        <v>-</v>
      </c>
      <c r="AD431" s="196" t="str">
        <f>IFERROR(VLOOKUP(B431,[1]Отгрузки!$B$208:$C$281,2,0),"-")</f>
        <v>-</v>
      </c>
      <c r="AE431" s="196" t="str">
        <f t="shared" si="37"/>
        <v>-</v>
      </c>
      <c r="AF431" s="291">
        <f t="shared" si="38"/>
        <v>2</v>
      </c>
      <c r="AG431" s="196">
        <f t="shared" si="39"/>
        <v>0.1212</v>
      </c>
      <c r="AH431" s="319"/>
      <c r="AI431" s="291"/>
      <c r="AJ431" s="107">
        <f>VLOOKUP(B431,'[2]ВОМ КГ-3 СОЭКС'!$C$3:$G$2063,5,0)</f>
        <v>121.2</v>
      </c>
      <c r="AK431" s="218">
        <f t="shared" si="40"/>
        <v>0</v>
      </c>
    </row>
    <row r="432" spans="1:37" x14ac:dyDescent="0.3">
      <c r="A432" s="159" t="s">
        <v>1344</v>
      </c>
      <c r="B432" s="160" t="s">
        <v>2187</v>
      </c>
      <c r="C432" s="160" t="s">
        <v>3680</v>
      </c>
      <c r="D432" s="113">
        <v>2</v>
      </c>
      <c r="E432" s="161">
        <v>60.6</v>
      </c>
      <c r="F432" s="162">
        <v>121.2</v>
      </c>
      <c r="G432" s="163">
        <v>1.68</v>
      </c>
      <c r="H432" s="163">
        <v>3.36</v>
      </c>
      <c r="I432" s="113" t="s">
        <v>170</v>
      </c>
      <c r="J432" s="96"/>
      <c r="K432" s="96"/>
      <c r="L432" s="96"/>
      <c r="M432" s="96"/>
      <c r="N432" s="96"/>
      <c r="O432" s="96"/>
      <c r="P432" s="164"/>
      <c r="Q432" s="164"/>
      <c r="R432" s="164">
        <v>2</v>
      </c>
      <c r="S432" s="164"/>
      <c r="T432" s="164"/>
      <c r="U432" s="96"/>
      <c r="V432" s="96"/>
      <c r="W432" s="96"/>
      <c r="X432" s="96"/>
      <c r="Y432" s="96"/>
      <c r="Z432" s="97">
        <f t="shared" si="41"/>
        <v>0</v>
      </c>
      <c r="AA432" s="97"/>
      <c r="AB432" s="291" t="str">
        <f>IFERROR(VLOOKUP(B432,'Найдено на объекте'!$A$2:$I$83,9,0),"-")</f>
        <v>-</v>
      </c>
      <c r="AC432" s="196" t="str">
        <f t="shared" si="36"/>
        <v>-</v>
      </c>
      <c r="AD432" s="196" t="str">
        <f>IFERROR(VLOOKUP(B432,[1]Отгрузки!$B$208:$C$281,2,0),"-")</f>
        <v>-</v>
      </c>
      <c r="AE432" s="196" t="str">
        <f t="shared" si="37"/>
        <v>-</v>
      </c>
      <c r="AF432" s="291">
        <f t="shared" si="38"/>
        <v>2</v>
      </c>
      <c r="AG432" s="196">
        <f t="shared" si="39"/>
        <v>0.1212</v>
      </c>
      <c r="AH432" s="319"/>
      <c r="AI432" s="291"/>
      <c r="AJ432" s="107">
        <f>VLOOKUP(B432,'[2]ВОМ КГ-3 СОЭКС'!$C$3:$G$2063,5,0)</f>
        <v>121.2</v>
      </c>
      <c r="AK432" s="218">
        <f t="shared" si="40"/>
        <v>0</v>
      </c>
    </row>
    <row r="433" spans="1:42" x14ac:dyDescent="0.3">
      <c r="A433" s="159" t="s">
        <v>1347</v>
      </c>
      <c r="B433" s="160" t="s">
        <v>2188</v>
      </c>
      <c r="C433" s="160" t="s">
        <v>3681</v>
      </c>
      <c r="D433" s="113">
        <v>24</v>
      </c>
      <c r="E433" s="161">
        <v>28.9</v>
      </c>
      <c r="F433" s="162">
        <v>693.6</v>
      </c>
      <c r="G433" s="163">
        <v>0.82</v>
      </c>
      <c r="H433" s="163">
        <v>19.68</v>
      </c>
      <c r="I433" s="113" t="s">
        <v>170</v>
      </c>
      <c r="J433" s="96"/>
      <c r="K433" s="96"/>
      <c r="L433" s="96"/>
      <c r="M433" s="96"/>
      <c r="N433" s="96"/>
      <c r="O433" s="96"/>
      <c r="P433" s="164"/>
      <c r="Q433" s="164"/>
      <c r="R433" s="164"/>
      <c r="S433" s="164"/>
      <c r="T433" s="164"/>
      <c r="U433" s="96"/>
      <c r="V433" s="96"/>
      <c r="W433" s="96"/>
      <c r="X433" s="96"/>
      <c r="Y433" s="96"/>
      <c r="Z433" s="97">
        <f t="shared" si="41"/>
        <v>24</v>
      </c>
      <c r="AA433" s="97" t="s">
        <v>1772</v>
      </c>
      <c r="AB433" s="291" t="str">
        <f>IFERROR(VLOOKUP(B433,'Найдено на объекте'!$A$2:$I$83,9,0),"-")</f>
        <v>-</v>
      </c>
      <c r="AC433" s="196" t="str">
        <f t="shared" si="36"/>
        <v>-</v>
      </c>
      <c r="AD433" s="196" t="str">
        <f>IFERROR(VLOOKUP(B433,[1]Отгрузки!$B$208:$C$281,2,0),"-")</f>
        <v>-</v>
      </c>
      <c r="AE433" s="196" t="str">
        <f t="shared" si="37"/>
        <v>-</v>
      </c>
      <c r="AF433" s="291">
        <f t="shared" si="38"/>
        <v>24</v>
      </c>
      <c r="AG433" s="196">
        <f t="shared" si="39"/>
        <v>0.69359999999999988</v>
      </c>
      <c r="AH433" s="319"/>
      <c r="AI433" s="291"/>
      <c r="AJ433" s="107">
        <f>VLOOKUP(B433,'[2]ВОМ КГ-3 СОЭКС'!$C$3:$G$2063,5,0)</f>
        <v>693.6</v>
      </c>
      <c r="AK433" s="218">
        <f t="shared" si="40"/>
        <v>0</v>
      </c>
    </row>
    <row r="434" spans="1:42" x14ac:dyDescent="0.3">
      <c r="A434" s="159" t="s">
        <v>1350</v>
      </c>
      <c r="B434" s="160" t="s">
        <v>2189</v>
      </c>
      <c r="C434" s="160" t="s">
        <v>3682</v>
      </c>
      <c r="D434" s="113">
        <v>3</v>
      </c>
      <c r="E434" s="161">
        <v>45.9</v>
      </c>
      <c r="F434" s="162">
        <v>137.69999999999999</v>
      </c>
      <c r="G434" s="163">
        <v>1.25</v>
      </c>
      <c r="H434" s="163">
        <v>3.75</v>
      </c>
      <c r="I434" s="113" t="s">
        <v>170</v>
      </c>
      <c r="J434" s="96"/>
      <c r="K434" s="96"/>
      <c r="L434" s="96"/>
      <c r="M434" s="96">
        <v>1</v>
      </c>
      <c r="N434" s="96">
        <v>1</v>
      </c>
      <c r="O434" s="96"/>
      <c r="P434" s="164"/>
      <c r="Q434" s="164"/>
      <c r="R434" s="164"/>
      <c r="S434" s="164"/>
      <c r="T434" s="164"/>
      <c r="U434" s="96">
        <v>1</v>
      </c>
      <c r="V434" s="96"/>
      <c r="W434" s="96"/>
      <c r="X434" s="96"/>
      <c r="Y434" s="96"/>
      <c r="Z434" s="97">
        <f t="shared" si="41"/>
        <v>0</v>
      </c>
      <c r="AA434" s="97"/>
      <c r="AB434" s="291" t="str">
        <f>IFERROR(VLOOKUP(B434,'Найдено на объекте'!$A$2:$I$83,9,0),"-")</f>
        <v>-</v>
      </c>
      <c r="AC434" s="196" t="str">
        <f t="shared" si="36"/>
        <v>-</v>
      </c>
      <c r="AD434" s="196" t="str">
        <f>IFERROR(VLOOKUP(B434,[1]Отгрузки!$B$208:$C$281,2,0),"-")</f>
        <v>-</v>
      </c>
      <c r="AE434" s="196" t="str">
        <f t="shared" si="37"/>
        <v>-</v>
      </c>
      <c r="AF434" s="291">
        <f t="shared" si="38"/>
        <v>3</v>
      </c>
      <c r="AG434" s="196">
        <f t="shared" si="39"/>
        <v>0.13769999999999999</v>
      </c>
      <c r="AH434" s="319"/>
      <c r="AI434" s="291"/>
      <c r="AJ434" s="107">
        <f>VLOOKUP(B434,'[2]ВОМ КГ-3 СОЭКС'!$C$3:$G$2063,5,0)</f>
        <v>137.69999999999999</v>
      </c>
      <c r="AK434" s="218">
        <f t="shared" si="40"/>
        <v>0</v>
      </c>
    </row>
    <row r="435" spans="1:42" x14ac:dyDescent="0.3">
      <c r="A435" s="159" t="s">
        <v>1353</v>
      </c>
      <c r="B435" s="160" t="s">
        <v>2190</v>
      </c>
      <c r="C435" s="160" t="s">
        <v>3683</v>
      </c>
      <c r="D435" s="113">
        <v>3</v>
      </c>
      <c r="E435" s="161">
        <v>36</v>
      </c>
      <c r="F435" s="162">
        <v>108</v>
      </c>
      <c r="G435" s="163">
        <v>0.98</v>
      </c>
      <c r="H435" s="163">
        <v>2.94</v>
      </c>
      <c r="I435" s="113" t="s">
        <v>170</v>
      </c>
      <c r="J435" s="96"/>
      <c r="K435" s="96"/>
      <c r="L435" s="96"/>
      <c r="M435" s="96">
        <v>1</v>
      </c>
      <c r="N435" s="96">
        <v>1</v>
      </c>
      <c r="O435" s="96"/>
      <c r="P435" s="164"/>
      <c r="Q435" s="164"/>
      <c r="R435" s="164"/>
      <c r="S435" s="164"/>
      <c r="T435" s="164"/>
      <c r="U435" s="96">
        <v>1</v>
      </c>
      <c r="V435" s="96"/>
      <c r="W435" s="96"/>
      <c r="X435" s="96"/>
      <c r="Y435" s="96"/>
      <c r="Z435" s="97">
        <f t="shared" si="41"/>
        <v>0</v>
      </c>
      <c r="AA435" s="97"/>
      <c r="AB435" s="291" t="str">
        <f>IFERROR(VLOOKUP(B435,'Найдено на объекте'!$A$2:$I$83,9,0),"-")</f>
        <v>-</v>
      </c>
      <c r="AC435" s="196" t="str">
        <f t="shared" si="36"/>
        <v>-</v>
      </c>
      <c r="AD435" s="196" t="str">
        <f>IFERROR(VLOOKUP(B435,[1]Отгрузки!$B$208:$C$281,2,0),"-")</f>
        <v>-</v>
      </c>
      <c r="AE435" s="196" t="str">
        <f t="shared" si="37"/>
        <v>-</v>
      </c>
      <c r="AF435" s="291">
        <f t="shared" si="38"/>
        <v>3</v>
      </c>
      <c r="AG435" s="196">
        <f t="shared" si="39"/>
        <v>0.108</v>
      </c>
      <c r="AH435" s="319"/>
      <c r="AI435" s="291"/>
      <c r="AJ435" s="107">
        <f>VLOOKUP(B435,'[2]ВОМ КГ-3 СОЭКС'!$C$3:$G$2063,5,0)</f>
        <v>108</v>
      </c>
      <c r="AK435" s="218">
        <f t="shared" si="40"/>
        <v>0</v>
      </c>
    </row>
    <row r="436" spans="1:42" x14ac:dyDescent="0.3">
      <c r="A436" s="159" t="s">
        <v>1356</v>
      </c>
      <c r="B436" s="160" t="s">
        <v>2191</v>
      </c>
      <c r="C436" s="160" t="s">
        <v>3684</v>
      </c>
      <c r="D436" s="113">
        <v>4</v>
      </c>
      <c r="E436" s="161">
        <v>9.4</v>
      </c>
      <c r="F436" s="162">
        <v>37.6</v>
      </c>
      <c r="G436" s="163">
        <v>0.5</v>
      </c>
      <c r="H436" s="163">
        <v>2</v>
      </c>
      <c r="I436" s="113" t="s">
        <v>170</v>
      </c>
      <c r="J436" s="96"/>
      <c r="K436" s="96"/>
      <c r="L436" s="96"/>
      <c r="M436" s="96"/>
      <c r="N436" s="96"/>
      <c r="O436" s="96"/>
      <c r="P436" s="164"/>
      <c r="Q436" s="164"/>
      <c r="R436" s="164"/>
      <c r="S436" s="164"/>
      <c r="T436" s="164"/>
      <c r="U436" s="96"/>
      <c r="V436" s="96"/>
      <c r="W436" s="96"/>
      <c r="X436" s="96"/>
      <c r="Y436" s="96"/>
      <c r="Z436" s="97">
        <f t="shared" si="41"/>
        <v>4</v>
      </c>
      <c r="AA436" s="97" t="s">
        <v>1772</v>
      </c>
      <c r="AB436" s="291" t="str">
        <f>IFERROR(VLOOKUP(B436,'Найдено на объекте'!$A$2:$I$83,9,0),"-")</f>
        <v>-</v>
      </c>
      <c r="AC436" s="196" t="str">
        <f t="shared" si="36"/>
        <v>-</v>
      </c>
      <c r="AD436" s="196" t="str">
        <f>IFERROR(VLOOKUP(B436,[1]Отгрузки!$B$208:$C$281,2,0),"-")</f>
        <v>-</v>
      </c>
      <c r="AE436" s="196" t="str">
        <f t="shared" si="37"/>
        <v>-</v>
      </c>
      <c r="AF436" s="291">
        <f t="shared" si="38"/>
        <v>4</v>
      </c>
      <c r="AG436" s="196">
        <f t="shared" si="39"/>
        <v>3.7600000000000001E-2</v>
      </c>
      <c r="AH436" s="319"/>
      <c r="AI436" s="291"/>
      <c r="AJ436" s="107">
        <f>VLOOKUP(B436,'[2]ВОМ КГ-3 СОЭКС'!$C$3:$G$2063,5,0)</f>
        <v>37.6</v>
      </c>
      <c r="AK436" s="218">
        <f t="shared" si="40"/>
        <v>0</v>
      </c>
    </row>
    <row r="437" spans="1:42" x14ac:dyDescent="0.3">
      <c r="A437" s="159" t="s">
        <v>1359</v>
      </c>
      <c r="B437" s="160" t="s">
        <v>2192</v>
      </c>
      <c r="C437" s="160" t="s">
        <v>3685</v>
      </c>
      <c r="D437" s="113">
        <v>4</v>
      </c>
      <c r="E437" s="161">
        <v>8.8000000000000007</v>
      </c>
      <c r="F437" s="162">
        <v>35.200000000000003</v>
      </c>
      <c r="G437" s="163">
        <v>0.46</v>
      </c>
      <c r="H437" s="163">
        <v>1.84</v>
      </c>
      <c r="I437" s="113" t="s">
        <v>170</v>
      </c>
      <c r="J437" s="96"/>
      <c r="K437" s="96"/>
      <c r="L437" s="96"/>
      <c r="M437" s="96"/>
      <c r="N437" s="96"/>
      <c r="O437" s="96"/>
      <c r="P437" s="164"/>
      <c r="Q437" s="164"/>
      <c r="R437" s="164"/>
      <c r="S437" s="164"/>
      <c r="T437" s="164"/>
      <c r="U437" s="96"/>
      <c r="V437" s="96"/>
      <c r="W437" s="96"/>
      <c r="X437" s="96"/>
      <c r="Y437" s="96"/>
      <c r="Z437" s="97">
        <f t="shared" si="41"/>
        <v>4</v>
      </c>
      <c r="AA437" s="97" t="s">
        <v>1772</v>
      </c>
      <c r="AB437" s="291" t="str">
        <f>IFERROR(VLOOKUP(B437,'Найдено на объекте'!$A$2:$I$83,9,0),"-")</f>
        <v>-</v>
      </c>
      <c r="AC437" s="196" t="str">
        <f t="shared" si="36"/>
        <v>-</v>
      </c>
      <c r="AD437" s="196" t="str">
        <f>IFERROR(VLOOKUP(B437,[1]Отгрузки!$B$208:$C$281,2,0),"-")</f>
        <v>-</v>
      </c>
      <c r="AE437" s="196" t="str">
        <f t="shared" si="37"/>
        <v>-</v>
      </c>
      <c r="AF437" s="291">
        <f t="shared" si="38"/>
        <v>4</v>
      </c>
      <c r="AG437" s="196">
        <f t="shared" si="39"/>
        <v>3.5200000000000002E-2</v>
      </c>
      <c r="AH437" s="319"/>
      <c r="AI437" s="291"/>
      <c r="AJ437" s="107">
        <f>VLOOKUP(B437,'[2]ВОМ КГ-3 СОЭКС'!$C$3:$G$2063,5,0)</f>
        <v>35.200000000000003</v>
      </c>
      <c r="AK437" s="218">
        <f t="shared" si="40"/>
        <v>0</v>
      </c>
    </row>
    <row r="438" spans="1:42" x14ac:dyDescent="0.3">
      <c r="A438" s="159" t="s">
        <v>1362</v>
      </c>
      <c r="B438" s="160" t="s">
        <v>2193</v>
      </c>
      <c r="C438" s="160" t="s">
        <v>3686</v>
      </c>
      <c r="D438" s="113">
        <v>28</v>
      </c>
      <c r="E438" s="161">
        <v>10.9</v>
      </c>
      <c r="F438" s="162">
        <v>305.2</v>
      </c>
      <c r="G438" s="163">
        <v>0.56999999999999995</v>
      </c>
      <c r="H438" s="163">
        <v>15.96</v>
      </c>
      <c r="I438" s="113" t="s">
        <v>170</v>
      </c>
      <c r="J438" s="96"/>
      <c r="K438" s="96"/>
      <c r="L438" s="96"/>
      <c r="M438" s="96"/>
      <c r="N438" s="96"/>
      <c r="O438" s="96"/>
      <c r="P438" s="164"/>
      <c r="Q438" s="164"/>
      <c r="R438" s="164"/>
      <c r="S438" s="164"/>
      <c r="T438" s="164"/>
      <c r="U438" s="96"/>
      <c r="V438" s="96"/>
      <c r="W438" s="96"/>
      <c r="X438" s="96"/>
      <c r="Y438" s="96"/>
      <c r="Z438" s="97">
        <f t="shared" si="41"/>
        <v>28</v>
      </c>
      <c r="AA438" s="97" t="s">
        <v>1772</v>
      </c>
      <c r="AB438" s="291" t="str">
        <f>IFERROR(VLOOKUP(B438,'Найдено на объекте'!$A$2:$I$83,9,0),"-")</f>
        <v>-</v>
      </c>
      <c r="AC438" s="196" t="str">
        <f t="shared" si="36"/>
        <v>-</v>
      </c>
      <c r="AD438" s="196" t="str">
        <f>IFERROR(VLOOKUP(B438,[1]Отгрузки!$B$208:$C$281,2,0),"-")</f>
        <v>-</v>
      </c>
      <c r="AE438" s="196" t="str">
        <f t="shared" si="37"/>
        <v>-</v>
      </c>
      <c r="AF438" s="291">
        <f t="shared" si="38"/>
        <v>28</v>
      </c>
      <c r="AG438" s="196">
        <f t="shared" si="39"/>
        <v>0.30519999999999997</v>
      </c>
      <c r="AH438" s="319"/>
      <c r="AI438" s="291"/>
      <c r="AJ438" s="107">
        <f>VLOOKUP(B438,'[2]ВОМ КГ-3 СОЭКС'!$C$3:$G$2063,5,0)</f>
        <v>305.2</v>
      </c>
      <c r="AK438" s="218">
        <f t="shared" si="40"/>
        <v>0</v>
      </c>
    </row>
    <row r="439" spans="1:42" x14ac:dyDescent="0.3">
      <c r="A439" s="159" t="s">
        <v>1365</v>
      </c>
      <c r="B439" s="160" t="s">
        <v>2194</v>
      </c>
      <c r="C439" s="160" t="s">
        <v>3687</v>
      </c>
      <c r="D439" s="113">
        <v>4</v>
      </c>
      <c r="E439" s="161">
        <v>10.4</v>
      </c>
      <c r="F439" s="162">
        <v>41.6</v>
      </c>
      <c r="G439" s="163">
        <v>0.55000000000000004</v>
      </c>
      <c r="H439" s="163">
        <v>2.2000000000000002</v>
      </c>
      <c r="I439" s="113" t="s">
        <v>170</v>
      </c>
      <c r="J439" s="96"/>
      <c r="K439" s="96"/>
      <c r="L439" s="96"/>
      <c r="M439" s="96"/>
      <c r="N439" s="96"/>
      <c r="O439" s="96"/>
      <c r="P439" s="164"/>
      <c r="Q439" s="164"/>
      <c r="R439" s="164"/>
      <c r="S439" s="164"/>
      <c r="T439" s="164"/>
      <c r="U439" s="96"/>
      <c r="V439" s="96"/>
      <c r="W439" s="96"/>
      <c r="X439" s="96"/>
      <c r="Y439" s="96"/>
      <c r="Z439" s="97">
        <f t="shared" si="41"/>
        <v>4</v>
      </c>
      <c r="AA439" s="97" t="s">
        <v>1772</v>
      </c>
      <c r="AB439" s="291" t="str">
        <f>IFERROR(VLOOKUP(B439,'Найдено на объекте'!$A$2:$I$83,9,0),"-")</f>
        <v>-</v>
      </c>
      <c r="AC439" s="196" t="str">
        <f t="shared" si="36"/>
        <v>-</v>
      </c>
      <c r="AD439" s="196" t="str">
        <f>IFERROR(VLOOKUP(B439,[1]Отгрузки!$B$208:$C$281,2,0),"-")</f>
        <v>-</v>
      </c>
      <c r="AE439" s="196" t="str">
        <f t="shared" si="37"/>
        <v>-</v>
      </c>
      <c r="AF439" s="291">
        <f t="shared" si="38"/>
        <v>4</v>
      </c>
      <c r="AG439" s="196">
        <f t="shared" si="39"/>
        <v>4.1599999999999998E-2</v>
      </c>
      <c r="AH439" s="319"/>
      <c r="AI439" s="291"/>
      <c r="AJ439" s="107">
        <f>VLOOKUP(B439,'[2]ВОМ КГ-3 СОЭКС'!$C$3:$G$2063,5,0)</f>
        <v>41.6</v>
      </c>
      <c r="AK439" s="218">
        <f t="shared" si="40"/>
        <v>0</v>
      </c>
    </row>
    <row r="440" spans="1:42" x14ac:dyDescent="0.3">
      <c r="A440" s="159" t="s">
        <v>1368</v>
      </c>
      <c r="B440" s="160" t="s">
        <v>2195</v>
      </c>
      <c r="C440" s="160" t="s">
        <v>3688</v>
      </c>
      <c r="D440" s="113">
        <v>24</v>
      </c>
      <c r="E440" s="161">
        <v>8.8000000000000007</v>
      </c>
      <c r="F440" s="162">
        <v>211.2</v>
      </c>
      <c r="G440" s="163">
        <v>0.46</v>
      </c>
      <c r="H440" s="163">
        <v>11.04</v>
      </c>
      <c r="I440" s="113" t="s">
        <v>170</v>
      </c>
      <c r="J440" s="96"/>
      <c r="K440" s="96"/>
      <c r="L440" s="96"/>
      <c r="M440" s="96"/>
      <c r="N440" s="96"/>
      <c r="O440" s="96"/>
      <c r="P440" s="164"/>
      <c r="Q440" s="164"/>
      <c r="R440" s="164"/>
      <c r="S440" s="164"/>
      <c r="T440" s="164"/>
      <c r="U440" s="96"/>
      <c r="V440" s="96"/>
      <c r="W440" s="96"/>
      <c r="X440" s="96"/>
      <c r="Y440" s="96"/>
      <c r="Z440" s="97">
        <f t="shared" si="41"/>
        <v>24</v>
      </c>
      <c r="AA440" s="97" t="s">
        <v>1772</v>
      </c>
      <c r="AB440" s="291" t="str">
        <f>IFERROR(VLOOKUP(B440,'Найдено на объекте'!$A$2:$I$83,9,0),"-")</f>
        <v>-</v>
      </c>
      <c r="AC440" s="196" t="str">
        <f t="shared" si="36"/>
        <v>-</v>
      </c>
      <c r="AD440" s="196" t="str">
        <f>IFERROR(VLOOKUP(B440,[1]Отгрузки!$B$208:$C$281,2,0),"-")</f>
        <v>-</v>
      </c>
      <c r="AE440" s="196" t="str">
        <f t="shared" si="37"/>
        <v>-</v>
      </c>
      <c r="AF440" s="291">
        <f t="shared" si="38"/>
        <v>24</v>
      </c>
      <c r="AG440" s="196">
        <f t="shared" si="39"/>
        <v>0.21120000000000003</v>
      </c>
      <c r="AH440" s="319"/>
      <c r="AI440" s="291"/>
      <c r="AJ440" s="107">
        <f>VLOOKUP(B440,'[2]ВОМ КГ-3 СОЭКС'!$C$3:$G$2063,5,0)</f>
        <v>211.2</v>
      </c>
      <c r="AK440" s="218">
        <f t="shared" si="40"/>
        <v>0</v>
      </c>
    </row>
    <row r="441" spans="1:42" x14ac:dyDescent="0.3">
      <c r="A441" s="159" t="s">
        <v>1371</v>
      </c>
      <c r="B441" s="160" t="s">
        <v>2196</v>
      </c>
      <c r="C441" s="160" t="s">
        <v>3689</v>
      </c>
      <c r="D441" s="113">
        <v>24</v>
      </c>
      <c r="E441" s="161">
        <v>10.5</v>
      </c>
      <c r="F441" s="162">
        <v>252</v>
      </c>
      <c r="G441" s="163">
        <v>0.55000000000000004</v>
      </c>
      <c r="H441" s="163">
        <v>13.2</v>
      </c>
      <c r="I441" s="113" t="s">
        <v>170</v>
      </c>
      <c r="J441" s="96"/>
      <c r="K441" s="96"/>
      <c r="L441" s="96"/>
      <c r="M441" s="96"/>
      <c r="N441" s="96"/>
      <c r="O441" s="96"/>
      <c r="P441" s="164"/>
      <c r="Q441" s="164"/>
      <c r="R441" s="164"/>
      <c r="S441" s="164"/>
      <c r="T441" s="164"/>
      <c r="U441" s="96"/>
      <c r="V441" s="96"/>
      <c r="W441" s="96"/>
      <c r="X441" s="96"/>
      <c r="Y441" s="96"/>
      <c r="Z441" s="97">
        <f t="shared" si="41"/>
        <v>24</v>
      </c>
      <c r="AA441" s="97" t="s">
        <v>1772</v>
      </c>
      <c r="AB441" s="291" t="str">
        <f>IFERROR(VLOOKUP(B441,'Найдено на объекте'!$A$2:$I$83,9,0),"-")</f>
        <v>-</v>
      </c>
      <c r="AC441" s="196" t="str">
        <f t="shared" si="36"/>
        <v>-</v>
      </c>
      <c r="AD441" s="196" t="str">
        <f>IFERROR(VLOOKUP(B441,[1]Отгрузки!$B$208:$C$281,2,0),"-")</f>
        <v>-</v>
      </c>
      <c r="AE441" s="196" t="str">
        <f t="shared" si="37"/>
        <v>-</v>
      </c>
      <c r="AF441" s="291">
        <f t="shared" si="38"/>
        <v>24</v>
      </c>
      <c r="AG441" s="196">
        <f t="shared" si="39"/>
        <v>0.252</v>
      </c>
      <c r="AH441" s="319"/>
      <c r="AI441" s="291"/>
      <c r="AJ441" s="107">
        <f>VLOOKUP(B441,'[2]ВОМ КГ-3 СОЭКС'!$C$3:$G$2063,5,0)</f>
        <v>252</v>
      </c>
      <c r="AK441" s="218">
        <f t="shared" si="40"/>
        <v>0</v>
      </c>
    </row>
    <row r="442" spans="1:42" x14ac:dyDescent="0.3">
      <c r="A442" s="159" t="s">
        <v>1374</v>
      </c>
      <c r="B442" s="160" t="s">
        <v>2197</v>
      </c>
      <c r="C442" s="160" t="s">
        <v>3690</v>
      </c>
      <c r="D442" s="113">
        <v>26</v>
      </c>
      <c r="E442" s="161">
        <v>1471.5</v>
      </c>
      <c r="F442" s="162">
        <v>38259</v>
      </c>
      <c r="G442" s="163">
        <v>36.090000000000003</v>
      </c>
      <c r="H442" s="163">
        <v>938.34</v>
      </c>
      <c r="I442" s="113" t="s">
        <v>170</v>
      </c>
      <c r="J442" s="96"/>
      <c r="K442" s="96">
        <v>2</v>
      </c>
      <c r="L442" s="96">
        <v>2</v>
      </c>
      <c r="M442" s="96">
        <v>2</v>
      </c>
      <c r="N442" s="96">
        <v>1</v>
      </c>
      <c r="O442" s="96">
        <v>2</v>
      </c>
      <c r="P442" s="164">
        <v>2</v>
      </c>
      <c r="Q442" s="164">
        <v>2</v>
      </c>
      <c r="R442" s="164"/>
      <c r="S442" s="164">
        <v>2</v>
      </c>
      <c r="T442" s="164">
        <v>2</v>
      </c>
      <c r="U442" s="96">
        <v>2</v>
      </c>
      <c r="V442" s="96">
        <v>1</v>
      </c>
      <c r="W442" s="96">
        <v>2</v>
      </c>
      <c r="X442" s="96">
        <v>2</v>
      </c>
      <c r="Y442" s="96">
        <v>2</v>
      </c>
      <c r="Z442" s="97">
        <f t="shared" si="41"/>
        <v>0</v>
      </c>
      <c r="AA442" s="97"/>
      <c r="AB442" s="291" t="str">
        <f>IFERROR(VLOOKUP(B442,'Найдено на объекте'!$A$2:$I$83,9,0),"-")</f>
        <v>-</v>
      </c>
      <c r="AC442" s="196" t="str">
        <f t="shared" si="36"/>
        <v>-</v>
      </c>
      <c r="AD442" s="196" t="str">
        <f>IFERROR(VLOOKUP(B442,[1]Отгрузки!$B$208:$C$281,2,0),"-")</f>
        <v>-</v>
      </c>
      <c r="AE442" s="196" t="str">
        <f t="shared" si="37"/>
        <v>-</v>
      </c>
      <c r="AF442" s="291">
        <f t="shared" si="38"/>
        <v>26</v>
      </c>
      <c r="AG442" s="196">
        <f t="shared" si="39"/>
        <v>38.259</v>
      </c>
      <c r="AH442" s="319"/>
      <c r="AI442" s="291"/>
      <c r="AJ442" s="107">
        <f>VLOOKUP(B442,'[2]ВОМ КГ-3 СОЭКС'!$C$3:$G$2063,5,0)</f>
        <v>38259</v>
      </c>
      <c r="AK442" s="218">
        <f t="shared" si="40"/>
        <v>0</v>
      </c>
    </row>
    <row r="443" spans="1:42" ht="31.2" x14ac:dyDescent="0.3">
      <c r="A443" s="159" t="s">
        <v>1377</v>
      </c>
      <c r="B443" s="160" t="s">
        <v>2198</v>
      </c>
      <c r="C443" s="160" t="s">
        <v>3691</v>
      </c>
      <c r="D443" s="113">
        <v>256</v>
      </c>
      <c r="E443" s="161">
        <v>1.6</v>
      </c>
      <c r="F443" s="162">
        <v>409.6</v>
      </c>
      <c r="G443" s="163">
        <v>0.03</v>
      </c>
      <c r="H443" s="163">
        <v>7.68</v>
      </c>
      <c r="I443" s="113" t="s">
        <v>170</v>
      </c>
      <c r="J443" s="96">
        <v>2</v>
      </c>
      <c r="K443" s="96">
        <v>2</v>
      </c>
      <c r="L443" s="96">
        <v>2</v>
      </c>
      <c r="M443" s="96">
        <v>2</v>
      </c>
      <c r="N443" s="96">
        <v>2</v>
      </c>
      <c r="O443" s="96">
        <v>2</v>
      </c>
      <c r="P443" s="164">
        <v>2</v>
      </c>
      <c r="Q443" s="164">
        <v>2</v>
      </c>
      <c r="R443" s="164">
        <v>2</v>
      </c>
      <c r="S443" s="164">
        <v>2</v>
      </c>
      <c r="T443" s="164">
        <v>2</v>
      </c>
      <c r="U443" s="96">
        <v>2</v>
      </c>
      <c r="V443" s="96">
        <v>2</v>
      </c>
      <c r="W443" s="96">
        <v>2</v>
      </c>
      <c r="X443" s="96">
        <v>2</v>
      </c>
      <c r="Y443" s="96">
        <v>2</v>
      </c>
      <c r="Z443" s="97">
        <f t="shared" si="41"/>
        <v>224</v>
      </c>
      <c r="AA443" s="97" t="s">
        <v>1775</v>
      </c>
      <c r="AB443" s="291" t="str">
        <f>IFERROR(VLOOKUP(B443,'Найдено на объекте'!$A$2:$I$83,9,0),"-")</f>
        <v>-</v>
      </c>
      <c r="AC443" s="196" t="str">
        <f t="shared" si="36"/>
        <v>-</v>
      </c>
      <c r="AD443" s="196" t="str">
        <f>IFERROR(VLOOKUP(B443,[1]Отгрузки!$B$208:$C$281,2,0),"-")</f>
        <v>-</v>
      </c>
      <c r="AE443" s="196" t="str">
        <f t="shared" si="37"/>
        <v>-</v>
      </c>
      <c r="AF443" s="291">
        <f t="shared" si="38"/>
        <v>256</v>
      </c>
      <c r="AG443" s="196">
        <f t="shared" si="39"/>
        <v>0.40960000000000002</v>
      </c>
      <c r="AH443" s="319"/>
      <c r="AI443" s="291"/>
      <c r="AJ443" s="107">
        <f>VLOOKUP(B443,'[2]ВОМ КГ-3 СОЭКС'!$C$3:$G$2063,5,0)</f>
        <v>409.6</v>
      </c>
      <c r="AK443" s="218">
        <f t="shared" si="40"/>
        <v>0</v>
      </c>
    </row>
    <row r="444" spans="1:42" ht="31.2" x14ac:dyDescent="0.3">
      <c r="A444" s="159" t="s">
        <v>1380</v>
      </c>
      <c r="B444" s="160" t="s">
        <v>2199</v>
      </c>
      <c r="C444" s="160" t="s">
        <v>3692</v>
      </c>
      <c r="D444" s="113">
        <v>24</v>
      </c>
      <c r="E444" s="161">
        <v>1</v>
      </c>
      <c r="F444" s="162">
        <v>24</v>
      </c>
      <c r="G444" s="163">
        <v>0.02</v>
      </c>
      <c r="H444" s="163">
        <v>0.48</v>
      </c>
      <c r="I444" s="113" t="s">
        <v>170</v>
      </c>
      <c r="J444" s="96"/>
      <c r="K444" s="96"/>
      <c r="L444" s="96">
        <v>2</v>
      </c>
      <c r="M444" s="96"/>
      <c r="N444" s="96">
        <v>2</v>
      </c>
      <c r="O444" s="96"/>
      <c r="P444" s="164"/>
      <c r="Q444" s="164"/>
      <c r="R444" s="164"/>
      <c r="S444" s="164"/>
      <c r="T444" s="164"/>
      <c r="U444" s="96"/>
      <c r="V444" s="96"/>
      <c r="W444" s="96"/>
      <c r="X444" s="96"/>
      <c r="Y444" s="96"/>
      <c r="Z444" s="97">
        <f t="shared" si="41"/>
        <v>20</v>
      </c>
      <c r="AA444" s="97" t="s">
        <v>1775</v>
      </c>
      <c r="AB444" s="291" t="str">
        <f>IFERROR(VLOOKUP(B444,'Найдено на объекте'!$A$2:$I$83,9,0),"-")</f>
        <v>-</v>
      </c>
      <c r="AC444" s="196" t="str">
        <f t="shared" si="36"/>
        <v>-</v>
      </c>
      <c r="AD444" s="196" t="str">
        <f>IFERROR(VLOOKUP(B444,[1]Отгрузки!$B$208:$C$281,2,0),"-")</f>
        <v>-</v>
      </c>
      <c r="AE444" s="196" t="str">
        <f t="shared" si="37"/>
        <v>-</v>
      </c>
      <c r="AF444" s="291">
        <f t="shared" si="38"/>
        <v>24</v>
      </c>
      <c r="AG444" s="196">
        <f t="shared" si="39"/>
        <v>2.4E-2</v>
      </c>
      <c r="AH444" s="319"/>
      <c r="AI444" s="291"/>
      <c r="AJ444" s="107">
        <f>VLOOKUP(B444,'[2]ВОМ КГ-3 СОЭКС'!$C$3:$G$2063,5,0)</f>
        <v>24</v>
      </c>
      <c r="AK444" s="218">
        <f t="shared" si="40"/>
        <v>0</v>
      </c>
    </row>
    <row r="445" spans="1:42" x14ac:dyDescent="0.3">
      <c r="A445" s="159" t="s">
        <v>1383</v>
      </c>
      <c r="B445" s="160" t="s">
        <v>2200</v>
      </c>
      <c r="C445" s="160" t="s">
        <v>3693</v>
      </c>
      <c r="D445" s="113">
        <v>16</v>
      </c>
      <c r="E445" s="161">
        <v>47.7</v>
      </c>
      <c r="F445" s="162">
        <v>763.2</v>
      </c>
      <c r="G445" s="163">
        <v>2.83</v>
      </c>
      <c r="H445" s="163">
        <v>45.28</v>
      </c>
      <c r="I445" s="113" t="s">
        <v>170</v>
      </c>
      <c r="J445" s="96"/>
      <c r="K445" s="96"/>
      <c r="L445" s="96">
        <v>4</v>
      </c>
      <c r="M445" s="96"/>
      <c r="N445" s="96">
        <v>4</v>
      </c>
      <c r="O445" s="96"/>
      <c r="P445" s="164"/>
      <c r="Q445" s="164"/>
      <c r="R445" s="164"/>
      <c r="S445" s="164"/>
      <c r="T445" s="164"/>
      <c r="U445" s="96">
        <v>4</v>
      </c>
      <c r="V445" s="96">
        <v>4</v>
      </c>
      <c r="W445" s="96"/>
      <c r="X445" s="96"/>
      <c r="Y445" s="96"/>
      <c r="Z445" s="97">
        <f t="shared" si="41"/>
        <v>0</v>
      </c>
      <c r="AA445" s="97"/>
      <c r="AB445" s="291" t="str">
        <f>IFERROR(VLOOKUP(B445,'Найдено на объекте'!$A$2:$I$83,9,0),"-")</f>
        <v>-</v>
      </c>
      <c r="AC445" s="196" t="str">
        <f t="shared" si="36"/>
        <v>-</v>
      </c>
      <c r="AD445" s="196" t="str">
        <f>IFERROR(VLOOKUP(B445,[1]Отгрузки!$B$208:$C$281,2,0),"-")</f>
        <v>-</v>
      </c>
      <c r="AE445" s="196" t="str">
        <f t="shared" si="37"/>
        <v>-</v>
      </c>
      <c r="AF445" s="291">
        <f t="shared" si="38"/>
        <v>16</v>
      </c>
      <c r="AG445" s="196">
        <f t="shared" si="39"/>
        <v>0.7632000000000001</v>
      </c>
      <c r="AH445" s="319"/>
      <c r="AI445" s="291"/>
      <c r="AJ445" s="107">
        <f>VLOOKUP(B445,'[2]ВОМ КГ-3 СОЭКС'!$C$3:$G$2063,5,0)</f>
        <v>763.2</v>
      </c>
      <c r="AK445" s="218">
        <f t="shared" si="40"/>
        <v>0</v>
      </c>
    </row>
    <row r="446" spans="1:42" x14ac:dyDescent="0.3">
      <c r="A446" s="165" t="s">
        <v>166</v>
      </c>
      <c r="B446" s="166" t="s">
        <v>166</v>
      </c>
      <c r="C446" s="176" t="s">
        <v>4780</v>
      </c>
      <c r="D446" s="167">
        <f>SUM(D3:D445)</f>
        <v>4522</v>
      </c>
      <c r="E446" s="168" t="s">
        <v>50</v>
      </c>
      <c r="F446" s="169">
        <v>783098.4</v>
      </c>
      <c r="G446" s="170" t="s">
        <v>166</v>
      </c>
      <c r="H446" s="170">
        <v>31016.47</v>
      </c>
      <c r="I446" s="171"/>
      <c r="J446" s="172"/>
      <c r="K446" s="172"/>
      <c r="L446" s="172"/>
      <c r="M446" s="172"/>
      <c r="N446" s="172"/>
      <c r="O446" s="172"/>
      <c r="P446" s="173"/>
      <c r="Q446" s="173"/>
      <c r="R446" s="173"/>
      <c r="S446" s="173"/>
      <c r="T446" s="173"/>
      <c r="U446" s="172"/>
      <c r="V446" s="172"/>
      <c r="W446" s="172"/>
      <c r="X446" s="172"/>
      <c r="Y446" s="172"/>
      <c r="Z446" s="150">
        <f>SUM(Z3:Z445)</f>
        <v>667</v>
      </c>
      <c r="AA446" s="174"/>
      <c r="AB446" s="197">
        <f t="shared" ref="AB446:AG446" si="42">SUM(AB3:AB445)</f>
        <v>84</v>
      </c>
      <c r="AC446" s="197">
        <f t="shared" si="42"/>
        <v>183.80260000000001</v>
      </c>
      <c r="AD446" s="197">
        <f t="shared" si="42"/>
        <v>54</v>
      </c>
      <c r="AE446" s="197">
        <f t="shared" si="42"/>
        <v>169.31120000000001</v>
      </c>
      <c r="AF446" s="197">
        <f t="shared" si="42"/>
        <v>4468</v>
      </c>
      <c r="AG446" s="197">
        <f t="shared" si="42"/>
        <v>613.78720000000055</v>
      </c>
      <c r="AH446" s="292"/>
      <c r="AI446" s="292"/>
      <c r="AK446" s="197">
        <f>SUM(AK3:AK445)/1000</f>
        <v>42.667899999999996</v>
      </c>
    </row>
    <row r="447" spans="1:42" x14ac:dyDescent="0.3">
      <c r="F447" s="105">
        <f>F446/1000</f>
        <v>783.09839999999997</v>
      </c>
      <c r="AB447" s="293"/>
      <c r="AC447" s="213"/>
      <c r="AD447" s="213"/>
      <c r="AE447" s="213"/>
      <c r="AF447" s="293"/>
      <c r="AG447" s="213"/>
      <c r="AH447" s="213"/>
      <c r="AI447" s="213"/>
      <c r="AJ447" s="111"/>
      <c r="AK447" s="111"/>
      <c r="AL447" s="111"/>
      <c r="AM447" s="111"/>
      <c r="AN447" s="111"/>
      <c r="AO447" s="111"/>
      <c r="AP447" s="111"/>
    </row>
    <row r="448" spans="1:42" x14ac:dyDescent="0.3">
      <c r="AB448" s="293"/>
      <c r="AC448" s="213"/>
      <c r="AD448" s="213"/>
      <c r="AE448" s="213"/>
      <c r="AF448" s="293"/>
      <c r="AG448" s="213"/>
      <c r="AH448" s="213"/>
      <c r="AI448" s="213"/>
    </row>
    <row r="449" spans="28:35" x14ac:dyDescent="0.3">
      <c r="AB449" s="293"/>
      <c r="AC449" s="213"/>
      <c r="AD449" s="213"/>
      <c r="AE449" s="213"/>
      <c r="AF449" s="293"/>
      <c r="AG449" s="213"/>
      <c r="AH449" s="213"/>
      <c r="AI449" s="213"/>
    </row>
    <row r="450" spans="28:35" x14ac:dyDescent="0.3">
      <c r="AB450" s="293"/>
      <c r="AC450" s="213"/>
      <c r="AD450" s="213"/>
      <c r="AE450" s="213"/>
      <c r="AF450" s="293"/>
      <c r="AG450" s="213"/>
      <c r="AH450" s="213"/>
      <c r="AI450" s="213"/>
    </row>
    <row r="451" spans="28:35" x14ac:dyDescent="0.3">
      <c r="AB451" s="293"/>
      <c r="AC451" s="213"/>
      <c r="AD451" s="213"/>
      <c r="AE451" s="213"/>
      <c r="AF451" s="293"/>
      <c r="AG451" s="213"/>
      <c r="AH451" s="213"/>
      <c r="AI451" s="213"/>
    </row>
    <row r="452" spans="28:35" x14ac:dyDescent="0.3">
      <c r="AB452" s="293"/>
      <c r="AC452" s="213"/>
      <c r="AD452" s="213"/>
      <c r="AE452" s="213"/>
      <c r="AF452" s="293"/>
      <c r="AG452" s="213"/>
      <c r="AH452" s="213"/>
      <c r="AI452" s="213"/>
    </row>
    <row r="453" spans="28:35" x14ac:dyDescent="0.3">
      <c r="AB453" s="293"/>
      <c r="AC453" s="213"/>
      <c r="AD453" s="213"/>
      <c r="AE453" s="213"/>
      <c r="AF453" s="293"/>
      <c r="AG453" s="213"/>
      <c r="AH453" s="213"/>
      <c r="AI453" s="213"/>
    </row>
    <row r="454" spans="28:35" x14ac:dyDescent="0.3">
      <c r="AB454" s="293"/>
      <c r="AC454" s="213"/>
      <c r="AD454" s="213"/>
      <c r="AE454" s="213"/>
      <c r="AF454" s="293"/>
      <c r="AG454" s="213"/>
      <c r="AH454" s="213"/>
      <c r="AI454" s="213"/>
    </row>
    <row r="455" spans="28:35" x14ac:dyDescent="0.3">
      <c r="AB455" s="293"/>
      <c r="AC455" s="213"/>
      <c r="AD455" s="213"/>
      <c r="AE455" s="213"/>
      <c r="AF455" s="293"/>
      <c r="AG455" s="213"/>
      <c r="AH455" s="213"/>
      <c r="AI455" s="213"/>
    </row>
    <row r="456" spans="28:35" x14ac:dyDescent="0.3">
      <c r="AB456" s="293"/>
      <c r="AC456" s="213"/>
      <c r="AD456" s="213"/>
      <c r="AE456" s="213"/>
      <c r="AF456" s="293"/>
      <c r="AG456" s="213"/>
      <c r="AH456" s="213"/>
      <c r="AI456" s="213"/>
    </row>
    <row r="457" spans="28:35" x14ac:dyDescent="0.3">
      <c r="AB457" s="293"/>
      <c r="AC457" s="213"/>
      <c r="AD457" s="213"/>
      <c r="AE457" s="213"/>
      <c r="AF457" s="293"/>
      <c r="AG457" s="213"/>
      <c r="AH457" s="213"/>
      <c r="AI457" s="213"/>
    </row>
    <row r="458" spans="28:35" x14ac:dyDescent="0.3">
      <c r="AB458" s="293"/>
      <c r="AC458" s="213"/>
      <c r="AD458" s="213"/>
      <c r="AE458" s="213"/>
      <c r="AF458" s="293"/>
      <c r="AG458" s="213"/>
      <c r="AH458" s="213"/>
      <c r="AI458" s="213"/>
    </row>
    <row r="459" spans="28:35" x14ac:dyDescent="0.3">
      <c r="AB459" s="293"/>
      <c r="AC459" s="213"/>
      <c r="AD459" s="213"/>
      <c r="AE459" s="213"/>
      <c r="AF459" s="293"/>
      <c r="AG459" s="213"/>
      <c r="AH459" s="213"/>
      <c r="AI459" s="213"/>
    </row>
    <row r="460" spans="28:35" x14ac:dyDescent="0.3">
      <c r="AB460" s="293"/>
      <c r="AC460" s="213"/>
      <c r="AD460" s="213"/>
      <c r="AE460" s="213"/>
      <c r="AF460" s="293"/>
      <c r="AG460" s="213"/>
      <c r="AH460" s="213"/>
      <c r="AI460" s="213"/>
    </row>
    <row r="461" spans="28:35" x14ac:dyDescent="0.3">
      <c r="AB461" s="293"/>
      <c r="AC461" s="213"/>
      <c r="AD461" s="213"/>
      <c r="AE461" s="213"/>
      <c r="AF461" s="293"/>
      <c r="AG461" s="213"/>
      <c r="AH461" s="213"/>
      <c r="AI461" s="213"/>
    </row>
    <row r="462" spans="28:35" x14ac:dyDescent="0.3">
      <c r="AB462" s="293"/>
      <c r="AC462" s="213"/>
      <c r="AD462" s="213"/>
      <c r="AE462" s="213"/>
      <c r="AF462" s="293"/>
      <c r="AG462" s="213"/>
      <c r="AH462" s="213"/>
      <c r="AI462" s="213"/>
    </row>
    <row r="463" spans="28:35" x14ac:dyDescent="0.3">
      <c r="AB463" s="293"/>
      <c r="AC463" s="213"/>
      <c r="AD463" s="213"/>
      <c r="AE463" s="213"/>
      <c r="AF463" s="293"/>
      <c r="AG463" s="213"/>
      <c r="AH463" s="213"/>
      <c r="AI463" s="213"/>
    </row>
    <row r="464" spans="28:35" x14ac:dyDescent="0.3">
      <c r="AB464" s="293"/>
      <c r="AC464" s="213"/>
      <c r="AD464" s="213"/>
      <c r="AE464" s="213"/>
      <c r="AF464" s="293"/>
      <c r="AG464" s="213"/>
      <c r="AH464" s="213"/>
      <c r="AI464" s="213"/>
    </row>
    <row r="465" spans="28:35" x14ac:dyDescent="0.3">
      <c r="AB465" s="293"/>
      <c r="AC465" s="213"/>
      <c r="AD465" s="213"/>
      <c r="AE465" s="213"/>
      <c r="AF465" s="293"/>
      <c r="AG465" s="213"/>
      <c r="AH465" s="213"/>
      <c r="AI465" s="213"/>
    </row>
    <row r="466" spans="28:35" x14ac:dyDescent="0.3">
      <c r="AB466" s="293"/>
      <c r="AC466" s="213"/>
      <c r="AD466" s="213"/>
      <c r="AE466" s="213"/>
      <c r="AF466" s="293"/>
      <c r="AG466" s="213"/>
      <c r="AH466" s="213"/>
      <c r="AI466" s="213"/>
    </row>
    <row r="467" spans="28:35" x14ac:dyDescent="0.3">
      <c r="AB467" s="293"/>
      <c r="AC467" s="213"/>
      <c r="AD467" s="213"/>
      <c r="AE467" s="213"/>
      <c r="AF467" s="293"/>
      <c r="AG467" s="213"/>
      <c r="AH467" s="213"/>
      <c r="AI467" s="213"/>
    </row>
    <row r="468" spans="28:35" x14ac:dyDescent="0.3">
      <c r="AB468" s="293"/>
      <c r="AC468" s="213"/>
      <c r="AD468" s="213"/>
      <c r="AE468" s="213"/>
      <c r="AF468" s="293"/>
      <c r="AG468" s="213"/>
      <c r="AH468" s="213"/>
      <c r="AI468" s="213"/>
    </row>
    <row r="469" spans="28:35" x14ac:dyDescent="0.3">
      <c r="AB469" s="293"/>
      <c r="AC469" s="213"/>
      <c r="AD469" s="213"/>
      <c r="AE469" s="213"/>
      <c r="AF469" s="293"/>
      <c r="AG469" s="213"/>
      <c r="AH469" s="213"/>
      <c r="AI469" s="213"/>
    </row>
    <row r="470" spans="28:35" x14ac:dyDescent="0.3">
      <c r="AB470" s="293"/>
      <c r="AC470" s="213"/>
      <c r="AD470" s="213"/>
      <c r="AE470" s="213"/>
      <c r="AF470" s="293"/>
      <c r="AG470" s="213"/>
      <c r="AH470" s="213"/>
      <c r="AI470" s="213"/>
    </row>
    <row r="471" spans="28:35" x14ac:dyDescent="0.3">
      <c r="AB471" s="293"/>
      <c r="AC471" s="213"/>
      <c r="AD471" s="213"/>
      <c r="AE471" s="213"/>
      <c r="AF471" s="293"/>
      <c r="AG471" s="213"/>
      <c r="AH471" s="213"/>
      <c r="AI471" s="213"/>
    </row>
    <row r="472" spans="28:35" x14ac:dyDescent="0.3">
      <c r="AB472" s="293"/>
      <c r="AC472" s="213"/>
      <c r="AD472" s="213"/>
      <c r="AE472" s="213"/>
      <c r="AF472" s="293"/>
      <c r="AG472" s="213"/>
      <c r="AH472" s="213"/>
      <c r="AI472" s="213"/>
    </row>
    <row r="473" spans="28:35" x14ac:dyDescent="0.3">
      <c r="AB473" s="293"/>
      <c r="AC473" s="213"/>
      <c r="AD473" s="213"/>
      <c r="AE473" s="213"/>
      <c r="AF473" s="293"/>
      <c r="AG473" s="213"/>
      <c r="AH473" s="213"/>
      <c r="AI473" s="213"/>
    </row>
    <row r="474" spans="28:35" x14ac:dyDescent="0.3">
      <c r="AB474" s="293"/>
      <c r="AC474" s="213"/>
      <c r="AD474" s="213"/>
      <c r="AE474" s="213"/>
      <c r="AF474" s="293"/>
      <c r="AG474" s="213"/>
      <c r="AH474" s="213"/>
      <c r="AI474" s="213"/>
    </row>
    <row r="475" spans="28:35" x14ac:dyDescent="0.3">
      <c r="AB475" s="293"/>
      <c r="AC475" s="213"/>
      <c r="AD475" s="213"/>
      <c r="AE475" s="213"/>
      <c r="AF475" s="293"/>
      <c r="AG475" s="213"/>
      <c r="AH475" s="213"/>
      <c r="AI475" s="213"/>
    </row>
    <row r="476" spans="28:35" x14ac:dyDescent="0.3">
      <c r="AB476" s="293"/>
      <c r="AC476" s="213"/>
      <c r="AD476" s="213"/>
      <c r="AE476" s="213"/>
      <c r="AF476" s="293"/>
      <c r="AG476" s="213"/>
      <c r="AH476" s="213"/>
      <c r="AI476" s="213"/>
    </row>
    <row r="477" spans="28:35" x14ac:dyDescent="0.3">
      <c r="AB477" s="293"/>
      <c r="AC477" s="213"/>
      <c r="AD477" s="213"/>
      <c r="AE477" s="213"/>
      <c r="AF477" s="293"/>
      <c r="AG477" s="213"/>
      <c r="AH477" s="213"/>
      <c r="AI477" s="213"/>
    </row>
    <row r="478" spans="28:35" x14ac:dyDescent="0.3">
      <c r="AB478" s="293"/>
      <c r="AC478" s="213"/>
      <c r="AD478" s="213"/>
      <c r="AE478" s="213"/>
      <c r="AF478" s="293"/>
      <c r="AG478" s="213"/>
      <c r="AH478" s="213"/>
      <c r="AI478" s="213"/>
    </row>
    <row r="479" spans="28:35" x14ac:dyDescent="0.3">
      <c r="AB479" s="293"/>
      <c r="AC479" s="213"/>
      <c r="AD479" s="213"/>
      <c r="AE479" s="213"/>
      <c r="AF479" s="293"/>
      <c r="AG479" s="213"/>
      <c r="AH479" s="213"/>
      <c r="AI479" s="213"/>
    </row>
    <row r="480" spans="28:35" x14ac:dyDescent="0.3">
      <c r="AB480" s="293"/>
      <c r="AC480" s="213"/>
      <c r="AD480" s="213"/>
      <c r="AE480" s="213"/>
      <c r="AF480" s="293"/>
      <c r="AG480" s="213"/>
      <c r="AH480" s="213"/>
      <c r="AI480" s="213"/>
    </row>
    <row r="481" spans="28:35" x14ac:dyDescent="0.3">
      <c r="AB481" s="293"/>
      <c r="AC481" s="213"/>
      <c r="AD481" s="213"/>
      <c r="AE481" s="213"/>
      <c r="AF481" s="293"/>
      <c r="AG481" s="213"/>
      <c r="AH481" s="213"/>
      <c r="AI481" s="213"/>
    </row>
    <row r="482" spans="28:35" x14ac:dyDescent="0.3">
      <c r="AB482" s="293"/>
      <c r="AC482" s="213"/>
      <c r="AD482" s="213"/>
      <c r="AE482" s="213"/>
      <c r="AF482" s="293"/>
      <c r="AG482" s="213"/>
      <c r="AH482" s="213"/>
      <c r="AI482" s="213"/>
    </row>
    <row r="483" spans="28:35" x14ac:dyDescent="0.3">
      <c r="AB483" s="293"/>
      <c r="AC483" s="213"/>
      <c r="AD483" s="213"/>
      <c r="AE483" s="213"/>
      <c r="AF483" s="293"/>
      <c r="AG483" s="213"/>
      <c r="AH483" s="213"/>
      <c r="AI483" s="213"/>
    </row>
    <row r="484" spans="28:35" x14ac:dyDescent="0.3">
      <c r="AB484" s="293"/>
      <c r="AC484" s="213"/>
      <c r="AD484" s="213"/>
      <c r="AE484" s="213"/>
      <c r="AF484" s="293"/>
      <c r="AG484" s="213"/>
      <c r="AH484" s="213"/>
      <c r="AI484" s="213"/>
    </row>
    <row r="485" spans="28:35" x14ac:dyDescent="0.3">
      <c r="AB485" s="293"/>
      <c r="AC485" s="213"/>
      <c r="AD485" s="213"/>
      <c r="AE485" s="213"/>
      <c r="AF485" s="293"/>
      <c r="AG485" s="213"/>
      <c r="AH485" s="213"/>
      <c r="AI485" s="213"/>
    </row>
    <row r="486" spans="28:35" x14ac:dyDescent="0.3">
      <c r="AB486" s="293"/>
      <c r="AC486" s="213"/>
      <c r="AD486" s="213"/>
      <c r="AE486" s="213"/>
      <c r="AF486" s="293"/>
      <c r="AG486" s="213"/>
      <c r="AH486" s="213"/>
      <c r="AI486" s="213"/>
    </row>
    <row r="487" spans="28:35" x14ac:dyDescent="0.3">
      <c r="AB487" s="293"/>
      <c r="AC487" s="213"/>
      <c r="AD487" s="213"/>
      <c r="AE487" s="213"/>
      <c r="AF487" s="293"/>
      <c r="AG487" s="213"/>
      <c r="AH487" s="213"/>
      <c r="AI487" s="213"/>
    </row>
    <row r="488" spans="28:35" x14ac:dyDescent="0.3">
      <c r="AB488" s="293"/>
      <c r="AC488" s="213"/>
      <c r="AD488" s="213"/>
      <c r="AE488" s="213"/>
      <c r="AF488" s="293"/>
      <c r="AG488" s="213"/>
      <c r="AH488" s="213"/>
      <c r="AI488" s="213"/>
    </row>
    <row r="489" spans="28:35" x14ac:dyDescent="0.3">
      <c r="AB489" s="293"/>
      <c r="AC489" s="213"/>
      <c r="AD489" s="213"/>
      <c r="AE489" s="213"/>
      <c r="AF489" s="293"/>
      <c r="AG489" s="213"/>
      <c r="AH489" s="213"/>
      <c r="AI489" s="213"/>
    </row>
    <row r="490" spans="28:35" x14ac:dyDescent="0.3">
      <c r="AB490" s="293"/>
      <c r="AC490" s="213"/>
      <c r="AD490" s="213"/>
      <c r="AE490" s="213"/>
      <c r="AF490" s="293"/>
      <c r="AG490" s="213"/>
      <c r="AH490" s="213"/>
      <c r="AI490" s="213"/>
    </row>
    <row r="491" spans="28:35" x14ac:dyDescent="0.3">
      <c r="AB491" s="293"/>
      <c r="AC491" s="213"/>
      <c r="AD491" s="213"/>
      <c r="AE491" s="213"/>
      <c r="AF491" s="293"/>
      <c r="AG491" s="213"/>
      <c r="AH491" s="213"/>
      <c r="AI491" s="213"/>
    </row>
    <row r="492" spans="28:35" x14ac:dyDescent="0.3">
      <c r="AB492" s="293"/>
      <c r="AC492" s="213"/>
      <c r="AD492" s="213"/>
      <c r="AE492" s="213"/>
      <c r="AF492" s="293"/>
      <c r="AG492" s="213"/>
      <c r="AH492" s="213"/>
      <c r="AI492" s="213"/>
    </row>
    <row r="493" spans="28:35" x14ac:dyDescent="0.3">
      <c r="AB493" s="293"/>
      <c r="AC493" s="213"/>
      <c r="AD493" s="213"/>
      <c r="AE493" s="213"/>
      <c r="AF493" s="293"/>
      <c r="AG493" s="213"/>
      <c r="AH493" s="213"/>
      <c r="AI493" s="213"/>
    </row>
    <row r="494" spans="28:35" x14ac:dyDescent="0.3">
      <c r="AB494" s="293"/>
      <c r="AC494" s="213"/>
      <c r="AD494" s="213"/>
      <c r="AE494" s="213"/>
      <c r="AF494" s="293"/>
      <c r="AG494" s="213"/>
      <c r="AH494" s="213"/>
      <c r="AI494" s="213"/>
    </row>
    <row r="495" spans="28:35" x14ac:dyDescent="0.3">
      <c r="AB495" s="293"/>
      <c r="AC495" s="213"/>
      <c r="AD495" s="213"/>
      <c r="AE495" s="213"/>
      <c r="AF495" s="293"/>
      <c r="AG495" s="213"/>
      <c r="AH495" s="213"/>
      <c r="AI495" s="213"/>
    </row>
    <row r="496" spans="28:35" x14ac:dyDescent="0.3">
      <c r="AB496" s="293"/>
      <c r="AC496" s="213"/>
      <c r="AD496" s="213"/>
      <c r="AE496" s="213"/>
      <c r="AF496" s="293"/>
      <c r="AG496" s="213"/>
      <c r="AH496" s="213"/>
      <c r="AI496" s="213"/>
    </row>
    <row r="497" spans="28:35" x14ac:dyDescent="0.3">
      <c r="AB497" s="293"/>
      <c r="AC497" s="213"/>
      <c r="AD497" s="213"/>
      <c r="AE497" s="213"/>
      <c r="AF497" s="293"/>
      <c r="AG497" s="213"/>
      <c r="AH497" s="213"/>
      <c r="AI497" s="213"/>
    </row>
    <row r="498" spans="28:35" x14ac:dyDescent="0.3">
      <c r="AB498" s="293"/>
      <c r="AC498" s="213"/>
      <c r="AD498" s="213"/>
      <c r="AE498" s="213"/>
      <c r="AF498" s="293"/>
      <c r="AG498" s="213"/>
      <c r="AH498" s="213"/>
      <c r="AI498" s="213"/>
    </row>
    <row r="499" spans="28:35" x14ac:dyDescent="0.3">
      <c r="AB499" s="293"/>
      <c r="AC499" s="213"/>
      <c r="AD499" s="213"/>
      <c r="AE499" s="213"/>
      <c r="AF499" s="293"/>
      <c r="AG499" s="213"/>
      <c r="AH499" s="213"/>
      <c r="AI499" s="213"/>
    </row>
    <row r="500" spans="28:35" x14ac:dyDescent="0.3">
      <c r="AB500" s="293"/>
      <c r="AC500" s="213"/>
      <c r="AD500" s="213"/>
      <c r="AE500" s="213"/>
      <c r="AF500" s="293"/>
      <c r="AG500" s="213"/>
      <c r="AH500" s="213"/>
      <c r="AI500" s="213"/>
    </row>
    <row r="501" spans="28:35" x14ac:dyDescent="0.3">
      <c r="AB501" s="293"/>
      <c r="AC501" s="213"/>
      <c r="AD501" s="213"/>
      <c r="AE501" s="213"/>
      <c r="AF501" s="293"/>
      <c r="AG501" s="213"/>
      <c r="AH501" s="213"/>
      <c r="AI501" s="213"/>
    </row>
    <row r="502" spans="28:35" x14ac:dyDescent="0.3">
      <c r="AB502" s="293"/>
      <c r="AC502" s="213"/>
      <c r="AD502" s="213"/>
      <c r="AE502" s="213"/>
      <c r="AF502" s="293"/>
      <c r="AG502" s="213"/>
      <c r="AH502" s="213"/>
      <c r="AI502" s="213"/>
    </row>
    <row r="503" spans="28:35" x14ac:dyDescent="0.3">
      <c r="AB503" s="293"/>
      <c r="AC503" s="213"/>
      <c r="AD503" s="213"/>
      <c r="AE503" s="213"/>
      <c r="AF503" s="293"/>
      <c r="AG503" s="213"/>
      <c r="AH503" s="213"/>
      <c r="AI503" s="213"/>
    </row>
    <row r="504" spans="28:35" x14ac:dyDescent="0.3">
      <c r="AB504" s="293"/>
      <c r="AC504" s="213"/>
      <c r="AD504" s="213"/>
      <c r="AE504" s="213"/>
      <c r="AF504" s="293"/>
      <c r="AG504" s="213"/>
      <c r="AH504" s="213"/>
      <c r="AI504" s="213"/>
    </row>
    <row r="505" spans="28:35" x14ac:dyDescent="0.3">
      <c r="AB505" s="293"/>
      <c r="AC505" s="213"/>
      <c r="AD505" s="213"/>
      <c r="AE505" s="213"/>
      <c r="AF505" s="293"/>
      <c r="AG505" s="213"/>
      <c r="AH505" s="213"/>
      <c r="AI505" s="213"/>
    </row>
    <row r="506" spans="28:35" x14ac:dyDescent="0.3">
      <c r="AB506" s="293"/>
      <c r="AC506" s="213"/>
      <c r="AD506" s="213"/>
      <c r="AE506" s="213"/>
      <c r="AF506" s="293"/>
      <c r="AG506" s="213"/>
      <c r="AH506" s="213"/>
      <c r="AI506" s="213"/>
    </row>
    <row r="507" spans="28:35" x14ac:dyDescent="0.3">
      <c r="AB507" s="293"/>
      <c r="AC507" s="213"/>
      <c r="AD507" s="213"/>
      <c r="AE507" s="213"/>
      <c r="AF507" s="293"/>
      <c r="AG507" s="213"/>
      <c r="AH507" s="213"/>
      <c r="AI507" s="213"/>
    </row>
    <row r="508" spans="28:35" x14ac:dyDescent="0.3">
      <c r="AB508" s="293"/>
      <c r="AC508" s="213"/>
      <c r="AD508" s="213"/>
      <c r="AE508" s="213"/>
      <c r="AF508" s="293"/>
      <c r="AG508" s="213"/>
      <c r="AH508" s="213"/>
      <c r="AI508" s="213"/>
    </row>
    <row r="509" spans="28:35" x14ac:dyDescent="0.3">
      <c r="AB509" s="293"/>
      <c r="AC509" s="213"/>
      <c r="AD509" s="213"/>
      <c r="AE509" s="213"/>
      <c r="AF509" s="293"/>
      <c r="AG509" s="213"/>
      <c r="AH509" s="213"/>
      <c r="AI509" s="213"/>
    </row>
    <row r="510" spans="28:35" x14ac:dyDescent="0.3">
      <c r="AB510" s="293"/>
      <c r="AC510" s="213"/>
      <c r="AD510" s="213"/>
      <c r="AE510" s="213"/>
      <c r="AF510" s="293"/>
      <c r="AG510" s="213"/>
      <c r="AH510" s="213"/>
      <c r="AI510" s="213"/>
    </row>
    <row r="511" spans="28:35" x14ac:dyDescent="0.3">
      <c r="AB511" s="293"/>
      <c r="AC511" s="213"/>
      <c r="AD511" s="213"/>
      <c r="AE511" s="213"/>
      <c r="AF511" s="293"/>
      <c r="AG511" s="213"/>
      <c r="AH511" s="213"/>
      <c r="AI511" s="213"/>
    </row>
    <row r="512" spans="28:35" x14ac:dyDescent="0.3">
      <c r="AB512" s="293"/>
      <c r="AC512" s="213"/>
      <c r="AD512" s="213"/>
      <c r="AE512" s="213"/>
      <c r="AF512" s="293"/>
      <c r="AG512" s="213"/>
      <c r="AH512" s="213"/>
      <c r="AI512" s="213"/>
    </row>
    <row r="513" spans="28:35" x14ac:dyDescent="0.3">
      <c r="AB513" s="293"/>
      <c r="AC513" s="213"/>
      <c r="AD513" s="213"/>
      <c r="AE513" s="213"/>
      <c r="AF513" s="293"/>
      <c r="AG513" s="213"/>
      <c r="AH513" s="213"/>
      <c r="AI513" s="213"/>
    </row>
    <row r="514" spans="28:35" x14ac:dyDescent="0.3">
      <c r="AB514" s="293"/>
      <c r="AC514" s="213"/>
      <c r="AD514" s="213"/>
      <c r="AE514" s="213"/>
      <c r="AF514" s="293"/>
      <c r="AG514" s="213"/>
      <c r="AH514" s="213"/>
      <c r="AI514" s="213"/>
    </row>
    <row r="515" spans="28:35" x14ac:dyDescent="0.3">
      <c r="AB515" s="293"/>
      <c r="AC515" s="213"/>
      <c r="AD515" s="213"/>
      <c r="AE515" s="213"/>
      <c r="AF515" s="293"/>
      <c r="AG515" s="213"/>
      <c r="AH515" s="213"/>
      <c r="AI515" s="213"/>
    </row>
    <row r="516" spans="28:35" x14ac:dyDescent="0.3">
      <c r="AB516" s="293"/>
      <c r="AC516" s="213"/>
      <c r="AD516" s="213"/>
      <c r="AE516" s="213"/>
      <c r="AF516" s="293"/>
      <c r="AG516" s="213"/>
      <c r="AH516" s="213"/>
      <c r="AI516" s="213"/>
    </row>
    <row r="517" spans="28:35" x14ac:dyDescent="0.3">
      <c r="AB517" s="293"/>
      <c r="AC517" s="213"/>
      <c r="AD517" s="213"/>
      <c r="AE517" s="213"/>
      <c r="AF517" s="293"/>
      <c r="AG517" s="213"/>
      <c r="AH517" s="213"/>
      <c r="AI517" s="213"/>
    </row>
    <row r="518" spans="28:35" x14ac:dyDescent="0.3">
      <c r="AB518" s="293"/>
      <c r="AC518" s="213"/>
      <c r="AD518" s="213"/>
      <c r="AE518" s="213"/>
      <c r="AF518" s="293"/>
      <c r="AG518" s="213"/>
      <c r="AH518" s="213"/>
      <c r="AI518" s="213"/>
    </row>
    <row r="519" spans="28:35" x14ac:dyDescent="0.3">
      <c r="AB519" s="293"/>
      <c r="AC519" s="213"/>
      <c r="AD519" s="213"/>
      <c r="AE519" s="213"/>
      <c r="AF519" s="293"/>
      <c r="AG519" s="213"/>
      <c r="AH519" s="213"/>
      <c r="AI519" s="213"/>
    </row>
    <row r="520" spans="28:35" x14ac:dyDescent="0.3">
      <c r="AB520" s="293"/>
      <c r="AC520" s="213"/>
      <c r="AD520" s="213"/>
      <c r="AE520" s="213"/>
      <c r="AF520" s="293"/>
      <c r="AG520" s="213"/>
      <c r="AH520" s="213"/>
      <c r="AI520" s="213"/>
    </row>
    <row r="521" spans="28:35" x14ac:dyDescent="0.3">
      <c r="AB521" s="293"/>
      <c r="AC521" s="213"/>
      <c r="AD521" s="213"/>
      <c r="AE521" s="213"/>
      <c r="AF521" s="293"/>
      <c r="AG521" s="213"/>
      <c r="AH521" s="213"/>
      <c r="AI521" s="213"/>
    </row>
    <row r="522" spans="28:35" x14ac:dyDescent="0.3">
      <c r="AB522" s="293"/>
      <c r="AC522" s="213"/>
      <c r="AD522" s="213"/>
      <c r="AE522" s="213"/>
      <c r="AF522" s="293"/>
      <c r="AG522" s="213"/>
      <c r="AH522" s="213"/>
      <c r="AI522" s="213"/>
    </row>
    <row r="523" spans="28:35" x14ac:dyDescent="0.3">
      <c r="AB523" s="293"/>
      <c r="AC523" s="213"/>
      <c r="AD523" s="213"/>
      <c r="AE523" s="213"/>
      <c r="AF523" s="293"/>
      <c r="AG523" s="213"/>
      <c r="AH523" s="213"/>
      <c r="AI523" s="213"/>
    </row>
    <row r="524" spans="28:35" x14ac:dyDescent="0.3">
      <c r="AB524" s="293"/>
      <c r="AC524" s="213"/>
      <c r="AD524" s="213"/>
      <c r="AE524" s="213"/>
      <c r="AF524" s="293"/>
      <c r="AG524" s="213"/>
      <c r="AH524" s="213"/>
      <c r="AI524" s="213"/>
    </row>
    <row r="525" spans="28:35" x14ac:dyDescent="0.3">
      <c r="AB525" s="293"/>
      <c r="AC525" s="213"/>
      <c r="AD525" s="213"/>
      <c r="AE525" s="213"/>
      <c r="AF525" s="293"/>
      <c r="AG525" s="213"/>
      <c r="AH525" s="213"/>
      <c r="AI525" s="213"/>
    </row>
    <row r="526" spans="28:35" x14ac:dyDescent="0.3">
      <c r="AB526" s="293"/>
      <c r="AC526" s="213"/>
      <c r="AD526" s="213"/>
      <c r="AE526" s="213"/>
      <c r="AF526" s="293"/>
      <c r="AG526" s="213"/>
      <c r="AH526" s="213"/>
      <c r="AI526" s="213"/>
    </row>
    <row r="527" spans="28:35" x14ac:dyDescent="0.3">
      <c r="AB527" s="293"/>
      <c r="AC527" s="213"/>
      <c r="AD527" s="213"/>
      <c r="AE527" s="213"/>
      <c r="AF527" s="293"/>
      <c r="AG527" s="213"/>
      <c r="AH527" s="213"/>
      <c r="AI527" s="213"/>
    </row>
    <row r="528" spans="28:35" x14ac:dyDescent="0.3">
      <c r="AB528" s="293"/>
      <c r="AC528" s="213"/>
      <c r="AD528" s="213"/>
      <c r="AE528" s="213"/>
      <c r="AF528" s="293"/>
      <c r="AG528" s="213"/>
      <c r="AH528" s="213"/>
      <c r="AI528" s="213"/>
    </row>
    <row r="529" spans="28:35" x14ac:dyDescent="0.3">
      <c r="AB529" s="293"/>
      <c r="AC529" s="213"/>
      <c r="AD529" s="213"/>
      <c r="AE529" s="213"/>
      <c r="AF529" s="293"/>
      <c r="AG529" s="213"/>
      <c r="AH529" s="213"/>
      <c r="AI529" s="213"/>
    </row>
    <row r="530" spans="28:35" x14ac:dyDescent="0.3">
      <c r="AB530" s="293"/>
      <c r="AC530" s="213"/>
      <c r="AD530" s="213"/>
      <c r="AE530" s="213"/>
      <c r="AF530" s="293"/>
      <c r="AG530" s="213"/>
      <c r="AH530" s="213"/>
      <c r="AI530" s="213"/>
    </row>
    <row r="531" spans="28:35" x14ac:dyDescent="0.3">
      <c r="AB531" s="293"/>
      <c r="AC531" s="213"/>
      <c r="AD531" s="213"/>
      <c r="AE531" s="213"/>
      <c r="AF531" s="293"/>
      <c r="AG531" s="213"/>
      <c r="AH531" s="213"/>
      <c r="AI531" s="213"/>
    </row>
    <row r="532" spans="28:35" x14ac:dyDescent="0.3">
      <c r="AB532" s="293"/>
      <c r="AC532" s="213"/>
      <c r="AD532" s="213"/>
      <c r="AE532" s="213"/>
      <c r="AF532" s="293"/>
      <c r="AG532" s="213"/>
      <c r="AH532" s="213"/>
      <c r="AI532" s="213"/>
    </row>
    <row r="533" spans="28:35" x14ac:dyDescent="0.3">
      <c r="AB533" s="293"/>
      <c r="AC533" s="213"/>
      <c r="AD533" s="213"/>
      <c r="AE533" s="213"/>
      <c r="AF533" s="293"/>
      <c r="AG533" s="213"/>
      <c r="AH533" s="213"/>
      <c r="AI533" s="213"/>
    </row>
    <row r="534" spans="28:35" x14ac:dyDescent="0.3">
      <c r="AB534" s="293"/>
      <c r="AC534" s="213"/>
      <c r="AD534" s="213"/>
      <c r="AE534" s="213"/>
      <c r="AF534" s="293"/>
      <c r="AG534" s="213"/>
      <c r="AH534" s="213"/>
      <c r="AI534" s="213"/>
    </row>
    <row r="535" spans="28:35" x14ac:dyDescent="0.3">
      <c r="AB535" s="293"/>
      <c r="AC535" s="213"/>
      <c r="AD535" s="213"/>
      <c r="AE535" s="213"/>
      <c r="AF535" s="293"/>
      <c r="AG535" s="213"/>
      <c r="AH535" s="213"/>
      <c r="AI535" s="213"/>
    </row>
    <row r="536" spans="28:35" x14ac:dyDescent="0.3">
      <c r="AB536" s="293"/>
      <c r="AC536" s="213"/>
      <c r="AD536" s="213"/>
      <c r="AE536" s="213"/>
      <c r="AF536" s="293"/>
      <c r="AG536" s="213"/>
      <c r="AH536" s="213"/>
      <c r="AI536" s="213"/>
    </row>
    <row r="537" spans="28:35" x14ac:dyDescent="0.3">
      <c r="AB537" s="293"/>
      <c r="AC537" s="213"/>
      <c r="AD537" s="213"/>
      <c r="AE537" s="213"/>
      <c r="AF537" s="293"/>
      <c r="AG537" s="213"/>
      <c r="AH537" s="213"/>
      <c r="AI537" s="213"/>
    </row>
    <row r="538" spans="28:35" x14ac:dyDescent="0.3">
      <c r="AB538" s="293"/>
      <c r="AC538" s="213"/>
      <c r="AD538" s="213"/>
      <c r="AE538" s="213"/>
      <c r="AF538" s="293"/>
      <c r="AG538" s="213"/>
      <c r="AH538" s="213"/>
      <c r="AI538" s="213"/>
    </row>
    <row r="539" spans="28:35" x14ac:dyDescent="0.3">
      <c r="AB539" s="293"/>
      <c r="AC539" s="213"/>
      <c r="AD539" s="213"/>
      <c r="AE539" s="213"/>
      <c r="AF539" s="293"/>
      <c r="AG539" s="213"/>
      <c r="AH539" s="213"/>
      <c r="AI539" s="213"/>
    </row>
    <row r="540" spans="28:35" x14ac:dyDescent="0.3">
      <c r="AB540" s="293"/>
      <c r="AC540" s="213"/>
      <c r="AD540" s="213"/>
      <c r="AE540" s="213"/>
      <c r="AF540" s="293"/>
      <c r="AG540" s="213"/>
      <c r="AH540" s="213"/>
      <c r="AI540" s="213"/>
    </row>
    <row r="541" spans="28:35" x14ac:dyDescent="0.3">
      <c r="AB541" s="293"/>
      <c r="AC541" s="213"/>
      <c r="AD541" s="213"/>
      <c r="AE541" s="213"/>
      <c r="AF541" s="293"/>
      <c r="AG541" s="213"/>
      <c r="AH541" s="213"/>
      <c r="AI541" s="213"/>
    </row>
    <row r="542" spans="28:35" x14ac:dyDescent="0.3">
      <c r="AB542" s="293"/>
      <c r="AC542" s="213"/>
      <c r="AD542" s="213"/>
      <c r="AE542" s="213"/>
      <c r="AF542" s="293"/>
      <c r="AG542" s="213"/>
      <c r="AH542" s="213"/>
      <c r="AI542" s="213"/>
    </row>
    <row r="543" spans="28:35" x14ac:dyDescent="0.3">
      <c r="AB543" s="293"/>
      <c r="AC543" s="213"/>
      <c r="AD543" s="213"/>
      <c r="AE543" s="213"/>
      <c r="AF543" s="293"/>
      <c r="AG543" s="213"/>
      <c r="AH543" s="213"/>
      <c r="AI543" s="213"/>
    </row>
    <row r="544" spans="28:35" x14ac:dyDescent="0.3">
      <c r="AB544" s="293"/>
      <c r="AC544" s="213"/>
      <c r="AD544" s="213"/>
      <c r="AE544" s="213"/>
      <c r="AF544" s="293"/>
      <c r="AG544" s="213"/>
      <c r="AH544" s="213"/>
      <c r="AI544" s="213"/>
    </row>
    <row r="545" spans="28:35" x14ac:dyDescent="0.3">
      <c r="AB545" s="293"/>
      <c r="AC545" s="213"/>
      <c r="AD545" s="213"/>
      <c r="AE545" s="213"/>
      <c r="AF545" s="293"/>
      <c r="AG545" s="213"/>
      <c r="AH545" s="213"/>
      <c r="AI545" s="213"/>
    </row>
    <row r="546" spans="28:35" x14ac:dyDescent="0.3">
      <c r="AB546" s="293"/>
      <c r="AC546" s="213"/>
      <c r="AD546" s="213"/>
      <c r="AE546" s="213"/>
      <c r="AF546" s="293"/>
      <c r="AG546" s="213"/>
      <c r="AH546" s="213"/>
      <c r="AI546" s="213"/>
    </row>
    <row r="547" spans="28:35" x14ac:dyDescent="0.3">
      <c r="AB547" s="293"/>
      <c r="AC547" s="213"/>
      <c r="AD547" s="213"/>
      <c r="AE547" s="213"/>
      <c r="AF547" s="293"/>
      <c r="AG547" s="213"/>
      <c r="AH547" s="213"/>
      <c r="AI547" s="213"/>
    </row>
    <row r="548" spans="28:35" x14ac:dyDescent="0.3">
      <c r="AB548" s="293"/>
      <c r="AC548" s="213"/>
      <c r="AD548" s="213"/>
      <c r="AE548" s="213"/>
      <c r="AF548" s="293"/>
      <c r="AG548" s="213"/>
      <c r="AH548" s="213"/>
      <c r="AI548" s="213"/>
    </row>
    <row r="549" spans="28:35" x14ac:dyDescent="0.3">
      <c r="AB549" s="293"/>
      <c r="AC549" s="213"/>
      <c r="AD549" s="213"/>
      <c r="AE549" s="213"/>
      <c r="AF549" s="293"/>
      <c r="AG549" s="213"/>
      <c r="AH549" s="213"/>
      <c r="AI549" s="213"/>
    </row>
    <row r="550" spans="28:35" x14ac:dyDescent="0.3">
      <c r="AB550" s="293"/>
      <c r="AC550" s="213"/>
      <c r="AD550" s="213"/>
      <c r="AE550" s="213"/>
      <c r="AF550" s="293"/>
      <c r="AG550" s="213"/>
      <c r="AH550" s="213"/>
      <c r="AI550" s="213"/>
    </row>
    <row r="551" spans="28:35" x14ac:dyDescent="0.3">
      <c r="AB551" s="293"/>
      <c r="AC551" s="213"/>
      <c r="AD551" s="213"/>
      <c r="AE551" s="213"/>
      <c r="AF551" s="293"/>
      <c r="AG551" s="213"/>
      <c r="AH551" s="213"/>
      <c r="AI551" s="213"/>
    </row>
    <row r="552" spans="28:35" x14ac:dyDescent="0.3">
      <c r="AB552" s="293"/>
      <c r="AC552" s="213"/>
      <c r="AD552" s="213"/>
      <c r="AE552" s="213"/>
      <c r="AF552" s="293"/>
      <c r="AG552" s="213"/>
      <c r="AH552" s="213"/>
      <c r="AI552" s="213"/>
    </row>
    <row r="553" spans="28:35" x14ac:dyDescent="0.3">
      <c r="AB553" s="293"/>
      <c r="AC553" s="213"/>
      <c r="AD553" s="213"/>
      <c r="AE553" s="213"/>
      <c r="AF553" s="293"/>
      <c r="AG553" s="213"/>
      <c r="AH553" s="213"/>
      <c r="AI553" s="213"/>
    </row>
    <row r="554" spans="28:35" x14ac:dyDescent="0.3">
      <c r="AB554" s="293"/>
      <c r="AC554" s="213"/>
      <c r="AD554" s="213"/>
      <c r="AE554" s="213"/>
      <c r="AF554" s="293"/>
      <c r="AG554" s="213"/>
      <c r="AH554" s="213"/>
      <c r="AI554" s="213"/>
    </row>
    <row r="555" spans="28:35" x14ac:dyDescent="0.3">
      <c r="AB555" s="293"/>
      <c r="AC555" s="213"/>
      <c r="AD555" s="213"/>
      <c r="AE555" s="213"/>
      <c r="AF555" s="293"/>
      <c r="AG555" s="213"/>
      <c r="AH555" s="213"/>
      <c r="AI555" s="213"/>
    </row>
    <row r="556" spans="28:35" x14ac:dyDescent="0.3">
      <c r="AB556" s="293"/>
      <c r="AC556" s="213"/>
      <c r="AD556" s="213"/>
      <c r="AE556" s="213"/>
      <c r="AF556" s="293"/>
      <c r="AG556" s="213"/>
      <c r="AH556" s="213"/>
      <c r="AI556" s="213"/>
    </row>
    <row r="557" spans="28:35" x14ac:dyDescent="0.3">
      <c r="AB557" s="293"/>
      <c r="AC557" s="213"/>
      <c r="AD557" s="213"/>
      <c r="AE557" s="213"/>
      <c r="AF557" s="293"/>
      <c r="AG557" s="213"/>
      <c r="AH557" s="213"/>
      <c r="AI557" s="213"/>
    </row>
    <row r="558" spans="28:35" x14ac:dyDescent="0.3">
      <c r="AB558" s="293"/>
      <c r="AC558" s="213"/>
      <c r="AD558" s="213"/>
      <c r="AE558" s="213"/>
      <c r="AF558" s="293"/>
      <c r="AG558" s="213"/>
      <c r="AH558" s="213"/>
      <c r="AI558" s="213"/>
    </row>
    <row r="559" spans="28:35" x14ac:dyDescent="0.3">
      <c r="AB559" s="293"/>
      <c r="AC559" s="213"/>
      <c r="AD559" s="213"/>
      <c r="AE559" s="213"/>
      <c r="AF559" s="293"/>
      <c r="AG559" s="213"/>
      <c r="AH559" s="213"/>
      <c r="AI559" s="213"/>
    </row>
    <row r="560" spans="28:35" x14ac:dyDescent="0.3">
      <c r="AB560" s="293"/>
      <c r="AC560" s="213"/>
      <c r="AD560" s="213"/>
      <c r="AE560" s="213"/>
      <c r="AF560" s="293"/>
      <c r="AG560" s="213"/>
      <c r="AH560" s="213"/>
      <c r="AI560" s="213"/>
    </row>
    <row r="561" spans="28:35" x14ac:dyDescent="0.3">
      <c r="AB561" s="293"/>
      <c r="AC561" s="213"/>
      <c r="AD561" s="213"/>
      <c r="AE561" s="213"/>
      <c r="AF561" s="293"/>
      <c r="AG561" s="213"/>
      <c r="AH561" s="213"/>
      <c r="AI561" s="213"/>
    </row>
    <row r="562" spans="28:35" x14ac:dyDescent="0.3">
      <c r="AB562" s="293"/>
      <c r="AC562" s="213"/>
      <c r="AD562" s="213"/>
      <c r="AE562" s="213"/>
      <c r="AF562" s="293"/>
      <c r="AG562" s="213"/>
      <c r="AH562" s="213"/>
      <c r="AI562" s="213"/>
    </row>
    <row r="563" spans="28:35" x14ac:dyDescent="0.3">
      <c r="AB563" s="293"/>
      <c r="AC563" s="213"/>
      <c r="AD563" s="213"/>
      <c r="AE563" s="213"/>
      <c r="AF563" s="293"/>
      <c r="AG563" s="213"/>
      <c r="AH563" s="213"/>
      <c r="AI563" s="213"/>
    </row>
    <row r="564" spans="28:35" x14ac:dyDescent="0.3">
      <c r="AB564" s="293"/>
      <c r="AC564" s="213"/>
      <c r="AD564" s="213"/>
      <c r="AE564" s="213"/>
      <c r="AF564" s="293"/>
      <c r="AG564" s="213"/>
      <c r="AH564" s="213"/>
      <c r="AI564" s="213"/>
    </row>
    <row r="565" spans="28:35" x14ac:dyDescent="0.3">
      <c r="AB565" s="293"/>
      <c r="AC565" s="213"/>
      <c r="AD565" s="213"/>
      <c r="AE565" s="213"/>
      <c r="AF565" s="293"/>
      <c r="AG565" s="213"/>
      <c r="AH565" s="213"/>
      <c r="AI565" s="213"/>
    </row>
    <row r="566" spans="28:35" x14ac:dyDescent="0.3">
      <c r="AB566" s="293"/>
      <c r="AC566" s="213"/>
      <c r="AD566" s="213"/>
      <c r="AE566" s="213"/>
      <c r="AF566" s="293"/>
      <c r="AG566" s="213"/>
      <c r="AH566" s="213"/>
      <c r="AI566" s="213"/>
    </row>
    <row r="567" spans="28:35" x14ac:dyDescent="0.3">
      <c r="AB567" s="293"/>
      <c r="AC567" s="213"/>
      <c r="AD567" s="213"/>
      <c r="AE567" s="213"/>
      <c r="AF567" s="293"/>
      <c r="AG567" s="213"/>
      <c r="AH567" s="213"/>
      <c r="AI567" s="213"/>
    </row>
    <row r="568" spans="28:35" x14ac:dyDescent="0.3">
      <c r="AB568" s="293"/>
      <c r="AC568" s="213"/>
      <c r="AD568" s="213"/>
      <c r="AE568" s="213"/>
      <c r="AF568" s="293"/>
      <c r="AG568" s="213"/>
      <c r="AH568" s="213"/>
      <c r="AI568" s="213"/>
    </row>
    <row r="569" spans="28:35" x14ac:dyDescent="0.3">
      <c r="AB569" s="293"/>
      <c r="AC569" s="213"/>
      <c r="AD569" s="213"/>
      <c r="AE569" s="213"/>
      <c r="AF569" s="293"/>
      <c r="AG569" s="213"/>
      <c r="AH569" s="213"/>
      <c r="AI569" s="213"/>
    </row>
    <row r="570" spans="28:35" x14ac:dyDescent="0.3">
      <c r="AB570" s="293"/>
      <c r="AC570" s="213"/>
      <c r="AD570" s="213"/>
      <c r="AE570" s="213"/>
      <c r="AF570" s="293"/>
      <c r="AG570" s="213"/>
      <c r="AH570" s="213"/>
      <c r="AI570" s="213"/>
    </row>
    <row r="571" spans="28:35" x14ac:dyDescent="0.3">
      <c r="AB571" s="293"/>
      <c r="AC571" s="213"/>
      <c r="AD571" s="213"/>
      <c r="AE571" s="213"/>
      <c r="AF571" s="293"/>
      <c r="AG571" s="213"/>
      <c r="AH571" s="213"/>
      <c r="AI571" s="213"/>
    </row>
    <row r="572" spans="28:35" x14ac:dyDescent="0.3">
      <c r="AB572" s="293"/>
      <c r="AC572" s="213"/>
      <c r="AD572" s="213"/>
      <c r="AE572" s="213"/>
      <c r="AF572" s="293"/>
      <c r="AG572" s="213"/>
      <c r="AH572" s="213"/>
      <c r="AI572" s="213"/>
    </row>
    <row r="573" spans="28:35" x14ac:dyDescent="0.3">
      <c r="AB573" s="293"/>
      <c r="AC573" s="213"/>
      <c r="AD573" s="213"/>
      <c r="AE573" s="213"/>
      <c r="AF573" s="293"/>
      <c r="AG573" s="213"/>
      <c r="AH573" s="213"/>
      <c r="AI573" s="213"/>
    </row>
    <row r="574" spans="28:35" x14ac:dyDescent="0.3">
      <c r="AB574" s="293"/>
      <c r="AC574" s="213"/>
      <c r="AD574" s="213"/>
      <c r="AE574" s="213"/>
      <c r="AF574" s="293"/>
      <c r="AG574" s="213"/>
      <c r="AH574" s="213"/>
      <c r="AI574" s="213"/>
    </row>
    <row r="575" spans="28:35" x14ac:dyDescent="0.3">
      <c r="AB575" s="100"/>
      <c r="AC575" s="202"/>
      <c r="AD575" s="202"/>
      <c r="AE575" s="202"/>
      <c r="AF575" s="293"/>
      <c r="AG575" s="213"/>
      <c r="AH575" s="213"/>
      <c r="AI575" s="213"/>
    </row>
    <row r="576" spans="28:35" x14ac:dyDescent="0.3">
      <c r="AB576" s="100"/>
      <c r="AC576" s="202"/>
      <c r="AD576" s="202"/>
      <c r="AE576" s="202"/>
      <c r="AF576" s="293"/>
      <c r="AG576" s="213"/>
      <c r="AH576" s="213"/>
      <c r="AI576" s="213"/>
    </row>
    <row r="577" spans="28:35" x14ac:dyDescent="0.3">
      <c r="AB577" s="100"/>
      <c r="AC577" s="202"/>
      <c r="AD577" s="202"/>
      <c r="AE577" s="202"/>
      <c r="AG577" s="202"/>
      <c r="AH577" s="213"/>
      <c r="AI577" s="213"/>
    </row>
    <row r="578" spans="28:35" x14ac:dyDescent="0.3">
      <c r="AB578" s="100"/>
      <c r="AC578" s="202"/>
      <c r="AD578" s="202"/>
      <c r="AE578" s="202"/>
      <c r="AG578" s="202"/>
      <c r="AH578" s="213"/>
      <c r="AI578" s="213"/>
    </row>
    <row r="579" spans="28:35" x14ac:dyDescent="0.3">
      <c r="AB579" s="100"/>
      <c r="AC579" s="202"/>
      <c r="AD579" s="202"/>
      <c r="AE579" s="202"/>
      <c r="AG579" s="202"/>
      <c r="AH579" s="213"/>
      <c r="AI579" s="213"/>
    </row>
    <row r="580" spans="28:35" x14ac:dyDescent="0.3">
      <c r="AB580" s="100"/>
      <c r="AC580" s="202"/>
      <c r="AD580" s="202"/>
      <c r="AE580" s="202"/>
      <c r="AG580" s="202"/>
      <c r="AH580" s="213"/>
      <c r="AI580" s="213"/>
    </row>
    <row r="581" spans="28:35" x14ac:dyDescent="0.3">
      <c r="AB581" s="100"/>
      <c r="AC581" s="202"/>
      <c r="AD581" s="202"/>
      <c r="AE581" s="202"/>
      <c r="AG581" s="202"/>
      <c r="AH581" s="213"/>
      <c r="AI581" s="213"/>
    </row>
    <row r="582" spans="28:35" x14ac:dyDescent="0.3">
      <c r="AB582" s="100"/>
      <c r="AC582" s="202"/>
      <c r="AD582" s="202"/>
      <c r="AE582" s="202"/>
      <c r="AG582" s="202"/>
      <c r="AH582" s="213"/>
      <c r="AI582" s="213"/>
    </row>
    <row r="583" spans="28:35" x14ac:dyDescent="0.3">
      <c r="AB583" s="100"/>
      <c r="AC583" s="202"/>
      <c r="AD583" s="202"/>
      <c r="AE583" s="202"/>
      <c r="AG583" s="202"/>
      <c r="AH583" s="213"/>
      <c r="AI583" s="213"/>
    </row>
    <row r="584" spans="28:35" x14ac:dyDescent="0.3">
      <c r="AB584" s="100"/>
      <c r="AC584" s="202"/>
      <c r="AD584" s="202"/>
      <c r="AE584" s="202"/>
      <c r="AG584" s="202"/>
      <c r="AH584" s="213"/>
      <c r="AI584" s="213"/>
    </row>
    <row r="585" spans="28:35" x14ac:dyDescent="0.3">
      <c r="AB585" s="100"/>
      <c r="AC585" s="202"/>
      <c r="AD585" s="202"/>
      <c r="AE585" s="202"/>
      <c r="AG585" s="202"/>
      <c r="AH585" s="213"/>
      <c r="AI585" s="213"/>
    </row>
    <row r="586" spans="28:35" x14ac:dyDescent="0.3">
      <c r="AB586" s="100"/>
      <c r="AC586" s="202"/>
      <c r="AD586" s="202"/>
      <c r="AE586" s="202"/>
      <c r="AG586" s="202"/>
      <c r="AH586" s="213"/>
      <c r="AI586" s="213"/>
    </row>
    <row r="587" spans="28:35" x14ac:dyDescent="0.3">
      <c r="AB587" s="100"/>
      <c r="AC587" s="202"/>
      <c r="AD587" s="202"/>
      <c r="AE587" s="202"/>
      <c r="AG587" s="202"/>
      <c r="AH587" s="213"/>
      <c r="AI587" s="213"/>
    </row>
    <row r="588" spans="28:35" x14ac:dyDescent="0.3">
      <c r="AB588" s="100"/>
      <c r="AC588" s="202"/>
      <c r="AD588" s="202"/>
      <c r="AE588" s="202"/>
      <c r="AG588" s="202"/>
      <c r="AH588" s="213"/>
      <c r="AI588" s="213"/>
    </row>
    <row r="589" spans="28:35" x14ac:dyDescent="0.3">
      <c r="AB589" s="100"/>
      <c r="AC589" s="202"/>
      <c r="AD589" s="202"/>
      <c r="AE589" s="202"/>
      <c r="AG589" s="202"/>
      <c r="AH589" s="213"/>
      <c r="AI589" s="213"/>
    </row>
    <row r="590" spans="28:35" x14ac:dyDescent="0.3">
      <c r="AB590" s="100"/>
      <c r="AC590" s="202"/>
      <c r="AD590" s="202"/>
      <c r="AE590" s="202"/>
      <c r="AG590" s="202"/>
      <c r="AH590" s="213"/>
      <c r="AI590" s="213"/>
    </row>
    <row r="591" spans="28:35" x14ac:dyDescent="0.3">
      <c r="AB591" s="100"/>
      <c r="AC591" s="202"/>
      <c r="AD591" s="202"/>
      <c r="AE591" s="202"/>
      <c r="AG591" s="202"/>
      <c r="AH591" s="213"/>
      <c r="AI591" s="213"/>
    </row>
    <row r="592" spans="28:35" x14ac:dyDescent="0.3">
      <c r="AB592" s="100"/>
      <c r="AC592" s="202"/>
      <c r="AD592" s="202"/>
      <c r="AE592" s="202"/>
      <c r="AG592" s="202"/>
      <c r="AH592" s="213"/>
      <c r="AI592" s="213"/>
    </row>
    <row r="593" spans="28:35" x14ac:dyDescent="0.3">
      <c r="AB593" s="100"/>
      <c r="AC593" s="202"/>
      <c r="AD593" s="202"/>
      <c r="AE593" s="202"/>
      <c r="AG593" s="202"/>
      <c r="AH593" s="213"/>
      <c r="AI593" s="213"/>
    </row>
    <row r="594" spans="28:35" x14ac:dyDescent="0.3">
      <c r="AB594" s="100"/>
      <c r="AC594" s="202"/>
      <c r="AD594" s="202"/>
      <c r="AE594" s="202"/>
      <c r="AG594" s="202"/>
      <c r="AH594" s="213"/>
      <c r="AI594" s="213"/>
    </row>
    <row r="595" spans="28:35" x14ac:dyDescent="0.3">
      <c r="AB595" s="100"/>
      <c r="AC595" s="202"/>
      <c r="AD595" s="202"/>
      <c r="AE595" s="202"/>
      <c r="AG595" s="202"/>
      <c r="AH595" s="213"/>
      <c r="AI595" s="213"/>
    </row>
    <row r="596" spans="28:35" x14ac:dyDescent="0.3">
      <c r="AB596" s="100"/>
      <c r="AC596" s="202"/>
      <c r="AD596" s="202"/>
      <c r="AE596" s="202"/>
      <c r="AG596" s="202"/>
      <c r="AH596" s="213"/>
      <c r="AI596" s="213"/>
    </row>
    <row r="597" spans="28:35" x14ac:dyDescent="0.3">
      <c r="AB597" s="100"/>
      <c r="AC597" s="202"/>
      <c r="AD597" s="202"/>
      <c r="AE597" s="202"/>
      <c r="AG597" s="202"/>
      <c r="AH597" s="213"/>
      <c r="AI597" s="213"/>
    </row>
    <row r="598" spans="28:35" x14ac:dyDescent="0.3">
      <c r="AB598" s="100"/>
      <c r="AC598" s="202"/>
      <c r="AD598" s="202"/>
      <c r="AE598" s="202"/>
      <c r="AG598" s="202"/>
      <c r="AH598" s="213"/>
      <c r="AI598" s="213"/>
    </row>
    <row r="599" spans="28:35" x14ac:dyDescent="0.3">
      <c r="AB599" s="100"/>
      <c r="AC599" s="202"/>
      <c r="AD599" s="202"/>
      <c r="AE599" s="202"/>
      <c r="AG599" s="202"/>
      <c r="AH599" s="213"/>
      <c r="AI599" s="213"/>
    </row>
    <row r="600" spans="28:35" x14ac:dyDescent="0.3">
      <c r="AB600" s="100"/>
      <c r="AC600" s="202"/>
      <c r="AD600" s="202"/>
      <c r="AE600" s="202"/>
      <c r="AG600" s="202"/>
      <c r="AH600" s="213"/>
      <c r="AI600" s="213"/>
    </row>
    <row r="601" spans="28:35" x14ac:dyDescent="0.3">
      <c r="AB601" s="300"/>
      <c r="AC601" s="214"/>
      <c r="AD601" s="214"/>
      <c r="AE601" s="214"/>
      <c r="AG601" s="202"/>
      <c r="AH601" s="213"/>
      <c r="AI601" s="213"/>
    </row>
    <row r="602" spans="28:35" x14ac:dyDescent="0.3">
      <c r="AB602" s="300"/>
      <c r="AC602" s="214"/>
      <c r="AD602" s="214"/>
      <c r="AE602" s="214"/>
      <c r="AG602" s="202"/>
      <c r="AH602" s="213"/>
      <c r="AI602" s="213"/>
    </row>
    <row r="603" spans="28:35" x14ac:dyDescent="0.3">
      <c r="AB603" s="300"/>
      <c r="AC603" s="214"/>
      <c r="AD603" s="214"/>
      <c r="AE603" s="214"/>
      <c r="AG603" s="215"/>
      <c r="AH603" s="213"/>
      <c r="AI603" s="213"/>
    </row>
    <row r="604" spans="28:35" x14ac:dyDescent="0.3">
      <c r="AB604" s="300"/>
      <c r="AC604" s="214"/>
      <c r="AD604" s="214"/>
      <c r="AE604" s="214"/>
      <c r="AG604" s="215"/>
      <c r="AH604" s="213"/>
      <c r="AI604" s="213"/>
    </row>
    <row r="605" spans="28:35" x14ac:dyDescent="0.3">
      <c r="AB605" s="300"/>
      <c r="AC605" s="214"/>
      <c r="AD605" s="214"/>
      <c r="AE605" s="214"/>
      <c r="AG605" s="215"/>
      <c r="AH605" s="213"/>
      <c r="AI605" s="213"/>
    </row>
    <row r="606" spans="28:35" x14ac:dyDescent="0.3">
      <c r="AB606" s="300"/>
      <c r="AC606" s="214"/>
      <c r="AD606" s="214"/>
      <c r="AE606" s="214"/>
      <c r="AG606" s="215"/>
      <c r="AH606" s="213"/>
      <c r="AI606" s="213"/>
    </row>
    <row r="607" spans="28:35" x14ac:dyDescent="0.3">
      <c r="AB607" s="300"/>
      <c r="AC607" s="214"/>
      <c r="AD607" s="214"/>
      <c r="AE607" s="214"/>
      <c r="AG607" s="215"/>
      <c r="AH607" s="213"/>
      <c r="AI607" s="213"/>
    </row>
    <row r="608" spans="28:35" x14ac:dyDescent="0.3">
      <c r="AB608" s="300"/>
      <c r="AC608" s="214"/>
      <c r="AD608" s="214"/>
      <c r="AE608" s="214"/>
      <c r="AG608" s="215"/>
      <c r="AH608" s="213"/>
      <c r="AI608" s="213"/>
    </row>
    <row r="609" spans="28:35" x14ac:dyDescent="0.3">
      <c r="AB609" s="300"/>
      <c r="AC609" s="214"/>
      <c r="AD609" s="214"/>
      <c r="AE609" s="214"/>
      <c r="AG609" s="215"/>
      <c r="AH609" s="213"/>
      <c r="AI609" s="213"/>
    </row>
    <row r="610" spans="28:35" x14ac:dyDescent="0.3">
      <c r="AB610" s="300"/>
      <c r="AC610" s="214"/>
      <c r="AD610" s="214"/>
      <c r="AE610" s="214"/>
      <c r="AG610" s="215"/>
      <c r="AH610" s="213"/>
      <c r="AI610" s="213"/>
    </row>
    <row r="611" spans="28:35" x14ac:dyDescent="0.3">
      <c r="AB611" s="300"/>
      <c r="AC611" s="214"/>
      <c r="AD611" s="214"/>
      <c r="AE611" s="214"/>
      <c r="AG611" s="215"/>
      <c r="AH611" s="213"/>
      <c r="AI611" s="213"/>
    </row>
    <row r="612" spans="28:35" x14ac:dyDescent="0.3">
      <c r="AB612" s="300"/>
      <c r="AC612" s="214"/>
      <c r="AD612" s="214"/>
      <c r="AE612" s="214"/>
      <c r="AG612" s="215"/>
      <c r="AH612" s="213"/>
      <c r="AI612" s="213"/>
    </row>
    <row r="613" spans="28:35" x14ac:dyDescent="0.3">
      <c r="AB613" s="300"/>
      <c r="AC613" s="214"/>
      <c r="AD613" s="214"/>
      <c r="AE613" s="214"/>
      <c r="AG613" s="215"/>
      <c r="AH613" s="213"/>
      <c r="AI613" s="213"/>
    </row>
    <row r="614" spans="28:35" x14ac:dyDescent="0.3">
      <c r="AB614" s="300"/>
      <c r="AC614" s="214"/>
      <c r="AD614" s="214"/>
      <c r="AE614" s="214"/>
      <c r="AG614" s="215"/>
      <c r="AH614" s="213"/>
      <c r="AI614" s="213"/>
    </row>
    <row r="615" spans="28:35" x14ac:dyDescent="0.3">
      <c r="AB615" s="300"/>
      <c r="AC615" s="214"/>
      <c r="AD615" s="214"/>
      <c r="AE615" s="214"/>
      <c r="AG615" s="215"/>
      <c r="AH615" s="213"/>
      <c r="AI615" s="213"/>
    </row>
    <row r="616" spans="28:35" x14ac:dyDescent="0.3">
      <c r="AB616" s="300"/>
      <c r="AC616" s="214"/>
      <c r="AD616" s="214"/>
      <c r="AE616" s="214"/>
      <c r="AG616" s="215"/>
      <c r="AH616" s="213"/>
      <c r="AI616" s="213"/>
    </row>
    <row r="617" spans="28:35" x14ac:dyDescent="0.3">
      <c r="AB617" s="300"/>
      <c r="AC617" s="214"/>
      <c r="AD617" s="214"/>
      <c r="AE617" s="214"/>
      <c r="AG617" s="215"/>
      <c r="AH617" s="213"/>
      <c r="AI617" s="213"/>
    </row>
    <row r="618" spans="28:35" x14ac:dyDescent="0.3">
      <c r="AB618" s="300"/>
      <c r="AC618" s="214"/>
      <c r="AD618" s="214"/>
      <c r="AE618" s="214"/>
      <c r="AG618" s="215"/>
      <c r="AH618" s="213"/>
      <c r="AI618" s="213"/>
    </row>
    <row r="619" spans="28:35" x14ac:dyDescent="0.3">
      <c r="AB619" s="300"/>
      <c r="AC619" s="214"/>
      <c r="AD619" s="214"/>
      <c r="AE619" s="214"/>
      <c r="AG619" s="215"/>
      <c r="AH619" s="213"/>
      <c r="AI619" s="213"/>
    </row>
    <row r="620" spans="28:35" x14ac:dyDescent="0.3">
      <c r="AB620" s="300"/>
      <c r="AC620" s="214"/>
      <c r="AD620" s="214"/>
      <c r="AE620" s="214"/>
      <c r="AG620" s="215"/>
      <c r="AH620" s="213"/>
      <c r="AI620" s="213"/>
    </row>
    <row r="621" spans="28:35" x14ac:dyDescent="0.3">
      <c r="AB621" s="300"/>
      <c r="AC621" s="214"/>
      <c r="AD621" s="214"/>
      <c r="AE621" s="214"/>
      <c r="AG621" s="215"/>
      <c r="AH621" s="213"/>
      <c r="AI621" s="213"/>
    </row>
    <row r="622" spans="28:35" x14ac:dyDescent="0.3">
      <c r="AB622" s="300"/>
      <c r="AC622" s="214"/>
      <c r="AD622" s="214"/>
      <c r="AE622" s="214"/>
      <c r="AG622" s="215"/>
      <c r="AH622" s="213"/>
      <c r="AI622" s="213"/>
    </row>
    <row r="623" spans="28:35" x14ac:dyDescent="0.3">
      <c r="AB623" s="300"/>
      <c r="AC623" s="214"/>
      <c r="AD623" s="214"/>
      <c r="AE623" s="214"/>
      <c r="AG623" s="215"/>
      <c r="AH623" s="213"/>
      <c r="AI623" s="213"/>
    </row>
    <row r="624" spans="28:35" x14ac:dyDescent="0.3">
      <c r="AB624" s="300"/>
      <c r="AC624" s="214"/>
      <c r="AD624" s="214"/>
      <c r="AE624" s="214"/>
      <c r="AG624" s="215"/>
      <c r="AH624" s="213"/>
      <c r="AI624" s="213"/>
    </row>
    <row r="625" spans="28:35" x14ac:dyDescent="0.3">
      <c r="AB625" s="300"/>
      <c r="AC625" s="214"/>
      <c r="AD625" s="214"/>
      <c r="AE625" s="214"/>
      <c r="AG625" s="215"/>
      <c r="AH625" s="213"/>
      <c r="AI625" s="213"/>
    </row>
    <row r="626" spans="28:35" x14ac:dyDescent="0.3">
      <c r="AB626" s="300"/>
      <c r="AC626" s="214"/>
      <c r="AD626" s="214"/>
      <c r="AE626" s="214"/>
      <c r="AG626" s="215"/>
      <c r="AH626" s="213"/>
      <c r="AI626" s="213"/>
    </row>
    <row r="627" spans="28:35" x14ac:dyDescent="0.3">
      <c r="AB627" s="300"/>
      <c r="AC627" s="214"/>
      <c r="AD627" s="214"/>
      <c r="AE627" s="214"/>
      <c r="AG627" s="215"/>
      <c r="AH627" s="213"/>
      <c r="AI627" s="213"/>
    </row>
    <row r="628" spans="28:35" x14ac:dyDescent="0.3">
      <c r="AB628" s="300"/>
      <c r="AC628" s="214"/>
      <c r="AD628" s="214"/>
      <c r="AE628" s="214"/>
      <c r="AG628" s="215"/>
      <c r="AH628" s="213"/>
      <c r="AI628" s="213"/>
    </row>
    <row r="629" spans="28:35" x14ac:dyDescent="0.3">
      <c r="AB629" s="300"/>
      <c r="AC629" s="214"/>
      <c r="AD629" s="214"/>
      <c r="AE629" s="214"/>
      <c r="AG629" s="215"/>
      <c r="AH629" s="213"/>
      <c r="AI629" s="213"/>
    </row>
    <row r="630" spans="28:35" x14ac:dyDescent="0.3">
      <c r="AB630" s="300"/>
      <c r="AC630" s="214"/>
      <c r="AD630" s="214"/>
      <c r="AE630" s="214"/>
      <c r="AG630" s="215"/>
      <c r="AH630" s="213"/>
      <c r="AI630" s="213"/>
    </row>
    <row r="631" spans="28:35" x14ac:dyDescent="0.3">
      <c r="AB631" s="300"/>
      <c r="AC631" s="214"/>
      <c r="AD631" s="214"/>
      <c r="AE631" s="214"/>
      <c r="AG631" s="215"/>
      <c r="AH631" s="213"/>
      <c r="AI631" s="213"/>
    </row>
    <row r="632" spans="28:35" x14ac:dyDescent="0.3">
      <c r="AB632" s="300"/>
      <c r="AC632" s="214"/>
      <c r="AD632" s="214"/>
      <c r="AE632" s="214"/>
      <c r="AG632" s="215"/>
      <c r="AH632" s="213"/>
      <c r="AI632" s="213"/>
    </row>
    <row r="633" spans="28:35" x14ac:dyDescent="0.3">
      <c r="AB633" s="300"/>
      <c r="AC633" s="214"/>
      <c r="AD633" s="214"/>
      <c r="AE633" s="214"/>
      <c r="AG633" s="215"/>
      <c r="AH633" s="213"/>
      <c r="AI633" s="213"/>
    </row>
    <row r="634" spans="28:35" x14ac:dyDescent="0.3">
      <c r="AB634" s="300"/>
      <c r="AC634" s="214"/>
      <c r="AD634" s="214"/>
      <c r="AE634" s="214"/>
      <c r="AG634" s="215"/>
      <c r="AH634" s="213"/>
      <c r="AI634" s="213"/>
    </row>
    <row r="635" spans="28:35" x14ac:dyDescent="0.3">
      <c r="AB635" s="300"/>
      <c r="AC635" s="214"/>
      <c r="AD635" s="214"/>
      <c r="AE635" s="214"/>
      <c r="AG635" s="215"/>
      <c r="AH635" s="213"/>
      <c r="AI635" s="213"/>
    </row>
    <row r="636" spans="28:35" x14ac:dyDescent="0.3">
      <c r="AB636" s="300"/>
      <c r="AC636" s="214"/>
      <c r="AD636" s="214"/>
      <c r="AE636" s="214"/>
      <c r="AG636" s="215"/>
      <c r="AH636" s="213"/>
      <c r="AI636" s="213"/>
    </row>
    <row r="637" spans="28:35" x14ac:dyDescent="0.3">
      <c r="AB637" s="300"/>
      <c r="AC637" s="214"/>
      <c r="AD637" s="214"/>
      <c r="AE637" s="214"/>
      <c r="AG637" s="215"/>
      <c r="AH637" s="213"/>
      <c r="AI637" s="213"/>
    </row>
    <row r="638" spans="28:35" x14ac:dyDescent="0.3">
      <c r="AB638" s="300"/>
      <c r="AC638" s="214"/>
      <c r="AD638" s="214"/>
      <c r="AE638" s="214"/>
      <c r="AG638" s="215"/>
      <c r="AH638" s="213"/>
      <c r="AI638" s="213"/>
    </row>
    <row r="639" spans="28:35" x14ac:dyDescent="0.3">
      <c r="AB639" s="300"/>
      <c r="AC639" s="214"/>
      <c r="AD639" s="214"/>
      <c r="AE639" s="214"/>
      <c r="AG639" s="215"/>
      <c r="AH639" s="213"/>
      <c r="AI639" s="213"/>
    </row>
    <row r="640" spans="28:35" x14ac:dyDescent="0.3">
      <c r="AB640" s="300"/>
      <c r="AC640" s="214"/>
      <c r="AD640" s="214"/>
      <c r="AE640" s="214"/>
      <c r="AG640" s="215"/>
      <c r="AH640" s="213"/>
      <c r="AI640" s="213"/>
    </row>
    <row r="641" spans="28:35" x14ac:dyDescent="0.3">
      <c r="AB641" s="300"/>
      <c r="AC641" s="214"/>
      <c r="AD641" s="214"/>
      <c r="AE641" s="214"/>
      <c r="AG641" s="215"/>
      <c r="AH641" s="213"/>
      <c r="AI641" s="213"/>
    </row>
    <row r="642" spans="28:35" x14ac:dyDescent="0.3">
      <c r="AB642" s="300"/>
      <c r="AC642" s="214"/>
      <c r="AD642" s="214"/>
      <c r="AE642" s="214"/>
      <c r="AG642" s="215"/>
      <c r="AH642" s="213"/>
      <c r="AI642" s="213"/>
    </row>
    <row r="643" spans="28:35" x14ac:dyDescent="0.3">
      <c r="AB643" s="300"/>
      <c r="AC643" s="214"/>
      <c r="AD643" s="214"/>
      <c r="AE643" s="214"/>
      <c r="AG643" s="215"/>
      <c r="AH643" s="213"/>
      <c r="AI643" s="213"/>
    </row>
    <row r="644" spans="28:35" x14ac:dyDescent="0.3">
      <c r="AB644" s="300"/>
      <c r="AC644" s="214"/>
      <c r="AD644" s="214"/>
      <c r="AE644" s="214"/>
      <c r="AG644" s="215"/>
      <c r="AH644" s="213"/>
      <c r="AI644" s="213"/>
    </row>
    <row r="645" spans="28:35" x14ac:dyDescent="0.3">
      <c r="AB645" s="300"/>
      <c r="AC645" s="214"/>
      <c r="AD645" s="214"/>
      <c r="AE645" s="214"/>
      <c r="AG645" s="215"/>
      <c r="AH645" s="213"/>
      <c r="AI645" s="213"/>
    </row>
    <row r="646" spans="28:35" x14ac:dyDescent="0.3">
      <c r="AB646" s="300"/>
      <c r="AC646" s="214"/>
      <c r="AD646" s="214"/>
      <c r="AE646" s="214"/>
      <c r="AG646" s="215"/>
      <c r="AH646" s="213"/>
      <c r="AI646" s="213"/>
    </row>
    <row r="647" spans="28:35" x14ac:dyDescent="0.3">
      <c r="AB647" s="300"/>
      <c r="AC647" s="214"/>
      <c r="AD647" s="214"/>
      <c r="AE647" s="214"/>
      <c r="AG647" s="215"/>
      <c r="AH647" s="213"/>
      <c r="AI647" s="213"/>
    </row>
    <row r="648" spans="28:35" x14ac:dyDescent="0.3">
      <c r="AB648" s="300"/>
      <c r="AC648" s="214"/>
      <c r="AD648" s="214"/>
      <c r="AE648" s="214"/>
      <c r="AG648" s="215"/>
      <c r="AH648" s="213"/>
      <c r="AI648" s="213"/>
    </row>
    <row r="649" spans="28:35" x14ac:dyDescent="0.3">
      <c r="AB649" s="300"/>
      <c r="AC649" s="214"/>
      <c r="AD649" s="214"/>
      <c r="AE649" s="214"/>
      <c r="AG649" s="215"/>
      <c r="AH649" s="213"/>
      <c r="AI649" s="213"/>
    </row>
    <row r="650" spans="28:35" x14ac:dyDescent="0.3">
      <c r="AB650" s="300"/>
      <c r="AC650" s="214"/>
      <c r="AD650" s="214"/>
      <c r="AE650" s="214"/>
      <c r="AG650" s="215"/>
      <c r="AH650" s="213"/>
      <c r="AI650" s="213"/>
    </row>
    <row r="651" spans="28:35" x14ac:dyDescent="0.3">
      <c r="AB651" s="300"/>
      <c r="AC651" s="214"/>
      <c r="AD651" s="214"/>
      <c r="AE651" s="214"/>
      <c r="AG651" s="215"/>
      <c r="AH651" s="213"/>
      <c r="AI651" s="213"/>
    </row>
    <row r="652" spans="28:35" x14ac:dyDescent="0.3">
      <c r="AB652" s="300"/>
      <c r="AC652" s="214"/>
      <c r="AD652" s="214"/>
      <c r="AE652" s="214"/>
      <c r="AG652" s="215"/>
      <c r="AH652" s="213"/>
      <c r="AI652" s="213"/>
    </row>
    <row r="653" spans="28:35" x14ac:dyDescent="0.3">
      <c r="AB653" s="300"/>
      <c r="AC653" s="214"/>
      <c r="AD653" s="214"/>
      <c r="AE653" s="214"/>
      <c r="AG653" s="215"/>
      <c r="AH653" s="213"/>
      <c r="AI653" s="213"/>
    </row>
    <row r="654" spans="28:35" x14ac:dyDescent="0.3">
      <c r="AB654" s="300"/>
      <c r="AC654" s="214"/>
      <c r="AD654" s="214"/>
      <c r="AE654" s="214"/>
      <c r="AG654" s="215"/>
      <c r="AH654" s="213"/>
      <c r="AI654" s="213"/>
    </row>
    <row r="655" spans="28:35" x14ac:dyDescent="0.3">
      <c r="AB655" s="300"/>
      <c r="AC655" s="214"/>
      <c r="AD655" s="214"/>
      <c r="AE655" s="214"/>
      <c r="AG655" s="215"/>
      <c r="AH655" s="213"/>
      <c r="AI655" s="213"/>
    </row>
    <row r="656" spans="28:35" x14ac:dyDescent="0.3">
      <c r="AB656" s="300"/>
      <c r="AC656" s="214"/>
      <c r="AD656" s="214"/>
      <c r="AE656" s="214"/>
      <c r="AG656" s="215"/>
      <c r="AH656" s="213"/>
      <c r="AI656" s="213"/>
    </row>
    <row r="657" spans="28:35" x14ac:dyDescent="0.3">
      <c r="AB657" s="300"/>
      <c r="AC657" s="214"/>
      <c r="AD657" s="214"/>
      <c r="AE657" s="214"/>
      <c r="AG657" s="215"/>
      <c r="AH657" s="213"/>
      <c r="AI657" s="213"/>
    </row>
    <row r="658" spans="28:35" x14ac:dyDescent="0.3">
      <c r="AB658" s="300"/>
      <c r="AC658" s="214"/>
      <c r="AD658" s="214"/>
      <c r="AE658" s="214"/>
      <c r="AG658" s="215"/>
      <c r="AH658" s="213"/>
      <c r="AI658" s="213"/>
    </row>
    <row r="659" spans="28:35" x14ac:dyDescent="0.3">
      <c r="AB659" s="300"/>
      <c r="AC659" s="214"/>
      <c r="AD659" s="214"/>
      <c r="AE659" s="214"/>
      <c r="AG659" s="215"/>
      <c r="AH659" s="213"/>
      <c r="AI659" s="213"/>
    </row>
    <row r="660" spans="28:35" x14ac:dyDescent="0.3">
      <c r="AB660" s="300"/>
      <c r="AC660" s="214"/>
      <c r="AD660" s="214"/>
      <c r="AE660" s="214"/>
      <c r="AG660" s="215"/>
      <c r="AH660" s="213"/>
      <c r="AI660" s="213"/>
    </row>
    <row r="661" spans="28:35" x14ac:dyDescent="0.3">
      <c r="AB661" s="300"/>
      <c r="AC661" s="214"/>
      <c r="AD661" s="214"/>
      <c r="AE661" s="214"/>
      <c r="AG661" s="215"/>
      <c r="AH661" s="213"/>
      <c r="AI661" s="213"/>
    </row>
    <row r="662" spans="28:35" x14ac:dyDescent="0.3">
      <c r="AB662" s="300"/>
      <c r="AC662" s="214"/>
      <c r="AD662" s="214"/>
      <c r="AE662" s="214"/>
      <c r="AG662" s="215"/>
      <c r="AH662" s="213"/>
      <c r="AI662" s="213"/>
    </row>
    <row r="663" spans="28:35" x14ac:dyDescent="0.3">
      <c r="AB663" s="300"/>
      <c r="AC663" s="214"/>
      <c r="AD663" s="214"/>
      <c r="AE663" s="214"/>
      <c r="AG663" s="215"/>
      <c r="AH663" s="213"/>
      <c r="AI663" s="213"/>
    </row>
    <row r="664" spans="28:35" x14ac:dyDescent="0.3">
      <c r="AB664" s="300"/>
      <c r="AC664" s="214"/>
      <c r="AD664" s="214"/>
      <c r="AE664" s="214"/>
      <c r="AG664" s="215"/>
      <c r="AH664" s="213"/>
      <c r="AI664" s="213"/>
    </row>
    <row r="665" spans="28:35" x14ac:dyDescent="0.3">
      <c r="AB665" s="300"/>
      <c r="AC665" s="214"/>
      <c r="AD665" s="214"/>
      <c r="AE665" s="214"/>
      <c r="AG665" s="215"/>
      <c r="AH665" s="213"/>
      <c r="AI665" s="213"/>
    </row>
    <row r="666" spans="28:35" x14ac:dyDescent="0.3">
      <c r="AB666" s="300"/>
      <c r="AC666" s="214"/>
      <c r="AD666" s="214"/>
      <c r="AE666" s="214"/>
      <c r="AG666" s="215"/>
      <c r="AH666" s="213"/>
      <c r="AI666" s="213"/>
    </row>
    <row r="667" spans="28:35" x14ac:dyDescent="0.3">
      <c r="AB667" s="300"/>
      <c r="AC667" s="214"/>
      <c r="AD667" s="214"/>
      <c r="AE667" s="214"/>
      <c r="AG667" s="215"/>
      <c r="AH667" s="213"/>
      <c r="AI667" s="213"/>
    </row>
    <row r="668" spans="28:35" x14ac:dyDescent="0.3">
      <c r="AB668" s="300"/>
      <c r="AC668" s="214"/>
      <c r="AD668" s="214"/>
      <c r="AE668" s="214"/>
      <c r="AG668" s="215"/>
      <c r="AH668" s="213"/>
      <c r="AI668" s="213"/>
    </row>
    <row r="669" spans="28:35" x14ac:dyDescent="0.3">
      <c r="AB669" s="300"/>
      <c r="AC669" s="214"/>
      <c r="AD669" s="214"/>
      <c r="AE669" s="214"/>
      <c r="AG669" s="215"/>
      <c r="AH669" s="213"/>
      <c r="AI669" s="213"/>
    </row>
    <row r="670" spans="28:35" x14ac:dyDescent="0.3">
      <c r="AB670" s="300"/>
      <c r="AC670" s="214"/>
      <c r="AD670" s="214"/>
      <c r="AE670" s="214"/>
      <c r="AG670" s="215"/>
    </row>
    <row r="671" spans="28:35" x14ac:dyDescent="0.3">
      <c r="AB671" s="300"/>
      <c r="AC671" s="214"/>
      <c r="AD671" s="214"/>
      <c r="AE671" s="214"/>
      <c r="AG671" s="215"/>
    </row>
    <row r="672" spans="28:35" x14ac:dyDescent="0.3">
      <c r="AB672" s="300"/>
      <c r="AC672" s="214"/>
      <c r="AD672" s="214"/>
      <c r="AE672" s="214"/>
      <c r="AG672" s="215"/>
    </row>
    <row r="673" spans="28:33" x14ac:dyDescent="0.3">
      <c r="AB673" s="300"/>
      <c r="AC673" s="214"/>
      <c r="AD673" s="214"/>
      <c r="AE673" s="214"/>
      <c r="AG673" s="215"/>
    </row>
    <row r="674" spans="28:33" x14ac:dyDescent="0.3">
      <c r="AB674" s="300"/>
      <c r="AC674" s="214"/>
      <c r="AD674" s="214"/>
      <c r="AE674" s="214"/>
      <c r="AG674" s="215"/>
    </row>
    <row r="675" spans="28:33" x14ac:dyDescent="0.3">
      <c r="AB675" s="300"/>
      <c r="AC675" s="214"/>
      <c r="AD675" s="214"/>
      <c r="AE675" s="214"/>
      <c r="AG675" s="215"/>
    </row>
    <row r="676" spans="28:33" x14ac:dyDescent="0.3">
      <c r="AB676" s="300"/>
      <c r="AC676" s="214"/>
      <c r="AD676" s="214"/>
      <c r="AE676" s="214"/>
      <c r="AG676" s="215"/>
    </row>
    <row r="677" spans="28:33" x14ac:dyDescent="0.3">
      <c r="AB677" s="300"/>
      <c r="AC677" s="214"/>
      <c r="AD677" s="214"/>
      <c r="AE677" s="214"/>
      <c r="AG677" s="215"/>
    </row>
    <row r="678" spans="28:33" x14ac:dyDescent="0.3">
      <c r="AB678" s="300"/>
      <c r="AC678" s="214"/>
      <c r="AD678" s="214"/>
      <c r="AE678" s="214"/>
      <c r="AG678" s="215"/>
    </row>
    <row r="679" spans="28:33" x14ac:dyDescent="0.3">
      <c r="AB679" s="300"/>
      <c r="AC679" s="214"/>
      <c r="AD679" s="214"/>
      <c r="AE679" s="214"/>
      <c r="AG679" s="215"/>
    </row>
    <row r="680" spans="28:33" x14ac:dyDescent="0.3">
      <c r="AB680" s="300"/>
      <c r="AC680" s="214"/>
      <c r="AD680" s="214"/>
      <c r="AE680" s="214"/>
      <c r="AG680" s="215"/>
    </row>
    <row r="681" spans="28:33" x14ac:dyDescent="0.3">
      <c r="AB681" s="300"/>
      <c r="AC681" s="214"/>
      <c r="AD681" s="214"/>
      <c r="AE681" s="214"/>
      <c r="AG681" s="215"/>
    </row>
    <row r="682" spans="28:33" x14ac:dyDescent="0.3">
      <c r="AB682" s="300"/>
      <c r="AC682" s="214"/>
      <c r="AD682" s="214"/>
      <c r="AE682" s="214"/>
      <c r="AG682" s="215"/>
    </row>
    <row r="683" spans="28:33" x14ac:dyDescent="0.3">
      <c r="AB683" s="300"/>
      <c r="AC683" s="214"/>
      <c r="AD683" s="214"/>
      <c r="AE683" s="214"/>
      <c r="AG683" s="215"/>
    </row>
    <row r="684" spans="28:33" x14ac:dyDescent="0.3">
      <c r="AB684" s="300"/>
      <c r="AC684" s="214"/>
      <c r="AD684" s="214"/>
      <c r="AE684" s="214"/>
      <c r="AG684" s="215"/>
    </row>
    <row r="685" spans="28:33" x14ac:dyDescent="0.3">
      <c r="AB685" s="300"/>
      <c r="AC685" s="214"/>
      <c r="AD685" s="214"/>
      <c r="AE685" s="214"/>
      <c r="AG685" s="215"/>
    </row>
    <row r="686" spans="28:33" x14ac:dyDescent="0.3">
      <c r="AB686" s="300"/>
      <c r="AC686" s="214"/>
      <c r="AD686" s="214"/>
      <c r="AE686" s="214"/>
      <c r="AG686" s="215"/>
    </row>
    <row r="687" spans="28:33" x14ac:dyDescent="0.3">
      <c r="AB687" s="300"/>
      <c r="AC687" s="214"/>
      <c r="AD687" s="214"/>
      <c r="AE687" s="214"/>
      <c r="AG687" s="215"/>
    </row>
    <row r="688" spans="28:33" x14ac:dyDescent="0.3">
      <c r="AB688" s="300"/>
      <c r="AC688" s="214"/>
      <c r="AD688" s="214"/>
      <c r="AE688" s="214"/>
      <c r="AG688" s="215"/>
    </row>
    <row r="689" spans="28:33" x14ac:dyDescent="0.3">
      <c r="AB689" s="300"/>
      <c r="AC689" s="214"/>
      <c r="AD689" s="214"/>
      <c r="AE689" s="214"/>
      <c r="AG689" s="215"/>
    </row>
    <row r="690" spans="28:33" x14ac:dyDescent="0.3">
      <c r="AB690" s="300"/>
      <c r="AC690" s="214"/>
      <c r="AD690" s="214"/>
      <c r="AE690" s="214"/>
      <c r="AG690" s="215"/>
    </row>
    <row r="691" spans="28:33" x14ac:dyDescent="0.3">
      <c r="AB691" s="300"/>
      <c r="AC691" s="214"/>
      <c r="AD691" s="214"/>
      <c r="AE691" s="214"/>
      <c r="AG691" s="215"/>
    </row>
    <row r="692" spans="28:33" x14ac:dyDescent="0.3">
      <c r="AB692" s="300"/>
      <c r="AC692" s="214"/>
      <c r="AD692" s="214"/>
      <c r="AE692" s="214"/>
      <c r="AG692" s="215"/>
    </row>
    <row r="693" spans="28:33" x14ac:dyDescent="0.3">
      <c r="AB693" s="300"/>
      <c r="AC693" s="214"/>
      <c r="AD693" s="214"/>
      <c r="AE693" s="214"/>
      <c r="AG693" s="215"/>
    </row>
    <row r="694" spans="28:33" x14ac:dyDescent="0.3">
      <c r="AB694" s="300"/>
      <c r="AC694" s="214"/>
      <c r="AD694" s="214"/>
      <c r="AE694" s="214"/>
      <c r="AG694" s="215"/>
    </row>
    <row r="695" spans="28:33" x14ac:dyDescent="0.3">
      <c r="AB695" s="300"/>
      <c r="AC695" s="214"/>
      <c r="AD695" s="214"/>
      <c r="AE695" s="214"/>
      <c r="AG695" s="215"/>
    </row>
    <row r="696" spans="28:33" x14ac:dyDescent="0.3">
      <c r="AB696" s="300"/>
      <c r="AC696" s="214"/>
      <c r="AD696" s="214"/>
      <c r="AE696" s="214"/>
      <c r="AG696" s="215"/>
    </row>
    <row r="697" spans="28:33" x14ac:dyDescent="0.3">
      <c r="AB697" s="300"/>
      <c r="AC697" s="214"/>
      <c r="AD697" s="214"/>
      <c r="AE697" s="214"/>
      <c r="AG697" s="215"/>
    </row>
    <row r="698" spans="28:33" x14ac:dyDescent="0.3">
      <c r="AB698" s="300"/>
      <c r="AC698" s="214"/>
      <c r="AD698" s="214"/>
      <c r="AE698" s="214"/>
      <c r="AG698" s="215"/>
    </row>
    <row r="699" spans="28:33" x14ac:dyDescent="0.3">
      <c r="AB699" s="300"/>
      <c r="AC699" s="214"/>
      <c r="AD699" s="214"/>
      <c r="AE699" s="214"/>
      <c r="AG699" s="215"/>
    </row>
    <row r="700" spans="28:33" x14ac:dyDescent="0.3">
      <c r="AB700" s="300"/>
      <c r="AC700" s="214"/>
      <c r="AD700" s="214"/>
      <c r="AE700" s="214"/>
      <c r="AG700" s="215"/>
    </row>
    <row r="701" spans="28:33" x14ac:dyDescent="0.3">
      <c r="AB701" s="300"/>
      <c r="AC701" s="214"/>
      <c r="AD701" s="214"/>
      <c r="AE701" s="214"/>
      <c r="AG701" s="215"/>
    </row>
    <row r="702" spans="28:33" x14ac:dyDescent="0.3">
      <c r="AB702" s="300"/>
      <c r="AC702" s="214"/>
      <c r="AD702" s="214"/>
      <c r="AE702" s="214"/>
      <c r="AG702" s="215"/>
    </row>
    <row r="703" spans="28:33" x14ac:dyDescent="0.3">
      <c r="AB703" s="300"/>
      <c r="AC703" s="214"/>
      <c r="AD703" s="214"/>
      <c r="AE703" s="214"/>
      <c r="AG703" s="215"/>
    </row>
    <row r="704" spans="28:33" x14ac:dyDescent="0.3">
      <c r="AB704" s="300"/>
      <c r="AC704" s="214"/>
      <c r="AD704" s="214"/>
      <c r="AE704" s="214"/>
      <c r="AG704" s="215"/>
    </row>
    <row r="705" spans="28:33" x14ac:dyDescent="0.3">
      <c r="AB705" s="300"/>
      <c r="AC705" s="214"/>
      <c r="AD705" s="214"/>
      <c r="AE705" s="214"/>
      <c r="AG705" s="215"/>
    </row>
    <row r="706" spans="28:33" x14ac:dyDescent="0.3">
      <c r="AB706" s="300"/>
      <c r="AC706" s="214"/>
      <c r="AD706" s="214"/>
      <c r="AE706" s="214"/>
      <c r="AG706" s="215"/>
    </row>
    <row r="707" spans="28:33" x14ac:dyDescent="0.3">
      <c r="AB707" s="300"/>
      <c r="AC707" s="214"/>
      <c r="AD707" s="214"/>
      <c r="AE707" s="214"/>
      <c r="AG707" s="215"/>
    </row>
    <row r="708" spans="28:33" x14ac:dyDescent="0.3">
      <c r="AB708" s="300"/>
      <c r="AC708" s="214"/>
      <c r="AD708" s="214"/>
      <c r="AE708" s="214"/>
      <c r="AG708" s="215"/>
    </row>
    <row r="709" spans="28:33" x14ac:dyDescent="0.3">
      <c r="AB709" s="300"/>
      <c r="AC709" s="214"/>
      <c r="AD709" s="214"/>
      <c r="AE709" s="214"/>
      <c r="AG709" s="215"/>
    </row>
    <row r="710" spans="28:33" x14ac:dyDescent="0.3">
      <c r="AB710" s="300"/>
      <c r="AC710" s="214"/>
      <c r="AD710" s="214"/>
      <c r="AE710" s="214"/>
      <c r="AG710" s="215"/>
    </row>
    <row r="711" spans="28:33" x14ac:dyDescent="0.3">
      <c r="AB711" s="300"/>
      <c r="AC711" s="214"/>
      <c r="AD711" s="214"/>
      <c r="AE711" s="214"/>
      <c r="AG711" s="215"/>
    </row>
    <row r="712" spans="28:33" x14ac:dyDescent="0.3">
      <c r="AB712" s="300"/>
      <c r="AC712" s="214"/>
      <c r="AD712" s="214"/>
      <c r="AE712" s="214"/>
      <c r="AG712" s="215"/>
    </row>
    <row r="713" spans="28:33" x14ac:dyDescent="0.3">
      <c r="AB713" s="300"/>
      <c r="AC713" s="214"/>
      <c r="AD713" s="214"/>
      <c r="AE713" s="214"/>
      <c r="AG713" s="215"/>
    </row>
    <row r="714" spans="28:33" x14ac:dyDescent="0.3">
      <c r="AB714" s="300"/>
      <c r="AC714" s="214"/>
      <c r="AD714" s="214"/>
      <c r="AE714" s="214"/>
      <c r="AG714" s="215"/>
    </row>
    <row r="715" spans="28:33" x14ac:dyDescent="0.3">
      <c r="AB715" s="300"/>
      <c r="AC715" s="214"/>
      <c r="AD715" s="214"/>
      <c r="AE715" s="214"/>
      <c r="AG715" s="215"/>
    </row>
    <row r="716" spans="28:33" x14ac:dyDescent="0.3">
      <c r="AB716" s="300"/>
      <c r="AC716" s="214"/>
      <c r="AD716" s="214"/>
      <c r="AE716" s="214"/>
      <c r="AG716" s="215"/>
    </row>
    <row r="717" spans="28:33" x14ac:dyDescent="0.3">
      <c r="AB717" s="300"/>
      <c r="AC717" s="214"/>
      <c r="AD717" s="214"/>
      <c r="AE717" s="214"/>
      <c r="AG717" s="215"/>
    </row>
    <row r="718" spans="28:33" x14ac:dyDescent="0.3">
      <c r="AB718" s="300"/>
      <c r="AC718" s="214"/>
      <c r="AD718" s="214"/>
      <c r="AE718" s="214"/>
      <c r="AG718" s="215"/>
    </row>
    <row r="719" spans="28:33" x14ac:dyDescent="0.3">
      <c r="AB719" s="300"/>
      <c r="AC719" s="214"/>
      <c r="AD719" s="214"/>
      <c r="AE719" s="214"/>
      <c r="AG719" s="215"/>
    </row>
    <row r="720" spans="28:33" x14ac:dyDescent="0.3">
      <c r="AB720" s="300"/>
      <c r="AC720" s="214"/>
      <c r="AD720" s="214"/>
      <c r="AE720" s="214"/>
      <c r="AG720" s="215"/>
    </row>
    <row r="721" spans="28:33" x14ac:dyDescent="0.3">
      <c r="AB721" s="300"/>
      <c r="AC721" s="214"/>
      <c r="AD721" s="214"/>
      <c r="AE721" s="214"/>
      <c r="AG721" s="215"/>
    </row>
    <row r="722" spans="28:33" x14ac:dyDescent="0.3">
      <c r="AB722" s="300"/>
      <c r="AC722" s="214"/>
      <c r="AD722" s="214"/>
      <c r="AE722" s="214"/>
      <c r="AG722" s="215"/>
    </row>
    <row r="723" spans="28:33" x14ac:dyDescent="0.3">
      <c r="AB723" s="300"/>
      <c r="AC723" s="214"/>
      <c r="AD723" s="214"/>
      <c r="AE723" s="214"/>
      <c r="AG723" s="215"/>
    </row>
    <row r="724" spans="28:33" x14ac:dyDescent="0.3">
      <c r="AB724" s="300"/>
      <c r="AC724" s="214"/>
      <c r="AD724" s="214"/>
      <c r="AE724" s="214"/>
      <c r="AG724" s="215"/>
    </row>
    <row r="725" spans="28:33" x14ac:dyDescent="0.3">
      <c r="AB725" s="300"/>
      <c r="AC725" s="214"/>
      <c r="AD725" s="214"/>
      <c r="AE725" s="214"/>
      <c r="AG725" s="215"/>
    </row>
    <row r="726" spans="28:33" x14ac:dyDescent="0.3">
      <c r="AB726" s="300"/>
      <c r="AC726" s="214"/>
      <c r="AD726" s="214"/>
      <c r="AE726" s="214"/>
      <c r="AG726" s="215"/>
    </row>
    <row r="727" spans="28:33" x14ac:dyDescent="0.3">
      <c r="AB727" s="300"/>
      <c r="AC727" s="214"/>
      <c r="AD727" s="214"/>
      <c r="AE727" s="214"/>
      <c r="AG727" s="215"/>
    </row>
    <row r="728" spans="28:33" x14ac:dyDescent="0.3">
      <c r="AB728" s="300"/>
      <c r="AC728" s="214"/>
      <c r="AD728" s="214"/>
      <c r="AE728" s="214"/>
      <c r="AG728" s="215"/>
    </row>
    <row r="729" spans="28:33" x14ac:dyDescent="0.3">
      <c r="AB729" s="300"/>
      <c r="AC729" s="214"/>
      <c r="AD729" s="214"/>
      <c r="AE729" s="214"/>
      <c r="AG729" s="215"/>
    </row>
    <row r="730" spans="28:33" x14ac:dyDescent="0.3">
      <c r="AB730" s="300"/>
      <c r="AC730" s="214"/>
      <c r="AD730" s="214"/>
      <c r="AE730" s="214"/>
      <c r="AG730" s="215"/>
    </row>
    <row r="731" spans="28:33" x14ac:dyDescent="0.3">
      <c r="AB731" s="300"/>
      <c r="AC731" s="214"/>
      <c r="AD731" s="214"/>
      <c r="AE731" s="214"/>
      <c r="AG731" s="215"/>
    </row>
    <row r="732" spans="28:33" x14ac:dyDescent="0.3">
      <c r="AB732" s="300"/>
      <c r="AC732" s="214"/>
      <c r="AD732" s="214"/>
      <c r="AE732" s="214"/>
      <c r="AG732" s="215"/>
    </row>
    <row r="733" spans="28:33" x14ac:dyDescent="0.3">
      <c r="AB733" s="300"/>
      <c r="AC733" s="214"/>
      <c r="AD733" s="214"/>
      <c r="AE733" s="214"/>
      <c r="AG733" s="215"/>
    </row>
    <row r="734" spans="28:33" x14ac:dyDescent="0.3">
      <c r="AB734" s="300"/>
      <c r="AC734" s="214"/>
      <c r="AD734" s="214"/>
      <c r="AE734" s="214"/>
      <c r="AG734" s="215"/>
    </row>
    <row r="735" spans="28:33" x14ac:dyDescent="0.3">
      <c r="AB735" s="300"/>
      <c r="AC735" s="214"/>
      <c r="AD735" s="214"/>
      <c r="AE735" s="214"/>
      <c r="AG735" s="215"/>
    </row>
    <row r="736" spans="28:33" x14ac:dyDescent="0.3">
      <c r="AB736" s="300"/>
      <c r="AC736" s="214"/>
      <c r="AD736" s="214"/>
      <c r="AE736" s="214"/>
      <c r="AG736" s="215"/>
    </row>
    <row r="737" spans="28:33" x14ac:dyDescent="0.3">
      <c r="AB737" s="300"/>
      <c r="AC737" s="214"/>
      <c r="AD737" s="214"/>
      <c r="AE737" s="214"/>
      <c r="AG737" s="215"/>
    </row>
    <row r="738" spans="28:33" x14ac:dyDescent="0.3">
      <c r="AB738" s="300"/>
      <c r="AC738" s="214"/>
      <c r="AD738" s="214"/>
      <c r="AE738" s="214"/>
      <c r="AG738" s="215"/>
    </row>
    <row r="739" spans="28:33" x14ac:dyDescent="0.3">
      <c r="AB739" s="300"/>
      <c r="AC739" s="214"/>
      <c r="AD739" s="214"/>
      <c r="AE739" s="214"/>
      <c r="AG739" s="215"/>
    </row>
    <row r="740" spans="28:33" x14ac:dyDescent="0.3">
      <c r="AB740" s="300"/>
      <c r="AC740" s="214"/>
      <c r="AD740" s="214"/>
      <c r="AE740" s="214"/>
      <c r="AG740" s="215"/>
    </row>
    <row r="741" spans="28:33" x14ac:dyDescent="0.3">
      <c r="AB741" s="300"/>
      <c r="AC741" s="214"/>
      <c r="AD741" s="214"/>
      <c r="AE741" s="214"/>
      <c r="AG741" s="215"/>
    </row>
    <row r="742" spans="28:33" x14ac:dyDescent="0.3">
      <c r="AB742" s="300"/>
      <c r="AC742" s="214"/>
      <c r="AD742" s="214"/>
      <c r="AE742" s="214"/>
      <c r="AG742" s="215"/>
    </row>
    <row r="743" spans="28:33" x14ac:dyDescent="0.3">
      <c r="AB743" s="300"/>
      <c r="AC743" s="214"/>
      <c r="AD743" s="214"/>
      <c r="AE743" s="214"/>
      <c r="AG743" s="215"/>
    </row>
    <row r="744" spans="28:33" x14ac:dyDescent="0.3">
      <c r="AB744" s="300"/>
      <c r="AC744" s="214"/>
      <c r="AD744" s="214"/>
      <c r="AE744" s="214"/>
      <c r="AG744" s="215"/>
    </row>
    <row r="745" spans="28:33" x14ac:dyDescent="0.3">
      <c r="AB745" s="300"/>
      <c r="AC745" s="214"/>
      <c r="AD745" s="214"/>
      <c r="AE745" s="214"/>
      <c r="AG745" s="215"/>
    </row>
    <row r="746" spans="28:33" x14ac:dyDescent="0.3">
      <c r="AB746" s="300"/>
      <c r="AC746" s="214"/>
      <c r="AD746" s="214"/>
      <c r="AE746" s="214"/>
      <c r="AG746" s="215"/>
    </row>
    <row r="747" spans="28:33" x14ac:dyDescent="0.3">
      <c r="AB747" s="300"/>
      <c r="AC747" s="214"/>
      <c r="AD747" s="214"/>
      <c r="AE747" s="214"/>
      <c r="AG747" s="215"/>
    </row>
    <row r="748" spans="28:33" x14ac:dyDescent="0.3">
      <c r="AB748" s="300"/>
      <c r="AC748" s="214"/>
      <c r="AD748" s="214"/>
      <c r="AE748" s="214"/>
      <c r="AG748" s="215"/>
    </row>
    <row r="749" spans="28:33" x14ac:dyDescent="0.3">
      <c r="AB749" s="300"/>
      <c r="AC749" s="214"/>
      <c r="AD749" s="214"/>
      <c r="AE749" s="214"/>
      <c r="AG749" s="215"/>
    </row>
    <row r="750" spans="28:33" x14ac:dyDescent="0.3">
      <c r="AB750" s="300"/>
      <c r="AC750" s="214"/>
      <c r="AD750" s="214"/>
      <c r="AE750" s="214"/>
      <c r="AG750" s="215"/>
    </row>
    <row r="751" spans="28:33" x14ac:dyDescent="0.3">
      <c r="AB751" s="300"/>
      <c r="AC751" s="214"/>
      <c r="AD751" s="214"/>
      <c r="AE751" s="214"/>
      <c r="AG751" s="215"/>
    </row>
    <row r="752" spans="28:33" x14ac:dyDescent="0.3">
      <c r="AB752" s="300"/>
      <c r="AC752" s="214"/>
      <c r="AD752" s="214"/>
      <c r="AE752" s="214"/>
      <c r="AG752" s="215"/>
    </row>
    <row r="753" spans="28:33" x14ac:dyDescent="0.3">
      <c r="AB753" s="300"/>
      <c r="AC753" s="214"/>
      <c r="AD753" s="214"/>
      <c r="AE753" s="214"/>
      <c r="AG753" s="215"/>
    </row>
    <row r="754" spans="28:33" x14ac:dyDescent="0.3">
      <c r="AB754" s="300"/>
      <c r="AC754" s="214"/>
      <c r="AD754" s="214"/>
      <c r="AE754" s="214"/>
      <c r="AG754" s="215"/>
    </row>
    <row r="755" spans="28:33" x14ac:dyDescent="0.3">
      <c r="AB755" s="300"/>
      <c r="AC755" s="214"/>
      <c r="AD755" s="214"/>
      <c r="AE755" s="214"/>
      <c r="AG755" s="215"/>
    </row>
    <row r="756" spans="28:33" x14ac:dyDescent="0.3">
      <c r="AB756" s="300"/>
      <c r="AC756" s="214"/>
      <c r="AD756" s="214"/>
      <c r="AE756" s="214"/>
      <c r="AG756" s="215"/>
    </row>
    <row r="757" spans="28:33" x14ac:dyDescent="0.3">
      <c r="AB757" s="300"/>
      <c r="AC757" s="214"/>
      <c r="AD757" s="214"/>
      <c r="AE757" s="214"/>
      <c r="AG757" s="215"/>
    </row>
    <row r="758" spans="28:33" x14ac:dyDescent="0.3">
      <c r="AB758" s="300"/>
      <c r="AC758" s="214"/>
      <c r="AD758" s="214"/>
      <c r="AE758" s="214"/>
      <c r="AG758" s="215"/>
    </row>
    <row r="759" spans="28:33" x14ac:dyDescent="0.3">
      <c r="AB759" s="300"/>
      <c r="AC759" s="214"/>
      <c r="AD759" s="214"/>
      <c r="AE759" s="214"/>
      <c r="AG759" s="215"/>
    </row>
    <row r="760" spans="28:33" x14ac:dyDescent="0.3">
      <c r="AB760" s="300"/>
      <c r="AC760" s="214"/>
      <c r="AD760" s="214"/>
      <c r="AE760" s="214"/>
      <c r="AG760" s="215"/>
    </row>
    <row r="761" spans="28:33" x14ac:dyDescent="0.3">
      <c r="AB761" s="300"/>
      <c r="AC761" s="214"/>
      <c r="AD761" s="214"/>
      <c r="AE761" s="214"/>
      <c r="AG761" s="215"/>
    </row>
    <row r="762" spans="28:33" x14ac:dyDescent="0.3">
      <c r="AB762" s="300"/>
      <c r="AC762" s="214"/>
      <c r="AD762" s="214"/>
      <c r="AE762" s="214"/>
      <c r="AG762" s="215"/>
    </row>
  </sheetData>
  <autoFilter ref="A2:AA446" xr:uid="{00000000-0001-0000-0000-000000000000}"/>
  <conditionalFormatting sqref="I2:I3 I446:I1048576 P446:T1048576">
    <cfRule type="containsText" dxfId="1746" priority="702" operator="containsText" text="RAL 7004">
      <formula>NOT(ISERROR(SEARCH("RAL 7004",I2)))</formula>
    </cfRule>
    <cfRule type="containsText" dxfId="1745" priority="703" operator="containsText" text="RAL 1021">
      <formula>NOT(ISERROR(SEARCH("RAL 1021",I2)))</formula>
    </cfRule>
    <cfRule type="containsText" dxfId="1744" priority="704" operator="containsText" text="RAL 5015">
      <formula>NOT(ISERROR(SEARCH("RAL 5015",I2)))</formula>
    </cfRule>
  </conditionalFormatting>
  <conditionalFormatting sqref="I405:I426">
    <cfRule type="containsText" dxfId="1743" priority="699" operator="containsText" text="RAL 7004">
      <formula>NOT(ISERROR(SEARCH("RAL 7004",I405)))</formula>
    </cfRule>
    <cfRule type="containsText" dxfId="1742" priority="700" operator="containsText" text="RAL 1021">
      <formula>NOT(ISERROR(SEARCH("RAL 1021",I405)))</formula>
    </cfRule>
    <cfRule type="containsText" dxfId="1741" priority="701" operator="containsText" text="RAL 5015">
      <formula>NOT(ISERROR(SEARCH("RAL 5015",I405)))</formula>
    </cfRule>
  </conditionalFormatting>
  <conditionalFormatting sqref="I5:I14">
    <cfRule type="containsText" dxfId="1740" priority="696" operator="containsText" text="RAL 7004">
      <formula>NOT(ISERROR(SEARCH("RAL 7004",I5)))</formula>
    </cfRule>
    <cfRule type="containsText" dxfId="1739" priority="697" operator="containsText" text="RAL 1021">
      <formula>NOT(ISERROR(SEARCH("RAL 1021",I5)))</formula>
    </cfRule>
    <cfRule type="containsText" dxfId="1738" priority="698" operator="containsText" text="RAL 5015">
      <formula>NOT(ISERROR(SEARCH("RAL 5015",I5)))</formula>
    </cfRule>
  </conditionalFormatting>
  <conditionalFormatting sqref="I66:I72">
    <cfRule type="containsText" dxfId="1737" priority="693" operator="containsText" text="RAL 7004">
      <formula>NOT(ISERROR(SEARCH("RAL 7004",I66)))</formula>
    </cfRule>
    <cfRule type="containsText" dxfId="1736" priority="694" operator="containsText" text="RAL 1021">
      <formula>NOT(ISERROR(SEARCH("RAL 1021",I66)))</formula>
    </cfRule>
    <cfRule type="containsText" dxfId="1735" priority="695" operator="containsText" text="RAL 5015">
      <formula>NOT(ISERROR(SEARCH("RAL 5015",I66)))</formula>
    </cfRule>
  </conditionalFormatting>
  <conditionalFormatting sqref="I113:I146">
    <cfRule type="containsText" dxfId="1734" priority="690" operator="containsText" text="RAL 7004">
      <formula>NOT(ISERROR(SEARCH("RAL 7004",I113)))</formula>
    </cfRule>
    <cfRule type="containsText" dxfId="1733" priority="691" operator="containsText" text="RAL 1021">
      <formula>NOT(ISERROR(SEARCH("RAL 1021",I113)))</formula>
    </cfRule>
    <cfRule type="containsText" dxfId="1732" priority="692" operator="containsText" text="RAL 5015">
      <formula>NOT(ISERROR(SEARCH("RAL 5015",I113)))</formula>
    </cfRule>
  </conditionalFormatting>
  <conditionalFormatting sqref="I168">
    <cfRule type="containsText" dxfId="1731" priority="687" operator="containsText" text="RAL 7004">
      <formula>NOT(ISERROR(SEARCH("RAL 7004",I168)))</formula>
    </cfRule>
    <cfRule type="containsText" dxfId="1730" priority="688" operator="containsText" text="RAL 1021">
      <formula>NOT(ISERROR(SEARCH("RAL 1021",I168)))</formula>
    </cfRule>
    <cfRule type="containsText" dxfId="1729" priority="689" operator="containsText" text="RAL 5015">
      <formula>NOT(ISERROR(SEARCH("RAL 5015",I168)))</formula>
    </cfRule>
  </conditionalFormatting>
  <conditionalFormatting sqref="I246:I253">
    <cfRule type="containsText" dxfId="1728" priority="684" operator="containsText" text="RAL 7004">
      <formula>NOT(ISERROR(SEARCH("RAL 7004",I246)))</formula>
    </cfRule>
    <cfRule type="containsText" dxfId="1727" priority="685" operator="containsText" text="RAL 1021">
      <formula>NOT(ISERROR(SEARCH("RAL 1021",I246)))</formula>
    </cfRule>
    <cfRule type="containsText" dxfId="1726" priority="686" operator="containsText" text="RAL 5015">
      <formula>NOT(ISERROR(SEARCH("RAL 5015",I246)))</formula>
    </cfRule>
  </conditionalFormatting>
  <conditionalFormatting sqref="I244:I245">
    <cfRule type="containsText" dxfId="1725" priority="681" operator="containsText" text="RAL 7004">
      <formula>NOT(ISERROR(SEARCH("RAL 7004",I244)))</formula>
    </cfRule>
    <cfRule type="containsText" dxfId="1724" priority="682" operator="containsText" text="RAL 1021">
      <formula>NOT(ISERROR(SEARCH("RAL 1021",I244)))</formula>
    </cfRule>
    <cfRule type="containsText" dxfId="1723" priority="683" operator="containsText" text="RAL 5015">
      <formula>NOT(ISERROR(SEARCH("RAL 5015",I244)))</formula>
    </cfRule>
  </conditionalFormatting>
  <conditionalFormatting sqref="I254:I343">
    <cfRule type="containsText" dxfId="1722" priority="678" operator="containsText" text="RAL 7004">
      <formula>NOT(ISERROR(SEARCH("RAL 7004",I254)))</formula>
    </cfRule>
    <cfRule type="containsText" dxfId="1721" priority="679" operator="containsText" text="RAL 1021">
      <formula>NOT(ISERROR(SEARCH("RAL 1021",I254)))</formula>
    </cfRule>
    <cfRule type="containsText" dxfId="1720" priority="680" operator="containsText" text="RAL 5015">
      <formula>NOT(ISERROR(SEARCH("RAL 5015",I254)))</formula>
    </cfRule>
  </conditionalFormatting>
  <conditionalFormatting sqref="I17">
    <cfRule type="containsText" dxfId="1719" priority="675" operator="containsText" text="RAL 7004">
      <formula>NOT(ISERROR(SEARCH("RAL 7004",I17)))</formula>
    </cfRule>
    <cfRule type="containsText" dxfId="1718" priority="676" operator="containsText" text="RAL 1021">
      <formula>NOT(ISERROR(SEARCH("RAL 1021",I17)))</formula>
    </cfRule>
    <cfRule type="containsText" dxfId="1717" priority="677" operator="containsText" text="RAL 5015">
      <formula>NOT(ISERROR(SEARCH("RAL 5015",I17)))</formula>
    </cfRule>
  </conditionalFormatting>
  <conditionalFormatting sqref="I18">
    <cfRule type="containsText" dxfId="1716" priority="672" operator="containsText" text="RAL 7004">
      <formula>NOT(ISERROR(SEARCH("RAL 7004",I18)))</formula>
    </cfRule>
    <cfRule type="containsText" dxfId="1715" priority="673" operator="containsText" text="RAL 1021">
      <formula>NOT(ISERROR(SEARCH("RAL 1021",I18)))</formula>
    </cfRule>
    <cfRule type="containsText" dxfId="1714" priority="674" operator="containsText" text="RAL 5015">
      <formula>NOT(ISERROR(SEARCH("RAL 5015",I18)))</formula>
    </cfRule>
  </conditionalFormatting>
  <conditionalFormatting sqref="I20:I21">
    <cfRule type="containsText" dxfId="1713" priority="669" operator="containsText" text="RAL 7004">
      <formula>NOT(ISERROR(SEARCH("RAL 7004",I20)))</formula>
    </cfRule>
    <cfRule type="containsText" dxfId="1712" priority="670" operator="containsText" text="RAL 1021">
      <formula>NOT(ISERROR(SEARCH("RAL 1021",I20)))</formula>
    </cfRule>
    <cfRule type="containsText" dxfId="1711" priority="671" operator="containsText" text="RAL 5015">
      <formula>NOT(ISERROR(SEARCH("RAL 5015",I20)))</formula>
    </cfRule>
  </conditionalFormatting>
  <conditionalFormatting sqref="I23:I24">
    <cfRule type="containsText" dxfId="1710" priority="666" operator="containsText" text="RAL 7004">
      <formula>NOT(ISERROR(SEARCH("RAL 7004",I23)))</formula>
    </cfRule>
    <cfRule type="containsText" dxfId="1709" priority="667" operator="containsText" text="RAL 1021">
      <formula>NOT(ISERROR(SEARCH("RAL 1021",I23)))</formula>
    </cfRule>
    <cfRule type="containsText" dxfId="1708" priority="668" operator="containsText" text="RAL 5015">
      <formula>NOT(ISERROR(SEARCH("RAL 5015",I23)))</formula>
    </cfRule>
  </conditionalFormatting>
  <conditionalFormatting sqref="I26:I27">
    <cfRule type="containsText" dxfId="1707" priority="663" operator="containsText" text="RAL 7004">
      <formula>NOT(ISERROR(SEARCH("RAL 7004",I26)))</formula>
    </cfRule>
    <cfRule type="containsText" dxfId="1706" priority="664" operator="containsText" text="RAL 1021">
      <formula>NOT(ISERROR(SEARCH("RAL 1021",I26)))</formula>
    </cfRule>
    <cfRule type="containsText" dxfId="1705" priority="665" operator="containsText" text="RAL 5015">
      <formula>NOT(ISERROR(SEARCH("RAL 5015",I26)))</formula>
    </cfRule>
  </conditionalFormatting>
  <conditionalFormatting sqref="I29:I30">
    <cfRule type="containsText" dxfId="1704" priority="660" operator="containsText" text="RAL 7004">
      <formula>NOT(ISERROR(SEARCH("RAL 7004",I29)))</formula>
    </cfRule>
    <cfRule type="containsText" dxfId="1703" priority="661" operator="containsText" text="RAL 1021">
      <formula>NOT(ISERROR(SEARCH("RAL 1021",I29)))</formula>
    </cfRule>
    <cfRule type="containsText" dxfId="1702" priority="662" operator="containsText" text="RAL 5015">
      <formula>NOT(ISERROR(SEARCH("RAL 5015",I29)))</formula>
    </cfRule>
  </conditionalFormatting>
  <conditionalFormatting sqref="I33:I34">
    <cfRule type="containsText" dxfId="1701" priority="657" operator="containsText" text="RAL 7004">
      <formula>NOT(ISERROR(SEARCH("RAL 7004",I33)))</formula>
    </cfRule>
    <cfRule type="containsText" dxfId="1700" priority="658" operator="containsText" text="RAL 1021">
      <formula>NOT(ISERROR(SEARCH("RAL 1021",I33)))</formula>
    </cfRule>
    <cfRule type="containsText" dxfId="1699" priority="659" operator="containsText" text="RAL 5015">
      <formula>NOT(ISERROR(SEARCH("RAL 5015",I33)))</formula>
    </cfRule>
  </conditionalFormatting>
  <conditionalFormatting sqref="I37:I38">
    <cfRule type="containsText" dxfId="1698" priority="654" operator="containsText" text="RAL 7004">
      <formula>NOT(ISERROR(SEARCH("RAL 7004",I37)))</formula>
    </cfRule>
    <cfRule type="containsText" dxfId="1697" priority="655" operator="containsText" text="RAL 1021">
      <formula>NOT(ISERROR(SEARCH("RAL 1021",I37)))</formula>
    </cfRule>
    <cfRule type="containsText" dxfId="1696" priority="656" operator="containsText" text="RAL 5015">
      <formula>NOT(ISERROR(SEARCH("RAL 5015",I37)))</formula>
    </cfRule>
  </conditionalFormatting>
  <conditionalFormatting sqref="I39:I40">
    <cfRule type="containsText" dxfId="1695" priority="651" operator="containsText" text="RAL 7004">
      <formula>NOT(ISERROR(SEARCH("RAL 7004",I39)))</formula>
    </cfRule>
    <cfRule type="containsText" dxfId="1694" priority="652" operator="containsText" text="RAL 1021">
      <formula>NOT(ISERROR(SEARCH("RAL 1021",I39)))</formula>
    </cfRule>
    <cfRule type="containsText" dxfId="1693" priority="653" operator="containsText" text="RAL 5015">
      <formula>NOT(ISERROR(SEARCH("RAL 5015",I39)))</formula>
    </cfRule>
  </conditionalFormatting>
  <conditionalFormatting sqref="I65">
    <cfRule type="containsText" dxfId="1692" priority="648" operator="containsText" text="RAL 7004">
      <formula>NOT(ISERROR(SEARCH("RAL 7004",I65)))</formula>
    </cfRule>
    <cfRule type="containsText" dxfId="1691" priority="649" operator="containsText" text="RAL 1021">
      <formula>NOT(ISERROR(SEARCH("RAL 1021",I65)))</formula>
    </cfRule>
    <cfRule type="containsText" dxfId="1690" priority="650" operator="containsText" text="RAL 5015">
      <formula>NOT(ISERROR(SEARCH("RAL 5015",I65)))</formula>
    </cfRule>
  </conditionalFormatting>
  <conditionalFormatting sqref="I356">
    <cfRule type="containsText" dxfId="1689" priority="645" operator="containsText" text="RAL 7004">
      <formula>NOT(ISERROR(SEARCH("RAL 7004",I356)))</formula>
    </cfRule>
    <cfRule type="containsText" dxfId="1688" priority="646" operator="containsText" text="RAL 1021">
      <formula>NOT(ISERROR(SEARCH("RAL 1021",I356)))</formula>
    </cfRule>
    <cfRule type="containsText" dxfId="1687" priority="647" operator="containsText" text="RAL 5015">
      <formula>NOT(ISERROR(SEARCH("RAL 5015",I356)))</formula>
    </cfRule>
  </conditionalFormatting>
  <conditionalFormatting sqref="I344:I355">
    <cfRule type="containsText" dxfId="1686" priority="642" operator="containsText" text="RAL 7004">
      <formula>NOT(ISERROR(SEARCH("RAL 7004",I344)))</formula>
    </cfRule>
    <cfRule type="containsText" dxfId="1685" priority="643" operator="containsText" text="RAL 1021">
      <formula>NOT(ISERROR(SEARCH("RAL 1021",I344)))</formula>
    </cfRule>
    <cfRule type="containsText" dxfId="1684" priority="644" operator="containsText" text="RAL 5015">
      <formula>NOT(ISERROR(SEARCH("RAL 5015",I344)))</formula>
    </cfRule>
  </conditionalFormatting>
  <conditionalFormatting sqref="I357:I404">
    <cfRule type="containsText" dxfId="1683" priority="639" operator="containsText" text="RAL 7004">
      <formula>NOT(ISERROR(SEARCH("RAL 7004",I357)))</formula>
    </cfRule>
    <cfRule type="containsText" dxfId="1682" priority="640" operator="containsText" text="RAL 1021">
      <formula>NOT(ISERROR(SEARCH("RAL 1021",I357)))</formula>
    </cfRule>
    <cfRule type="containsText" dxfId="1681" priority="641" operator="containsText" text="RAL 5015">
      <formula>NOT(ISERROR(SEARCH("RAL 5015",I357)))</formula>
    </cfRule>
  </conditionalFormatting>
  <conditionalFormatting sqref="I427:I445">
    <cfRule type="containsText" dxfId="1680" priority="636" operator="containsText" text="RAL 7004">
      <formula>NOT(ISERROR(SEARCH("RAL 7004",I427)))</formula>
    </cfRule>
    <cfRule type="containsText" dxfId="1679" priority="637" operator="containsText" text="RAL 1021">
      <formula>NOT(ISERROR(SEARCH("RAL 1021",I427)))</formula>
    </cfRule>
    <cfRule type="containsText" dxfId="1678" priority="638" operator="containsText" text="RAL 5015">
      <formula>NOT(ISERROR(SEARCH("RAL 5015",I427)))</formula>
    </cfRule>
  </conditionalFormatting>
  <conditionalFormatting sqref="I169:I243">
    <cfRule type="containsText" dxfId="1677" priority="633" operator="containsText" text="RAL 7004">
      <formula>NOT(ISERROR(SEARCH("RAL 7004",I169)))</formula>
    </cfRule>
    <cfRule type="containsText" dxfId="1676" priority="634" operator="containsText" text="RAL 1021">
      <formula>NOT(ISERROR(SEARCH("RAL 1021",I169)))</formula>
    </cfRule>
    <cfRule type="containsText" dxfId="1675" priority="635" operator="containsText" text="RAL 5015">
      <formula>NOT(ISERROR(SEARCH("RAL 5015",I169)))</formula>
    </cfRule>
  </conditionalFormatting>
  <conditionalFormatting sqref="I147:I167">
    <cfRule type="containsText" dxfId="1674" priority="630" operator="containsText" text="RAL 7004">
      <formula>NOT(ISERROR(SEARCH("RAL 7004",I147)))</formula>
    </cfRule>
    <cfRule type="containsText" dxfId="1673" priority="631" operator="containsText" text="RAL 1021">
      <formula>NOT(ISERROR(SEARCH("RAL 1021",I147)))</formula>
    </cfRule>
    <cfRule type="containsText" dxfId="1672" priority="632" operator="containsText" text="RAL 5015">
      <formula>NOT(ISERROR(SEARCH("RAL 5015",I147)))</formula>
    </cfRule>
  </conditionalFormatting>
  <conditionalFormatting sqref="I86:I112">
    <cfRule type="containsText" dxfId="1671" priority="627" operator="containsText" text="RAL 7004">
      <formula>NOT(ISERROR(SEARCH("RAL 7004",I86)))</formula>
    </cfRule>
    <cfRule type="containsText" dxfId="1670" priority="628" operator="containsText" text="RAL 1021">
      <formula>NOT(ISERROR(SEARCH("RAL 1021",I86)))</formula>
    </cfRule>
    <cfRule type="containsText" dxfId="1669" priority="629" operator="containsText" text="RAL 5015">
      <formula>NOT(ISERROR(SEARCH("RAL 5015",I86)))</formula>
    </cfRule>
  </conditionalFormatting>
  <conditionalFormatting sqref="I73:I85">
    <cfRule type="containsText" dxfId="1668" priority="624" operator="containsText" text="RAL 7004">
      <formula>NOT(ISERROR(SEARCH("RAL 7004",I73)))</formula>
    </cfRule>
    <cfRule type="containsText" dxfId="1667" priority="625" operator="containsText" text="RAL 1021">
      <formula>NOT(ISERROR(SEARCH("RAL 1021",I73)))</formula>
    </cfRule>
    <cfRule type="containsText" dxfId="1666" priority="626" operator="containsText" text="RAL 5015">
      <formula>NOT(ISERROR(SEARCH("RAL 5015",I73)))</formula>
    </cfRule>
  </conditionalFormatting>
  <conditionalFormatting sqref="I41:I64">
    <cfRule type="containsText" dxfId="1665" priority="621" operator="containsText" text="RAL 7004">
      <formula>NOT(ISERROR(SEARCH("RAL 7004",I41)))</formula>
    </cfRule>
    <cfRule type="containsText" dxfId="1664" priority="622" operator="containsText" text="RAL 1021">
      <formula>NOT(ISERROR(SEARCH("RAL 1021",I41)))</formula>
    </cfRule>
    <cfRule type="containsText" dxfId="1663" priority="623" operator="containsText" text="RAL 5015">
      <formula>NOT(ISERROR(SEARCH("RAL 5015",I41)))</formula>
    </cfRule>
  </conditionalFormatting>
  <conditionalFormatting sqref="I35:I36">
    <cfRule type="containsText" dxfId="1662" priority="618" operator="containsText" text="RAL 7004">
      <formula>NOT(ISERROR(SEARCH("RAL 7004",I35)))</formula>
    </cfRule>
    <cfRule type="containsText" dxfId="1661" priority="619" operator="containsText" text="RAL 1021">
      <formula>NOT(ISERROR(SEARCH("RAL 1021",I35)))</formula>
    </cfRule>
    <cfRule type="containsText" dxfId="1660" priority="620" operator="containsText" text="RAL 5015">
      <formula>NOT(ISERROR(SEARCH("RAL 5015",I35)))</formula>
    </cfRule>
  </conditionalFormatting>
  <conditionalFormatting sqref="I31:I32">
    <cfRule type="containsText" dxfId="1659" priority="615" operator="containsText" text="RAL 7004">
      <formula>NOT(ISERROR(SEARCH("RAL 7004",I31)))</formula>
    </cfRule>
    <cfRule type="containsText" dxfId="1658" priority="616" operator="containsText" text="RAL 1021">
      <formula>NOT(ISERROR(SEARCH("RAL 1021",I31)))</formula>
    </cfRule>
    <cfRule type="containsText" dxfId="1657" priority="617" operator="containsText" text="RAL 5015">
      <formula>NOT(ISERROR(SEARCH("RAL 5015",I31)))</formula>
    </cfRule>
  </conditionalFormatting>
  <conditionalFormatting sqref="I28">
    <cfRule type="containsText" dxfId="1656" priority="612" operator="containsText" text="RAL 7004">
      <formula>NOT(ISERROR(SEARCH("RAL 7004",I28)))</formula>
    </cfRule>
    <cfRule type="containsText" dxfId="1655" priority="613" operator="containsText" text="RAL 1021">
      <formula>NOT(ISERROR(SEARCH("RAL 1021",I28)))</formula>
    </cfRule>
    <cfRule type="containsText" dxfId="1654" priority="614" operator="containsText" text="RAL 5015">
      <formula>NOT(ISERROR(SEARCH("RAL 5015",I28)))</formula>
    </cfRule>
  </conditionalFormatting>
  <conditionalFormatting sqref="I25">
    <cfRule type="containsText" dxfId="1653" priority="609" operator="containsText" text="RAL 7004">
      <formula>NOT(ISERROR(SEARCH("RAL 7004",I25)))</formula>
    </cfRule>
    <cfRule type="containsText" dxfId="1652" priority="610" operator="containsText" text="RAL 1021">
      <formula>NOT(ISERROR(SEARCH("RAL 1021",I25)))</formula>
    </cfRule>
    <cfRule type="containsText" dxfId="1651" priority="611" operator="containsText" text="RAL 5015">
      <formula>NOT(ISERROR(SEARCH("RAL 5015",I25)))</formula>
    </cfRule>
  </conditionalFormatting>
  <conditionalFormatting sqref="I22">
    <cfRule type="containsText" dxfId="1650" priority="606" operator="containsText" text="RAL 7004">
      <formula>NOT(ISERROR(SEARCH("RAL 7004",I22)))</formula>
    </cfRule>
    <cfRule type="containsText" dxfId="1649" priority="607" operator="containsText" text="RAL 1021">
      <formula>NOT(ISERROR(SEARCH("RAL 1021",I22)))</formula>
    </cfRule>
    <cfRule type="containsText" dxfId="1648" priority="608" operator="containsText" text="RAL 5015">
      <formula>NOT(ISERROR(SEARCH("RAL 5015",I22)))</formula>
    </cfRule>
  </conditionalFormatting>
  <conditionalFormatting sqref="I19">
    <cfRule type="containsText" dxfId="1647" priority="603" operator="containsText" text="RAL 7004">
      <formula>NOT(ISERROR(SEARCH("RAL 7004",I19)))</formula>
    </cfRule>
    <cfRule type="containsText" dxfId="1646" priority="604" operator="containsText" text="RAL 1021">
      <formula>NOT(ISERROR(SEARCH("RAL 1021",I19)))</formula>
    </cfRule>
    <cfRule type="containsText" dxfId="1645" priority="605" operator="containsText" text="RAL 5015">
      <formula>NOT(ISERROR(SEARCH("RAL 5015",I19)))</formula>
    </cfRule>
  </conditionalFormatting>
  <conditionalFormatting sqref="I15:I16">
    <cfRule type="containsText" dxfId="1644" priority="600" operator="containsText" text="RAL 7004">
      <formula>NOT(ISERROR(SEARCH("RAL 7004",I15)))</formula>
    </cfRule>
    <cfRule type="containsText" dxfId="1643" priority="601" operator="containsText" text="RAL 1021">
      <formula>NOT(ISERROR(SEARCH("RAL 1021",I15)))</formula>
    </cfRule>
    <cfRule type="containsText" dxfId="1642" priority="602" operator="containsText" text="RAL 5015">
      <formula>NOT(ISERROR(SEARCH("RAL 5015",I15)))</formula>
    </cfRule>
  </conditionalFormatting>
  <conditionalFormatting sqref="I4">
    <cfRule type="containsText" dxfId="1641" priority="597" operator="containsText" text="RAL 7004">
      <formula>NOT(ISERROR(SEARCH("RAL 7004",I4)))</formula>
    </cfRule>
    <cfRule type="containsText" dxfId="1640" priority="598" operator="containsText" text="RAL 1021">
      <formula>NOT(ISERROR(SEARCH("RAL 1021",I4)))</formula>
    </cfRule>
    <cfRule type="containsText" dxfId="1639" priority="599" operator="containsText" text="RAL 5015">
      <formula>NOT(ISERROR(SEARCH("RAL 5015",I4)))</formula>
    </cfRule>
  </conditionalFormatting>
  <conditionalFormatting sqref="Z3:Z445">
    <cfRule type="cellIs" dxfId="1638" priority="596" operator="greaterThan">
      <formula>0</formula>
    </cfRule>
  </conditionalFormatting>
  <conditionalFormatting sqref="Z28446:Z1048576 Z2:Z445">
    <cfRule type="cellIs" dxfId="1637" priority="594" operator="equal">
      <formula>0</formula>
    </cfRule>
    <cfRule type="cellIs" dxfId="1636" priority="595" operator="lessThan">
      <formula>0</formula>
    </cfRule>
  </conditionalFormatting>
  <conditionalFormatting sqref="N246 N2:N243 N249:N1048576">
    <cfRule type="cellIs" dxfId="1635" priority="593" operator="greaterThan">
      <formula>0</formula>
    </cfRule>
  </conditionalFormatting>
  <conditionalFormatting sqref="M2:M166 M246 M199 M182:M189 M202:M203 M215 M226:M243 M206:M207 M168:M179 M249:M1048576">
    <cfRule type="cellIs" dxfId="1634" priority="592" operator="greaterThan">
      <formula>0</formula>
    </cfRule>
  </conditionalFormatting>
  <conditionalFormatting sqref="J2:J1048576">
    <cfRule type="cellIs" dxfId="1633" priority="577" operator="greaterThan">
      <formula>0</formula>
    </cfRule>
    <cfRule type="cellIs" dxfId="1632" priority="591" operator="greaterThan">
      <formula>0</formula>
    </cfRule>
  </conditionalFormatting>
  <conditionalFormatting sqref="U446:Y446 O246 O2:O243 O249:O1048576">
    <cfRule type="cellIs" dxfId="1631" priority="590" operator="greaterThan">
      <formula>0</formula>
    </cfRule>
  </conditionalFormatting>
  <conditionalFormatting sqref="N247">
    <cfRule type="cellIs" dxfId="1630" priority="589" operator="greaterThan">
      <formula>0</formula>
    </cfRule>
  </conditionalFormatting>
  <conditionalFormatting sqref="M247">
    <cfRule type="cellIs" dxfId="1629" priority="588" operator="greaterThan">
      <formula>0</formula>
    </cfRule>
  </conditionalFormatting>
  <conditionalFormatting sqref="O247">
    <cfRule type="cellIs" dxfId="1628" priority="587" operator="greaterThan">
      <formula>0</formula>
    </cfRule>
  </conditionalFormatting>
  <conditionalFormatting sqref="M244">
    <cfRule type="cellIs" dxfId="1627" priority="586" operator="greaterThan">
      <formula>0</formula>
    </cfRule>
  </conditionalFormatting>
  <conditionalFormatting sqref="M245">
    <cfRule type="cellIs" dxfId="1626" priority="585" operator="greaterThan">
      <formula>0</formula>
    </cfRule>
  </conditionalFormatting>
  <conditionalFormatting sqref="N244">
    <cfRule type="cellIs" dxfId="1625" priority="584" operator="greaterThan">
      <formula>0</formula>
    </cfRule>
  </conditionalFormatting>
  <conditionalFormatting sqref="O244">
    <cfRule type="cellIs" dxfId="1624" priority="583" operator="greaterThan">
      <formula>0</formula>
    </cfRule>
  </conditionalFormatting>
  <conditionalFormatting sqref="N245">
    <cfRule type="cellIs" dxfId="1623" priority="582" operator="greaterThan">
      <formula>0</formula>
    </cfRule>
  </conditionalFormatting>
  <conditionalFormatting sqref="O245">
    <cfRule type="cellIs" dxfId="1622" priority="581" operator="greaterThan">
      <formula>0</formula>
    </cfRule>
  </conditionalFormatting>
  <conditionalFormatting sqref="N248">
    <cfRule type="cellIs" dxfId="1621" priority="580" operator="greaterThan">
      <formula>0</formula>
    </cfRule>
  </conditionalFormatting>
  <conditionalFormatting sqref="M248">
    <cfRule type="cellIs" dxfId="1620" priority="579" operator="greaterThan">
      <formula>0</formula>
    </cfRule>
  </conditionalFormatting>
  <conditionalFormatting sqref="O248">
    <cfRule type="cellIs" dxfId="1619" priority="578" operator="greaterThan">
      <formula>0</formula>
    </cfRule>
  </conditionalFormatting>
  <conditionalFormatting sqref="K2:K1048576">
    <cfRule type="cellIs" dxfId="1618" priority="576" operator="greaterThan">
      <formula>0</formula>
    </cfRule>
  </conditionalFormatting>
  <conditionalFormatting sqref="L2:L1048576">
    <cfRule type="cellIs" dxfId="1617" priority="575" operator="greaterThan">
      <formula>0</formula>
    </cfRule>
  </conditionalFormatting>
  <conditionalFormatting sqref="U2:U1048576">
    <cfRule type="cellIs" dxfId="1616" priority="574" operator="greaterThan">
      <formula>0</formula>
    </cfRule>
  </conditionalFormatting>
  <conditionalFormatting sqref="V2:V1048576">
    <cfRule type="cellIs" dxfId="1615" priority="573" operator="greaterThan">
      <formula>0</formula>
    </cfRule>
  </conditionalFormatting>
  <conditionalFormatting sqref="W2:W1048576 Q2:Q1048576">
    <cfRule type="cellIs" dxfId="1614" priority="572" operator="greaterThan">
      <formula>0</formula>
    </cfRule>
  </conditionalFormatting>
  <conditionalFormatting sqref="X2:X1048576">
    <cfRule type="cellIs" dxfId="1613" priority="571" operator="greaterThan">
      <formula>0</formula>
    </cfRule>
  </conditionalFormatting>
  <conditionalFormatting sqref="Y2:Y1048576">
    <cfRule type="cellIs" dxfId="1612" priority="570" operator="greaterThan">
      <formula>0</formula>
    </cfRule>
  </conditionalFormatting>
  <conditionalFormatting sqref="Q2:Q3">
    <cfRule type="containsText" dxfId="1611" priority="567" operator="containsText" text="RAL 7004">
      <formula>NOT(ISERROR(SEARCH("RAL 7004",Q2)))</formula>
    </cfRule>
    <cfRule type="containsText" dxfId="1610" priority="568" operator="containsText" text="RAL 1021">
      <formula>NOT(ISERROR(SEARCH("RAL 1021",Q2)))</formula>
    </cfRule>
    <cfRule type="containsText" dxfId="1609" priority="569" operator="containsText" text="RAL 5015">
      <formula>NOT(ISERROR(SEARCH("RAL 5015",Q2)))</formula>
    </cfRule>
  </conditionalFormatting>
  <conditionalFormatting sqref="Q405:Q426">
    <cfRule type="containsText" dxfId="1608" priority="564" operator="containsText" text="RAL 7004">
      <formula>NOT(ISERROR(SEARCH("RAL 7004",Q405)))</formula>
    </cfRule>
    <cfRule type="containsText" dxfId="1607" priority="565" operator="containsText" text="RAL 1021">
      <formula>NOT(ISERROR(SEARCH("RAL 1021",Q405)))</formula>
    </cfRule>
    <cfRule type="containsText" dxfId="1606" priority="566" operator="containsText" text="RAL 5015">
      <formula>NOT(ISERROR(SEARCH("RAL 5015",Q405)))</formula>
    </cfRule>
  </conditionalFormatting>
  <conditionalFormatting sqref="Q5:Q14">
    <cfRule type="containsText" dxfId="1605" priority="561" operator="containsText" text="RAL 7004">
      <formula>NOT(ISERROR(SEARCH("RAL 7004",Q5)))</formula>
    </cfRule>
    <cfRule type="containsText" dxfId="1604" priority="562" operator="containsText" text="RAL 1021">
      <formula>NOT(ISERROR(SEARCH("RAL 1021",Q5)))</formula>
    </cfRule>
    <cfRule type="containsText" dxfId="1603" priority="563" operator="containsText" text="RAL 5015">
      <formula>NOT(ISERROR(SEARCH("RAL 5015",Q5)))</formula>
    </cfRule>
  </conditionalFormatting>
  <conditionalFormatting sqref="Q66:Q72">
    <cfRule type="containsText" dxfId="1602" priority="558" operator="containsText" text="RAL 7004">
      <formula>NOT(ISERROR(SEARCH("RAL 7004",Q66)))</formula>
    </cfRule>
    <cfRule type="containsText" dxfId="1601" priority="559" operator="containsText" text="RAL 1021">
      <formula>NOT(ISERROR(SEARCH("RAL 1021",Q66)))</formula>
    </cfRule>
    <cfRule type="containsText" dxfId="1600" priority="560" operator="containsText" text="RAL 5015">
      <formula>NOT(ISERROR(SEARCH("RAL 5015",Q66)))</formula>
    </cfRule>
  </conditionalFormatting>
  <conditionalFormatting sqref="Q113:Q146">
    <cfRule type="containsText" dxfId="1599" priority="555" operator="containsText" text="RAL 7004">
      <formula>NOT(ISERROR(SEARCH("RAL 7004",Q113)))</formula>
    </cfRule>
    <cfRule type="containsText" dxfId="1598" priority="556" operator="containsText" text="RAL 1021">
      <formula>NOT(ISERROR(SEARCH("RAL 1021",Q113)))</formula>
    </cfRule>
    <cfRule type="containsText" dxfId="1597" priority="557" operator="containsText" text="RAL 5015">
      <formula>NOT(ISERROR(SEARCH("RAL 5015",Q113)))</formula>
    </cfRule>
  </conditionalFormatting>
  <conditionalFormatting sqref="Q168">
    <cfRule type="containsText" dxfId="1596" priority="552" operator="containsText" text="RAL 7004">
      <formula>NOT(ISERROR(SEARCH("RAL 7004",Q168)))</formula>
    </cfRule>
    <cfRule type="containsText" dxfId="1595" priority="553" operator="containsText" text="RAL 1021">
      <formula>NOT(ISERROR(SEARCH("RAL 1021",Q168)))</formula>
    </cfRule>
    <cfRule type="containsText" dxfId="1594" priority="554" operator="containsText" text="RAL 5015">
      <formula>NOT(ISERROR(SEARCH("RAL 5015",Q168)))</formula>
    </cfRule>
  </conditionalFormatting>
  <conditionalFormatting sqref="Q246:Q253">
    <cfRule type="containsText" dxfId="1593" priority="549" operator="containsText" text="RAL 7004">
      <formula>NOT(ISERROR(SEARCH("RAL 7004",Q246)))</formula>
    </cfRule>
    <cfRule type="containsText" dxfId="1592" priority="550" operator="containsText" text="RAL 1021">
      <formula>NOT(ISERROR(SEARCH("RAL 1021",Q246)))</formula>
    </cfRule>
    <cfRule type="containsText" dxfId="1591" priority="551" operator="containsText" text="RAL 5015">
      <formula>NOT(ISERROR(SEARCH("RAL 5015",Q246)))</formula>
    </cfRule>
  </conditionalFormatting>
  <conditionalFormatting sqref="Q244:Q245">
    <cfRule type="containsText" dxfId="1590" priority="546" operator="containsText" text="RAL 7004">
      <formula>NOT(ISERROR(SEARCH("RAL 7004",Q244)))</formula>
    </cfRule>
    <cfRule type="containsText" dxfId="1589" priority="547" operator="containsText" text="RAL 1021">
      <formula>NOT(ISERROR(SEARCH("RAL 1021",Q244)))</formula>
    </cfRule>
    <cfRule type="containsText" dxfId="1588" priority="548" operator="containsText" text="RAL 5015">
      <formula>NOT(ISERROR(SEARCH("RAL 5015",Q244)))</formula>
    </cfRule>
  </conditionalFormatting>
  <conditionalFormatting sqref="Q254:Q343">
    <cfRule type="containsText" dxfId="1587" priority="543" operator="containsText" text="RAL 7004">
      <formula>NOT(ISERROR(SEARCH("RAL 7004",Q254)))</formula>
    </cfRule>
    <cfRule type="containsText" dxfId="1586" priority="544" operator="containsText" text="RAL 1021">
      <formula>NOT(ISERROR(SEARCH("RAL 1021",Q254)))</formula>
    </cfRule>
    <cfRule type="containsText" dxfId="1585" priority="545" operator="containsText" text="RAL 5015">
      <formula>NOT(ISERROR(SEARCH("RAL 5015",Q254)))</formula>
    </cfRule>
  </conditionalFormatting>
  <conditionalFormatting sqref="Q17">
    <cfRule type="containsText" dxfId="1584" priority="540" operator="containsText" text="RAL 7004">
      <formula>NOT(ISERROR(SEARCH("RAL 7004",Q17)))</formula>
    </cfRule>
    <cfRule type="containsText" dxfId="1583" priority="541" operator="containsText" text="RAL 1021">
      <formula>NOT(ISERROR(SEARCH("RAL 1021",Q17)))</formula>
    </cfRule>
    <cfRule type="containsText" dxfId="1582" priority="542" operator="containsText" text="RAL 5015">
      <formula>NOT(ISERROR(SEARCH("RAL 5015",Q17)))</formula>
    </cfRule>
  </conditionalFormatting>
  <conditionalFormatting sqref="Q18">
    <cfRule type="containsText" dxfId="1581" priority="537" operator="containsText" text="RAL 7004">
      <formula>NOT(ISERROR(SEARCH("RAL 7004",Q18)))</formula>
    </cfRule>
    <cfRule type="containsText" dxfId="1580" priority="538" operator="containsText" text="RAL 1021">
      <formula>NOT(ISERROR(SEARCH("RAL 1021",Q18)))</formula>
    </cfRule>
    <cfRule type="containsText" dxfId="1579" priority="539" operator="containsText" text="RAL 5015">
      <formula>NOT(ISERROR(SEARCH("RAL 5015",Q18)))</formula>
    </cfRule>
  </conditionalFormatting>
  <conditionalFormatting sqref="Q20:Q21">
    <cfRule type="containsText" dxfId="1578" priority="534" operator="containsText" text="RAL 7004">
      <formula>NOT(ISERROR(SEARCH("RAL 7004",Q20)))</formula>
    </cfRule>
    <cfRule type="containsText" dxfId="1577" priority="535" operator="containsText" text="RAL 1021">
      <formula>NOT(ISERROR(SEARCH("RAL 1021",Q20)))</formula>
    </cfRule>
    <cfRule type="containsText" dxfId="1576" priority="536" operator="containsText" text="RAL 5015">
      <formula>NOT(ISERROR(SEARCH("RAL 5015",Q20)))</formula>
    </cfRule>
  </conditionalFormatting>
  <conditionalFormatting sqref="Q23:Q24">
    <cfRule type="containsText" dxfId="1575" priority="531" operator="containsText" text="RAL 7004">
      <formula>NOT(ISERROR(SEARCH("RAL 7004",Q23)))</formula>
    </cfRule>
    <cfRule type="containsText" dxfId="1574" priority="532" operator="containsText" text="RAL 1021">
      <formula>NOT(ISERROR(SEARCH("RAL 1021",Q23)))</formula>
    </cfRule>
    <cfRule type="containsText" dxfId="1573" priority="533" operator="containsText" text="RAL 5015">
      <formula>NOT(ISERROR(SEARCH("RAL 5015",Q23)))</formula>
    </cfRule>
  </conditionalFormatting>
  <conditionalFormatting sqref="Q26:Q27">
    <cfRule type="containsText" dxfId="1572" priority="528" operator="containsText" text="RAL 7004">
      <formula>NOT(ISERROR(SEARCH("RAL 7004",Q26)))</formula>
    </cfRule>
    <cfRule type="containsText" dxfId="1571" priority="529" operator="containsText" text="RAL 1021">
      <formula>NOT(ISERROR(SEARCH("RAL 1021",Q26)))</formula>
    </cfRule>
    <cfRule type="containsText" dxfId="1570" priority="530" operator="containsText" text="RAL 5015">
      <formula>NOT(ISERROR(SEARCH("RAL 5015",Q26)))</formula>
    </cfRule>
  </conditionalFormatting>
  <conditionalFormatting sqref="Q29:Q30">
    <cfRule type="containsText" dxfId="1569" priority="525" operator="containsText" text="RAL 7004">
      <formula>NOT(ISERROR(SEARCH("RAL 7004",Q29)))</formula>
    </cfRule>
    <cfRule type="containsText" dxfId="1568" priority="526" operator="containsText" text="RAL 1021">
      <formula>NOT(ISERROR(SEARCH("RAL 1021",Q29)))</formula>
    </cfRule>
    <cfRule type="containsText" dxfId="1567" priority="527" operator="containsText" text="RAL 5015">
      <formula>NOT(ISERROR(SEARCH("RAL 5015",Q29)))</formula>
    </cfRule>
  </conditionalFormatting>
  <conditionalFormatting sqref="Q33:Q34">
    <cfRule type="containsText" dxfId="1566" priority="522" operator="containsText" text="RAL 7004">
      <formula>NOT(ISERROR(SEARCH("RAL 7004",Q33)))</formula>
    </cfRule>
    <cfRule type="containsText" dxfId="1565" priority="523" operator="containsText" text="RAL 1021">
      <formula>NOT(ISERROR(SEARCH("RAL 1021",Q33)))</formula>
    </cfRule>
    <cfRule type="containsText" dxfId="1564" priority="524" operator="containsText" text="RAL 5015">
      <formula>NOT(ISERROR(SEARCH("RAL 5015",Q33)))</formula>
    </cfRule>
  </conditionalFormatting>
  <conditionalFormatting sqref="Q37:Q38">
    <cfRule type="containsText" dxfId="1563" priority="519" operator="containsText" text="RAL 7004">
      <formula>NOT(ISERROR(SEARCH("RAL 7004",Q37)))</formula>
    </cfRule>
    <cfRule type="containsText" dxfId="1562" priority="520" operator="containsText" text="RAL 1021">
      <formula>NOT(ISERROR(SEARCH("RAL 1021",Q37)))</formula>
    </cfRule>
    <cfRule type="containsText" dxfId="1561" priority="521" operator="containsText" text="RAL 5015">
      <formula>NOT(ISERROR(SEARCH("RAL 5015",Q37)))</formula>
    </cfRule>
  </conditionalFormatting>
  <conditionalFormatting sqref="Q39:Q40">
    <cfRule type="containsText" dxfId="1560" priority="516" operator="containsText" text="RAL 7004">
      <formula>NOT(ISERROR(SEARCH("RAL 7004",Q39)))</formula>
    </cfRule>
    <cfRule type="containsText" dxfId="1559" priority="517" operator="containsText" text="RAL 1021">
      <formula>NOT(ISERROR(SEARCH("RAL 1021",Q39)))</formula>
    </cfRule>
    <cfRule type="containsText" dxfId="1558" priority="518" operator="containsText" text="RAL 5015">
      <formula>NOT(ISERROR(SEARCH("RAL 5015",Q39)))</formula>
    </cfRule>
  </conditionalFormatting>
  <conditionalFormatting sqref="Q65">
    <cfRule type="containsText" dxfId="1557" priority="513" operator="containsText" text="RAL 7004">
      <formula>NOT(ISERROR(SEARCH("RAL 7004",Q65)))</formula>
    </cfRule>
    <cfRule type="containsText" dxfId="1556" priority="514" operator="containsText" text="RAL 1021">
      <formula>NOT(ISERROR(SEARCH("RAL 1021",Q65)))</formula>
    </cfRule>
    <cfRule type="containsText" dxfId="1555" priority="515" operator="containsText" text="RAL 5015">
      <formula>NOT(ISERROR(SEARCH("RAL 5015",Q65)))</formula>
    </cfRule>
  </conditionalFormatting>
  <conditionalFormatting sqref="Q356">
    <cfRule type="containsText" dxfId="1554" priority="510" operator="containsText" text="RAL 7004">
      <formula>NOT(ISERROR(SEARCH("RAL 7004",Q356)))</formula>
    </cfRule>
    <cfRule type="containsText" dxfId="1553" priority="511" operator="containsText" text="RAL 1021">
      <formula>NOT(ISERROR(SEARCH("RAL 1021",Q356)))</formula>
    </cfRule>
    <cfRule type="containsText" dxfId="1552" priority="512" operator="containsText" text="RAL 5015">
      <formula>NOT(ISERROR(SEARCH("RAL 5015",Q356)))</formula>
    </cfRule>
  </conditionalFormatting>
  <conditionalFormatting sqref="Q344:Q355">
    <cfRule type="containsText" dxfId="1551" priority="507" operator="containsText" text="RAL 7004">
      <formula>NOT(ISERROR(SEARCH("RAL 7004",Q344)))</formula>
    </cfRule>
    <cfRule type="containsText" dxfId="1550" priority="508" operator="containsText" text="RAL 1021">
      <formula>NOT(ISERROR(SEARCH("RAL 1021",Q344)))</formula>
    </cfRule>
    <cfRule type="containsText" dxfId="1549" priority="509" operator="containsText" text="RAL 5015">
      <formula>NOT(ISERROR(SEARCH("RAL 5015",Q344)))</formula>
    </cfRule>
  </conditionalFormatting>
  <conditionalFormatting sqref="Q357:Q404">
    <cfRule type="containsText" dxfId="1548" priority="504" operator="containsText" text="RAL 7004">
      <formula>NOT(ISERROR(SEARCH("RAL 7004",Q357)))</formula>
    </cfRule>
    <cfRule type="containsText" dxfId="1547" priority="505" operator="containsText" text="RAL 1021">
      <formula>NOT(ISERROR(SEARCH("RAL 1021",Q357)))</formula>
    </cfRule>
    <cfRule type="containsText" dxfId="1546" priority="506" operator="containsText" text="RAL 5015">
      <formula>NOT(ISERROR(SEARCH("RAL 5015",Q357)))</formula>
    </cfRule>
  </conditionalFormatting>
  <conditionalFormatting sqref="Q427:Q445">
    <cfRule type="containsText" dxfId="1545" priority="501" operator="containsText" text="RAL 7004">
      <formula>NOT(ISERROR(SEARCH("RAL 7004",Q427)))</formula>
    </cfRule>
    <cfRule type="containsText" dxfId="1544" priority="502" operator="containsText" text="RAL 1021">
      <formula>NOT(ISERROR(SEARCH("RAL 1021",Q427)))</formula>
    </cfRule>
    <cfRule type="containsText" dxfId="1543" priority="503" operator="containsText" text="RAL 5015">
      <formula>NOT(ISERROR(SEARCH("RAL 5015",Q427)))</formula>
    </cfRule>
  </conditionalFormatting>
  <conditionalFormatting sqref="Q169:Q243">
    <cfRule type="containsText" dxfId="1542" priority="498" operator="containsText" text="RAL 7004">
      <formula>NOT(ISERROR(SEARCH("RAL 7004",Q169)))</formula>
    </cfRule>
    <cfRule type="containsText" dxfId="1541" priority="499" operator="containsText" text="RAL 1021">
      <formula>NOT(ISERROR(SEARCH("RAL 1021",Q169)))</formula>
    </cfRule>
    <cfRule type="containsText" dxfId="1540" priority="500" operator="containsText" text="RAL 5015">
      <formula>NOT(ISERROR(SEARCH("RAL 5015",Q169)))</formula>
    </cfRule>
  </conditionalFormatting>
  <conditionalFormatting sqref="Q147:Q167">
    <cfRule type="containsText" dxfId="1539" priority="495" operator="containsText" text="RAL 7004">
      <formula>NOT(ISERROR(SEARCH("RAL 7004",Q147)))</formula>
    </cfRule>
    <cfRule type="containsText" dxfId="1538" priority="496" operator="containsText" text="RAL 1021">
      <formula>NOT(ISERROR(SEARCH("RAL 1021",Q147)))</formula>
    </cfRule>
    <cfRule type="containsText" dxfId="1537" priority="497" operator="containsText" text="RAL 5015">
      <formula>NOT(ISERROR(SEARCH("RAL 5015",Q147)))</formula>
    </cfRule>
  </conditionalFormatting>
  <conditionalFormatting sqref="Q86:Q112">
    <cfRule type="containsText" dxfId="1536" priority="492" operator="containsText" text="RAL 7004">
      <formula>NOT(ISERROR(SEARCH("RAL 7004",Q86)))</formula>
    </cfRule>
    <cfRule type="containsText" dxfId="1535" priority="493" operator="containsText" text="RAL 1021">
      <formula>NOT(ISERROR(SEARCH("RAL 1021",Q86)))</formula>
    </cfRule>
    <cfRule type="containsText" dxfId="1534" priority="494" operator="containsText" text="RAL 5015">
      <formula>NOT(ISERROR(SEARCH("RAL 5015",Q86)))</formula>
    </cfRule>
  </conditionalFormatting>
  <conditionalFormatting sqref="Q73:Q85">
    <cfRule type="containsText" dxfId="1533" priority="489" operator="containsText" text="RAL 7004">
      <formula>NOT(ISERROR(SEARCH("RAL 7004",Q73)))</formula>
    </cfRule>
    <cfRule type="containsText" dxfId="1532" priority="490" operator="containsText" text="RAL 1021">
      <formula>NOT(ISERROR(SEARCH("RAL 1021",Q73)))</formula>
    </cfRule>
    <cfRule type="containsText" dxfId="1531" priority="491" operator="containsText" text="RAL 5015">
      <formula>NOT(ISERROR(SEARCH("RAL 5015",Q73)))</formula>
    </cfRule>
  </conditionalFormatting>
  <conditionalFormatting sqref="Q41:Q64">
    <cfRule type="containsText" dxfId="1530" priority="486" operator="containsText" text="RAL 7004">
      <formula>NOT(ISERROR(SEARCH("RAL 7004",Q41)))</formula>
    </cfRule>
    <cfRule type="containsText" dxfId="1529" priority="487" operator="containsText" text="RAL 1021">
      <formula>NOT(ISERROR(SEARCH("RAL 1021",Q41)))</formula>
    </cfRule>
    <cfRule type="containsText" dxfId="1528" priority="488" operator="containsText" text="RAL 5015">
      <formula>NOT(ISERROR(SEARCH("RAL 5015",Q41)))</formula>
    </cfRule>
  </conditionalFormatting>
  <conditionalFormatting sqref="Q35:Q36">
    <cfRule type="containsText" dxfId="1527" priority="483" operator="containsText" text="RAL 7004">
      <formula>NOT(ISERROR(SEARCH("RAL 7004",Q35)))</formula>
    </cfRule>
    <cfRule type="containsText" dxfId="1526" priority="484" operator="containsText" text="RAL 1021">
      <formula>NOT(ISERROR(SEARCH("RAL 1021",Q35)))</formula>
    </cfRule>
    <cfRule type="containsText" dxfId="1525" priority="485" operator="containsText" text="RAL 5015">
      <formula>NOT(ISERROR(SEARCH("RAL 5015",Q35)))</formula>
    </cfRule>
  </conditionalFormatting>
  <conditionalFormatting sqref="Q31:Q32">
    <cfRule type="containsText" dxfId="1524" priority="480" operator="containsText" text="RAL 7004">
      <formula>NOT(ISERROR(SEARCH("RAL 7004",Q31)))</formula>
    </cfRule>
    <cfRule type="containsText" dxfId="1523" priority="481" operator="containsText" text="RAL 1021">
      <formula>NOT(ISERROR(SEARCH("RAL 1021",Q31)))</formula>
    </cfRule>
    <cfRule type="containsText" dxfId="1522" priority="482" operator="containsText" text="RAL 5015">
      <formula>NOT(ISERROR(SEARCH("RAL 5015",Q31)))</formula>
    </cfRule>
  </conditionalFormatting>
  <conditionalFormatting sqref="Q28">
    <cfRule type="containsText" dxfId="1521" priority="477" operator="containsText" text="RAL 7004">
      <formula>NOT(ISERROR(SEARCH("RAL 7004",Q28)))</formula>
    </cfRule>
    <cfRule type="containsText" dxfId="1520" priority="478" operator="containsText" text="RAL 1021">
      <formula>NOT(ISERROR(SEARCH("RAL 1021",Q28)))</formula>
    </cfRule>
    <cfRule type="containsText" dxfId="1519" priority="479" operator="containsText" text="RAL 5015">
      <formula>NOT(ISERROR(SEARCH("RAL 5015",Q28)))</formula>
    </cfRule>
  </conditionalFormatting>
  <conditionalFormatting sqref="Q25">
    <cfRule type="containsText" dxfId="1518" priority="474" operator="containsText" text="RAL 7004">
      <formula>NOT(ISERROR(SEARCH("RAL 7004",Q25)))</formula>
    </cfRule>
    <cfRule type="containsText" dxfId="1517" priority="475" operator="containsText" text="RAL 1021">
      <formula>NOT(ISERROR(SEARCH("RAL 1021",Q25)))</formula>
    </cfRule>
    <cfRule type="containsText" dxfId="1516" priority="476" operator="containsText" text="RAL 5015">
      <formula>NOT(ISERROR(SEARCH("RAL 5015",Q25)))</formula>
    </cfRule>
  </conditionalFormatting>
  <conditionalFormatting sqref="Q22">
    <cfRule type="containsText" dxfId="1515" priority="471" operator="containsText" text="RAL 7004">
      <formula>NOT(ISERROR(SEARCH("RAL 7004",Q22)))</formula>
    </cfRule>
    <cfRule type="containsText" dxfId="1514" priority="472" operator="containsText" text="RAL 1021">
      <formula>NOT(ISERROR(SEARCH("RAL 1021",Q22)))</formula>
    </cfRule>
    <cfRule type="containsText" dxfId="1513" priority="473" operator="containsText" text="RAL 5015">
      <formula>NOT(ISERROR(SEARCH("RAL 5015",Q22)))</formula>
    </cfRule>
  </conditionalFormatting>
  <conditionalFormatting sqref="Q19">
    <cfRule type="containsText" dxfId="1512" priority="468" operator="containsText" text="RAL 7004">
      <formula>NOT(ISERROR(SEARCH("RAL 7004",Q19)))</formula>
    </cfRule>
    <cfRule type="containsText" dxfId="1511" priority="469" operator="containsText" text="RAL 1021">
      <formula>NOT(ISERROR(SEARCH("RAL 1021",Q19)))</formula>
    </cfRule>
    <cfRule type="containsText" dxfId="1510" priority="470" operator="containsText" text="RAL 5015">
      <formula>NOT(ISERROR(SEARCH("RAL 5015",Q19)))</formula>
    </cfRule>
  </conditionalFormatting>
  <conditionalFormatting sqref="Q15:Q16">
    <cfRule type="containsText" dxfId="1509" priority="465" operator="containsText" text="RAL 7004">
      <formula>NOT(ISERROR(SEARCH("RAL 7004",Q15)))</formula>
    </cfRule>
    <cfRule type="containsText" dxfId="1508" priority="466" operator="containsText" text="RAL 1021">
      <formula>NOT(ISERROR(SEARCH("RAL 1021",Q15)))</formula>
    </cfRule>
    <cfRule type="containsText" dxfId="1507" priority="467" operator="containsText" text="RAL 5015">
      <formula>NOT(ISERROR(SEARCH("RAL 5015",Q15)))</formula>
    </cfRule>
  </conditionalFormatting>
  <conditionalFormatting sqref="Q4">
    <cfRule type="containsText" dxfId="1506" priority="462" operator="containsText" text="RAL 7004">
      <formula>NOT(ISERROR(SEARCH("RAL 7004",Q4)))</formula>
    </cfRule>
    <cfRule type="containsText" dxfId="1505" priority="463" operator="containsText" text="RAL 1021">
      <formula>NOT(ISERROR(SEARCH("RAL 1021",Q4)))</formula>
    </cfRule>
    <cfRule type="containsText" dxfId="1504" priority="464" operator="containsText" text="RAL 5015">
      <formula>NOT(ISERROR(SEARCH("RAL 5015",Q4)))</formula>
    </cfRule>
  </conditionalFormatting>
  <conditionalFormatting sqref="P2:P3">
    <cfRule type="containsText" dxfId="1503" priority="458" operator="containsText" text="RAL 7004">
      <formula>NOT(ISERROR(SEARCH("RAL 7004",P2)))</formula>
    </cfRule>
    <cfRule type="containsText" dxfId="1502" priority="459" operator="containsText" text="RAL 1021">
      <formula>NOT(ISERROR(SEARCH("RAL 1021",P2)))</formula>
    </cfRule>
    <cfRule type="containsText" dxfId="1501" priority="460" operator="containsText" text="RAL 5015">
      <formula>NOT(ISERROR(SEARCH("RAL 5015",P2)))</formula>
    </cfRule>
  </conditionalFormatting>
  <conditionalFormatting sqref="P405:P426">
    <cfRule type="containsText" dxfId="1500" priority="455" operator="containsText" text="RAL 7004">
      <formula>NOT(ISERROR(SEARCH("RAL 7004",P405)))</formula>
    </cfRule>
    <cfRule type="containsText" dxfId="1499" priority="456" operator="containsText" text="RAL 1021">
      <formula>NOT(ISERROR(SEARCH("RAL 1021",P405)))</formula>
    </cfRule>
    <cfRule type="containsText" dxfId="1498" priority="457" operator="containsText" text="RAL 5015">
      <formula>NOT(ISERROR(SEARCH("RAL 5015",P405)))</formula>
    </cfRule>
  </conditionalFormatting>
  <conditionalFormatting sqref="P5:P14">
    <cfRule type="containsText" dxfId="1497" priority="452" operator="containsText" text="RAL 7004">
      <formula>NOT(ISERROR(SEARCH("RAL 7004",P5)))</formula>
    </cfRule>
    <cfRule type="containsText" dxfId="1496" priority="453" operator="containsText" text="RAL 1021">
      <formula>NOT(ISERROR(SEARCH("RAL 1021",P5)))</formula>
    </cfRule>
    <cfRule type="containsText" dxfId="1495" priority="454" operator="containsText" text="RAL 5015">
      <formula>NOT(ISERROR(SEARCH("RAL 5015",P5)))</formula>
    </cfRule>
  </conditionalFormatting>
  <conditionalFormatting sqref="P66:P72">
    <cfRule type="containsText" dxfId="1494" priority="449" operator="containsText" text="RAL 7004">
      <formula>NOT(ISERROR(SEARCH("RAL 7004",P66)))</formula>
    </cfRule>
    <cfRule type="containsText" dxfId="1493" priority="450" operator="containsText" text="RAL 1021">
      <formula>NOT(ISERROR(SEARCH("RAL 1021",P66)))</formula>
    </cfRule>
    <cfRule type="containsText" dxfId="1492" priority="451" operator="containsText" text="RAL 5015">
      <formula>NOT(ISERROR(SEARCH("RAL 5015",P66)))</formula>
    </cfRule>
  </conditionalFormatting>
  <conditionalFormatting sqref="P113:P146">
    <cfRule type="containsText" dxfId="1491" priority="446" operator="containsText" text="RAL 7004">
      <formula>NOT(ISERROR(SEARCH("RAL 7004",P113)))</formula>
    </cfRule>
    <cfRule type="containsText" dxfId="1490" priority="447" operator="containsText" text="RAL 1021">
      <formula>NOT(ISERROR(SEARCH("RAL 1021",P113)))</formula>
    </cfRule>
    <cfRule type="containsText" dxfId="1489" priority="448" operator="containsText" text="RAL 5015">
      <formula>NOT(ISERROR(SEARCH("RAL 5015",P113)))</formula>
    </cfRule>
  </conditionalFormatting>
  <conditionalFormatting sqref="P168">
    <cfRule type="containsText" dxfId="1488" priority="443" operator="containsText" text="RAL 7004">
      <formula>NOT(ISERROR(SEARCH("RAL 7004",P168)))</formula>
    </cfRule>
    <cfRule type="containsText" dxfId="1487" priority="444" operator="containsText" text="RAL 1021">
      <formula>NOT(ISERROR(SEARCH("RAL 1021",P168)))</formula>
    </cfRule>
    <cfRule type="containsText" dxfId="1486" priority="445" operator="containsText" text="RAL 5015">
      <formula>NOT(ISERROR(SEARCH("RAL 5015",P168)))</formula>
    </cfRule>
  </conditionalFormatting>
  <conditionalFormatting sqref="P246:P253">
    <cfRule type="containsText" dxfId="1485" priority="440" operator="containsText" text="RAL 7004">
      <formula>NOT(ISERROR(SEARCH("RAL 7004",P246)))</formula>
    </cfRule>
    <cfRule type="containsText" dxfId="1484" priority="441" operator="containsText" text="RAL 1021">
      <formula>NOT(ISERROR(SEARCH("RAL 1021",P246)))</formula>
    </cfRule>
    <cfRule type="containsText" dxfId="1483" priority="442" operator="containsText" text="RAL 5015">
      <formula>NOT(ISERROR(SEARCH("RAL 5015",P246)))</formula>
    </cfRule>
  </conditionalFormatting>
  <conditionalFormatting sqref="P244:P245">
    <cfRule type="containsText" dxfId="1482" priority="437" operator="containsText" text="RAL 7004">
      <formula>NOT(ISERROR(SEARCH("RAL 7004",P244)))</formula>
    </cfRule>
    <cfRule type="containsText" dxfId="1481" priority="438" operator="containsText" text="RAL 1021">
      <formula>NOT(ISERROR(SEARCH("RAL 1021",P244)))</formula>
    </cfRule>
    <cfRule type="containsText" dxfId="1480" priority="439" operator="containsText" text="RAL 5015">
      <formula>NOT(ISERROR(SEARCH("RAL 5015",P244)))</formula>
    </cfRule>
  </conditionalFormatting>
  <conditionalFormatting sqref="P254:P343">
    <cfRule type="containsText" dxfId="1479" priority="434" operator="containsText" text="RAL 7004">
      <formula>NOT(ISERROR(SEARCH("RAL 7004",P254)))</formula>
    </cfRule>
    <cfRule type="containsText" dxfId="1478" priority="435" operator="containsText" text="RAL 1021">
      <formula>NOT(ISERROR(SEARCH("RAL 1021",P254)))</formula>
    </cfRule>
    <cfRule type="containsText" dxfId="1477" priority="436" operator="containsText" text="RAL 5015">
      <formula>NOT(ISERROR(SEARCH("RAL 5015",P254)))</formula>
    </cfRule>
  </conditionalFormatting>
  <conditionalFormatting sqref="P17">
    <cfRule type="containsText" dxfId="1476" priority="431" operator="containsText" text="RAL 7004">
      <formula>NOT(ISERROR(SEARCH("RAL 7004",P17)))</formula>
    </cfRule>
    <cfRule type="containsText" dxfId="1475" priority="432" operator="containsText" text="RAL 1021">
      <formula>NOT(ISERROR(SEARCH("RAL 1021",P17)))</formula>
    </cfRule>
    <cfRule type="containsText" dxfId="1474" priority="433" operator="containsText" text="RAL 5015">
      <formula>NOT(ISERROR(SEARCH("RAL 5015",P17)))</formula>
    </cfRule>
  </conditionalFormatting>
  <conditionalFormatting sqref="P18">
    <cfRule type="containsText" dxfId="1473" priority="428" operator="containsText" text="RAL 7004">
      <formula>NOT(ISERROR(SEARCH("RAL 7004",P18)))</formula>
    </cfRule>
    <cfRule type="containsText" dxfId="1472" priority="429" operator="containsText" text="RAL 1021">
      <formula>NOT(ISERROR(SEARCH("RAL 1021",P18)))</formula>
    </cfRule>
    <cfRule type="containsText" dxfId="1471" priority="430" operator="containsText" text="RAL 5015">
      <formula>NOT(ISERROR(SEARCH("RAL 5015",P18)))</formula>
    </cfRule>
  </conditionalFormatting>
  <conditionalFormatting sqref="P20:P21">
    <cfRule type="containsText" dxfId="1470" priority="425" operator="containsText" text="RAL 7004">
      <formula>NOT(ISERROR(SEARCH("RAL 7004",P20)))</formula>
    </cfRule>
    <cfRule type="containsText" dxfId="1469" priority="426" operator="containsText" text="RAL 1021">
      <formula>NOT(ISERROR(SEARCH("RAL 1021",P20)))</formula>
    </cfRule>
    <cfRule type="containsText" dxfId="1468" priority="427" operator="containsText" text="RAL 5015">
      <formula>NOT(ISERROR(SEARCH("RAL 5015",P20)))</formula>
    </cfRule>
  </conditionalFormatting>
  <conditionalFormatting sqref="P23:P24">
    <cfRule type="containsText" dxfId="1467" priority="422" operator="containsText" text="RAL 7004">
      <formula>NOT(ISERROR(SEARCH("RAL 7004",P23)))</formula>
    </cfRule>
    <cfRule type="containsText" dxfId="1466" priority="423" operator="containsText" text="RAL 1021">
      <formula>NOT(ISERROR(SEARCH("RAL 1021",P23)))</formula>
    </cfRule>
    <cfRule type="containsText" dxfId="1465" priority="424" operator="containsText" text="RAL 5015">
      <formula>NOT(ISERROR(SEARCH("RAL 5015",P23)))</formula>
    </cfRule>
  </conditionalFormatting>
  <conditionalFormatting sqref="P26:P27">
    <cfRule type="containsText" dxfId="1464" priority="419" operator="containsText" text="RAL 7004">
      <formula>NOT(ISERROR(SEARCH("RAL 7004",P26)))</formula>
    </cfRule>
    <cfRule type="containsText" dxfId="1463" priority="420" operator="containsText" text="RAL 1021">
      <formula>NOT(ISERROR(SEARCH("RAL 1021",P26)))</formula>
    </cfRule>
    <cfRule type="containsText" dxfId="1462" priority="421" operator="containsText" text="RAL 5015">
      <formula>NOT(ISERROR(SEARCH("RAL 5015",P26)))</formula>
    </cfRule>
  </conditionalFormatting>
  <conditionalFormatting sqref="P29:P30">
    <cfRule type="containsText" dxfId="1461" priority="416" operator="containsText" text="RAL 7004">
      <formula>NOT(ISERROR(SEARCH("RAL 7004",P29)))</formula>
    </cfRule>
    <cfRule type="containsText" dxfId="1460" priority="417" operator="containsText" text="RAL 1021">
      <formula>NOT(ISERROR(SEARCH("RAL 1021",P29)))</formula>
    </cfRule>
    <cfRule type="containsText" dxfId="1459" priority="418" operator="containsText" text="RAL 5015">
      <formula>NOT(ISERROR(SEARCH("RAL 5015",P29)))</formula>
    </cfRule>
  </conditionalFormatting>
  <conditionalFormatting sqref="P33:P34">
    <cfRule type="containsText" dxfId="1458" priority="413" operator="containsText" text="RAL 7004">
      <formula>NOT(ISERROR(SEARCH("RAL 7004",P33)))</formula>
    </cfRule>
    <cfRule type="containsText" dxfId="1457" priority="414" operator="containsText" text="RAL 1021">
      <formula>NOT(ISERROR(SEARCH("RAL 1021",P33)))</formula>
    </cfRule>
    <cfRule type="containsText" dxfId="1456" priority="415" operator="containsText" text="RAL 5015">
      <formula>NOT(ISERROR(SEARCH("RAL 5015",P33)))</formula>
    </cfRule>
  </conditionalFormatting>
  <conditionalFormatting sqref="P37:P38">
    <cfRule type="containsText" dxfId="1455" priority="410" operator="containsText" text="RAL 7004">
      <formula>NOT(ISERROR(SEARCH("RAL 7004",P37)))</formula>
    </cfRule>
    <cfRule type="containsText" dxfId="1454" priority="411" operator="containsText" text="RAL 1021">
      <formula>NOT(ISERROR(SEARCH("RAL 1021",P37)))</formula>
    </cfRule>
    <cfRule type="containsText" dxfId="1453" priority="412" operator="containsText" text="RAL 5015">
      <formula>NOT(ISERROR(SEARCH("RAL 5015",P37)))</formula>
    </cfRule>
  </conditionalFormatting>
  <conditionalFormatting sqref="P39:P40">
    <cfRule type="containsText" dxfId="1452" priority="407" operator="containsText" text="RAL 7004">
      <formula>NOT(ISERROR(SEARCH("RAL 7004",P39)))</formula>
    </cfRule>
    <cfRule type="containsText" dxfId="1451" priority="408" operator="containsText" text="RAL 1021">
      <formula>NOT(ISERROR(SEARCH("RAL 1021",P39)))</formula>
    </cfRule>
    <cfRule type="containsText" dxfId="1450" priority="409" operator="containsText" text="RAL 5015">
      <formula>NOT(ISERROR(SEARCH("RAL 5015",P39)))</formula>
    </cfRule>
  </conditionalFormatting>
  <conditionalFormatting sqref="P65">
    <cfRule type="containsText" dxfId="1449" priority="404" operator="containsText" text="RAL 7004">
      <formula>NOT(ISERROR(SEARCH("RAL 7004",P65)))</formula>
    </cfRule>
    <cfRule type="containsText" dxfId="1448" priority="405" operator="containsText" text="RAL 1021">
      <formula>NOT(ISERROR(SEARCH("RAL 1021",P65)))</formula>
    </cfRule>
    <cfRule type="containsText" dxfId="1447" priority="406" operator="containsText" text="RAL 5015">
      <formula>NOT(ISERROR(SEARCH("RAL 5015",P65)))</formula>
    </cfRule>
  </conditionalFormatting>
  <conditionalFormatting sqref="P356">
    <cfRule type="containsText" dxfId="1446" priority="401" operator="containsText" text="RAL 7004">
      <formula>NOT(ISERROR(SEARCH("RAL 7004",P356)))</formula>
    </cfRule>
    <cfRule type="containsText" dxfId="1445" priority="402" operator="containsText" text="RAL 1021">
      <formula>NOT(ISERROR(SEARCH("RAL 1021",P356)))</formula>
    </cfRule>
    <cfRule type="containsText" dxfId="1444" priority="403" operator="containsText" text="RAL 5015">
      <formula>NOT(ISERROR(SEARCH("RAL 5015",P356)))</formula>
    </cfRule>
  </conditionalFormatting>
  <conditionalFormatting sqref="P344:P355">
    <cfRule type="containsText" dxfId="1443" priority="398" operator="containsText" text="RAL 7004">
      <formula>NOT(ISERROR(SEARCH("RAL 7004",P344)))</formula>
    </cfRule>
    <cfRule type="containsText" dxfId="1442" priority="399" operator="containsText" text="RAL 1021">
      <formula>NOT(ISERROR(SEARCH("RAL 1021",P344)))</formula>
    </cfRule>
    <cfRule type="containsText" dxfId="1441" priority="400" operator="containsText" text="RAL 5015">
      <formula>NOT(ISERROR(SEARCH("RAL 5015",P344)))</formula>
    </cfRule>
  </conditionalFormatting>
  <conditionalFormatting sqref="P357:P404">
    <cfRule type="containsText" dxfId="1440" priority="395" operator="containsText" text="RAL 7004">
      <formula>NOT(ISERROR(SEARCH("RAL 7004",P357)))</formula>
    </cfRule>
    <cfRule type="containsText" dxfId="1439" priority="396" operator="containsText" text="RAL 1021">
      <formula>NOT(ISERROR(SEARCH("RAL 1021",P357)))</formula>
    </cfRule>
    <cfRule type="containsText" dxfId="1438" priority="397" operator="containsText" text="RAL 5015">
      <formula>NOT(ISERROR(SEARCH("RAL 5015",P357)))</formula>
    </cfRule>
  </conditionalFormatting>
  <conditionalFormatting sqref="P427:P445">
    <cfRule type="containsText" dxfId="1437" priority="392" operator="containsText" text="RAL 7004">
      <formula>NOT(ISERROR(SEARCH("RAL 7004",P427)))</formula>
    </cfRule>
    <cfRule type="containsText" dxfId="1436" priority="393" operator="containsText" text="RAL 1021">
      <formula>NOT(ISERROR(SEARCH("RAL 1021",P427)))</formula>
    </cfRule>
    <cfRule type="containsText" dxfId="1435" priority="394" operator="containsText" text="RAL 5015">
      <formula>NOT(ISERROR(SEARCH("RAL 5015",P427)))</formula>
    </cfRule>
  </conditionalFormatting>
  <conditionalFormatting sqref="P169:P243">
    <cfRule type="containsText" dxfId="1434" priority="389" operator="containsText" text="RAL 7004">
      <formula>NOT(ISERROR(SEARCH("RAL 7004",P169)))</formula>
    </cfRule>
    <cfRule type="containsText" dxfId="1433" priority="390" operator="containsText" text="RAL 1021">
      <formula>NOT(ISERROR(SEARCH("RAL 1021",P169)))</formula>
    </cfRule>
    <cfRule type="containsText" dxfId="1432" priority="391" operator="containsText" text="RAL 5015">
      <formula>NOT(ISERROR(SEARCH("RAL 5015",P169)))</formula>
    </cfRule>
  </conditionalFormatting>
  <conditionalFormatting sqref="P147:P167">
    <cfRule type="containsText" dxfId="1431" priority="386" operator="containsText" text="RAL 7004">
      <formula>NOT(ISERROR(SEARCH("RAL 7004",P147)))</formula>
    </cfRule>
    <cfRule type="containsText" dxfId="1430" priority="387" operator="containsText" text="RAL 1021">
      <formula>NOT(ISERROR(SEARCH("RAL 1021",P147)))</formula>
    </cfRule>
    <cfRule type="containsText" dxfId="1429" priority="388" operator="containsText" text="RAL 5015">
      <formula>NOT(ISERROR(SEARCH("RAL 5015",P147)))</formula>
    </cfRule>
  </conditionalFormatting>
  <conditionalFormatting sqref="P86:P112">
    <cfRule type="containsText" dxfId="1428" priority="383" operator="containsText" text="RAL 7004">
      <formula>NOT(ISERROR(SEARCH("RAL 7004",P86)))</formula>
    </cfRule>
    <cfRule type="containsText" dxfId="1427" priority="384" operator="containsText" text="RAL 1021">
      <formula>NOT(ISERROR(SEARCH("RAL 1021",P86)))</formula>
    </cfRule>
    <cfRule type="containsText" dxfId="1426" priority="385" operator="containsText" text="RAL 5015">
      <formula>NOT(ISERROR(SEARCH("RAL 5015",P86)))</formula>
    </cfRule>
  </conditionalFormatting>
  <conditionalFormatting sqref="P73:P85">
    <cfRule type="containsText" dxfId="1425" priority="380" operator="containsText" text="RAL 7004">
      <formula>NOT(ISERROR(SEARCH("RAL 7004",P73)))</formula>
    </cfRule>
    <cfRule type="containsText" dxfId="1424" priority="381" operator="containsText" text="RAL 1021">
      <formula>NOT(ISERROR(SEARCH("RAL 1021",P73)))</formula>
    </cfRule>
    <cfRule type="containsText" dxfId="1423" priority="382" operator="containsText" text="RAL 5015">
      <formula>NOT(ISERROR(SEARCH("RAL 5015",P73)))</formula>
    </cfRule>
  </conditionalFormatting>
  <conditionalFormatting sqref="P41:P64">
    <cfRule type="containsText" dxfId="1422" priority="377" operator="containsText" text="RAL 7004">
      <formula>NOT(ISERROR(SEARCH("RAL 7004",P41)))</formula>
    </cfRule>
    <cfRule type="containsText" dxfId="1421" priority="378" operator="containsText" text="RAL 1021">
      <formula>NOT(ISERROR(SEARCH("RAL 1021",P41)))</formula>
    </cfRule>
    <cfRule type="containsText" dxfId="1420" priority="379" operator="containsText" text="RAL 5015">
      <formula>NOT(ISERROR(SEARCH("RAL 5015",P41)))</formula>
    </cfRule>
  </conditionalFormatting>
  <conditionalFormatting sqref="P35:P36">
    <cfRule type="containsText" dxfId="1419" priority="374" operator="containsText" text="RAL 7004">
      <formula>NOT(ISERROR(SEARCH("RAL 7004",P35)))</formula>
    </cfRule>
    <cfRule type="containsText" dxfId="1418" priority="375" operator="containsText" text="RAL 1021">
      <formula>NOT(ISERROR(SEARCH("RAL 1021",P35)))</formula>
    </cfRule>
    <cfRule type="containsText" dxfId="1417" priority="376" operator="containsText" text="RAL 5015">
      <formula>NOT(ISERROR(SEARCH("RAL 5015",P35)))</formula>
    </cfRule>
  </conditionalFormatting>
  <conditionalFormatting sqref="P31:P32">
    <cfRule type="containsText" dxfId="1416" priority="371" operator="containsText" text="RAL 7004">
      <formula>NOT(ISERROR(SEARCH("RAL 7004",P31)))</formula>
    </cfRule>
    <cfRule type="containsText" dxfId="1415" priority="372" operator="containsText" text="RAL 1021">
      <formula>NOT(ISERROR(SEARCH("RAL 1021",P31)))</formula>
    </cfRule>
    <cfRule type="containsText" dxfId="1414" priority="373" operator="containsText" text="RAL 5015">
      <formula>NOT(ISERROR(SEARCH("RAL 5015",P31)))</formula>
    </cfRule>
  </conditionalFormatting>
  <conditionalFormatting sqref="P28">
    <cfRule type="containsText" dxfId="1413" priority="368" operator="containsText" text="RAL 7004">
      <formula>NOT(ISERROR(SEARCH("RAL 7004",P28)))</formula>
    </cfRule>
    <cfRule type="containsText" dxfId="1412" priority="369" operator="containsText" text="RAL 1021">
      <formula>NOT(ISERROR(SEARCH("RAL 1021",P28)))</formula>
    </cfRule>
    <cfRule type="containsText" dxfId="1411" priority="370" operator="containsText" text="RAL 5015">
      <formula>NOT(ISERROR(SEARCH("RAL 5015",P28)))</formula>
    </cfRule>
  </conditionalFormatting>
  <conditionalFormatting sqref="P25">
    <cfRule type="containsText" dxfId="1410" priority="365" operator="containsText" text="RAL 7004">
      <formula>NOT(ISERROR(SEARCH("RAL 7004",P25)))</formula>
    </cfRule>
    <cfRule type="containsText" dxfId="1409" priority="366" operator="containsText" text="RAL 1021">
      <formula>NOT(ISERROR(SEARCH("RAL 1021",P25)))</formula>
    </cfRule>
    <cfRule type="containsText" dxfId="1408" priority="367" operator="containsText" text="RAL 5015">
      <formula>NOT(ISERROR(SEARCH("RAL 5015",P25)))</formula>
    </cfRule>
  </conditionalFormatting>
  <conditionalFormatting sqref="P22">
    <cfRule type="containsText" dxfId="1407" priority="362" operator="containsText" text="RAL 7004">
      <formula>NOT(ISERROR(SEARCH("RAL 7004",P22)))</formula>
    </cfRule>
    <cfRule type="containsText" dxfId="1406" priority="363" operator="containsText" text="RAL 1021">
      <formula>NOT(ISERROR(SEARCH("RAL 1021",P22)))</formula>
    </cfRule>
    <cfRule type="containsText" dxfId="1405" priority="364" operator="containsText" text="RAL 5015">
      <formula>NOT(ISERROR(SEARCH("RAL 5015",P22)))</formula>
    </cfRule>
  </conditionalFormatting>
  <conditionalFormatting sqref="P19">
    <cfRule type="containsText" dxfId="1404" priority="359" operator="containsText" text="RAL 7004">
      <formula>NOT(ISERROR(SEARCH("RAL 7004",P19)))</formula>
    </cfRule>
    <cfRule type="containsText" dxfId="1403" priority="360" operator="containsText" text="RAL 1021">
      <formula>NOT(ISERROR(SEARCH("RAL 1021",P19)))</formula>
    </cfRule>
    <cfRule type="containsText" dxfId="1402" priority="361" operator="containsText" text="RAL 5015">
      <formula>NOT(ISERROR(SEARCH("RAL 5015",P19)))</formula>
    </cfRule>
  </conditionalFormatting>
  <conditionalFormatting sqref="P15:P16">
    <cfRule type="containsText" dxfId="1401" priority="356" operator="containsText" text="RAL 7004">
      <formula>NOT(ISERROR(SEARCH("RAL 7004",P15)))</formula>
    </cfRule>
    <cfRule type="containsText" dxfId="1400" priority="357" operator="containsText" text="RAL 1021">
      <formula>NOT(ISERROR(SEARCH("RAL 1021",P15)))</formula>
    </cfRule>
    <cfRule type="containsText" dxfId="1399" priority="358" operator="containsText" text="RAL 5015">
      <formula>NOT(ISERROR(SEARCH("RAL 5015",P15)))</formula>
    </cfRule>
  </conditionalFormatting>
  <conditionalFormatting sqref="P4">
    <cfRule type="containsText" dxfId="1398" priority="353" operator="containsText" text="RAL 7004">
      <formula>NOT(ISERROR(SEARCH("RAL 7004",P4)))</formula>
    </cfRule>
    <cfRule type="containsText" dxfId="1397" priority="354" operator="containsText" text="RAL 1021">
      <formula>NOT(ISERROR(SEARCH("RAL 1021",P4)))</formula>
    </cfRule>
    <cfRule type="containsText" dxfId="1396" priority="355" operator="containsText" text="RAL 5015">
      <formula>NOT(ISERROR(SEARCH("RAL 5015",P4)))</formula>
    </cfRule>
  </conditionalFormatting>
  <conditionalFormatting sqref="P2:P1048576">
    <cfRule type="cellIs" dxfId="1395" priority="352" operator="greaterThan">
      <formula>0</formula>
    </cfRule>
  </conditionalFormatting>
  <conditionalFormatting sqref="T2:T3">
    <cfRule type="containsText" dxfId="1394" priority="349" operator="containsText" text="RAL 7004">
      <formula>NOT(ISERROR(SEARCH("RAL 7004",T2)))</formula>
    </cfRule>
    <cfRule type="containsText" dxfId="1393" priority="350" operator="containsText" text="RAL 1021">
      <formula>NOT(ISERROR(SEARCH("RAL 1021",T2)))</formula>
    </cfRule>
    <cfRule type="containsText" dxfId="1392" priority="351" operator="containsText" text="RAL 5015">
      <formula>NOT(ISERROR(SEARCH("RAL 5015",T2)))</formula>
    </cfRule>
  </conditionalFormatting>
  <conditionalFormatting sqref="T405:T426">
    <cfRule type="containsText" dxfId="1391" priority="346" operator="containsText" text="RAL 7004">
      <formula>NOT(ISERROR(SEARCH("RAL 7004",T405)))</formula>
    </cfRule>
    <cfRule type="containsText" dxfId="1390" priority="347" operator="containsText" text="RAL 1021">
      <formula>NOT(ISERROR(SEARCH("RAL 1021",T405)))</formula>
    </cfRule>
    <cfRule type="containsText" dxfId="1389" priority="348" operator="containsText" text="RAL 5015">
      <formula>NOT(ISERROR(SEARCH("RAL 5015",T405)))</formula>
    </cfRule>
  </conditionalFormatting>
  <conditionalFormatting sqref="T5:T14">
    <cfRule type="containsText" dxfId="1388" priority="343" operator="containsText" text="RAL 7004">
      <formula>NOT(ISERROR(SEARCH("RAL 7004",T5)))</formula>
    </cfRule>
    <cfRule type="containsText" dxfId="1387" priority="344" operator="containsText" text="RAL 1021">
      <formula>NOT(ISERROR(SEARCH("RAL 1021",T5)))</formula>
    </cfRule>
    <cfRule type="containsText" dxfId="1386" priority="345" operator="containsText" text="RAL 5015">
      <formula>NOT(ISERROR(SEARCH("RAL 5015",T5)))</formula>
    </cfRule>
  </conditionalFormatting>
  <conditionalFormatting sqref="T66:T72">
    <cfRule type="containsText" dxfId="1385" priority="340" operator="containsText" text="RAL 7004">
      <formula>NOT(ISERROR(SEARCH("RAL 7004",T66)))</formula>
    </cfRule>
    <cfRule type="containsText" dxfId="1384" priority="341" operator="containsText" text="RAL 1021">
      <formula>NOT(ISERROR(SEARCH("RAL 1021",T66)))</formula>
    </cfRule>
    <cfRule type="containsText" dxfId="1383" priority="342" operator="containsText" text="RAL 5015">
      <formula>NOT(ISERROR(SEARCH("RAL 5015",T66)))</formula>
    </cfRule>
  </conditionalFormatting>
  <conditionalFormatting sqref="T113:T146">
    <cfRule type="containsText" dxfId="1382" priority="337" operator="containsText" text="RAL 7004">
      <formula>NOT(ISERROR(SEARCH("RAL 7004",T113)))</formula>
    </cfRule>
    <cfRule type="containsText" dxfId="1381" priority="338" operator="containsText" text="RAL 1021">
      <formula>NOT(ISERROR(SEARCH("RAL 1021",T113)))</formula>
    </cfRule>
    <cfRule type="containsText" dxfId="1380" priority="339" operator="containsText" text="RAL 5015">
      <formula>NOT(ISERROR(SEARCH("RAL 5015",T113)))</formula>
    </cfRule>
  </conditionalFormatting>
  <conditionalFormatting sqref="T168">
    <cfRule type="containsText" dxfId="1379" priority="334" operator="containsText" text="RAL 7004">
      <formula>NOT(ISERROR(SEARCH("RAL 7004",T168)))</formula>
    </cfRule>
    <cfRule type="containsText" dxfId="1378" priority="335" operator="containsText" text="RAL 1021">
      <formula>NOT(ISERROR(SEARCH("RAL 1021",T168)))</formula>
    </cfRule>
    <cfRule type="containsText" dxfId="1377" priority="336" operator="containsText" text="RAL 5015">
      <formula>NOT(ISERROR(SEARCH("RAL 5015",T168)))</formula>
    </cfRule>
  </conditionalFormatting>
  <conditionalFormatting sqref="T246:T253">
    <cfRule type="containsText" dxfId="1376" priority="331" operator="containsText" text="RAL 7004">
      <formula>NOT(ISERROR(SEARCH("RAL 7004",T246)))</formula>
    </cfRule>
    <cfRule type="containsText" dxfId="1375" priority="332" operator="containsText" text="RAL 1021">
      <formula>NOT(ISERROR(SEARCH("RAL 1021",T246)))</formula>
    </cfRule>
    <cfRule type="containsText" dxfId="1374" priority="333" operator="containsText" text="RAL 5015">
      <formula>NOT(ISERROR(SEARCH("RAL 5015",T246)))</formula>
    </cfRule>
  </conditionalFormatting>
  <conditionalFormatting sqref="T244:T245">
    <cfRule type="containsText" dxfId="1373" priority="328" operator="containsText" text="RAL 7004">
      <formula>NOT(ISERROR(SEARCH("RAL 7004",T244)))</formula>
    </cfRule>
    <cfRule type="containsText" dxfId="1372" priority="329" operator="containsText" text="RAL 1021">
      <formula>NOT(ISERROR(SEARCH("RAL 1021",T244)))</formula>
    </cfRule>
    <cfRule type="containsText" dxfId="1371" priority="330" operator="containsText" text="RAL 5015">
      <formula>NOT(ISERROR(SEARCH("RAL 5015",T244)))</formula>
    </cfRule>
  </conditionalFormatting>
  <conditionalFormatting sqref="T254:T343">
    <cfRule type="containsText" dxfId="1370" priority="325" operator="containsText" text="RAL 7004">
      <formula>NOT(ISERROR(SEARCH("RAL 7004",T254)))</formula>
    </cfRule>
    <cfRule type="containsText" dxfId="1369" priority="326" operator="containsText" text="RAL 1021">
      <formula>NOT(ISERROR(SEARCH("RAL 1021",T254)))</formula>
    </cfRule>
    <cfRule type="containsText" dxfId="1368" priority="327" operator="containsText" text="RAL 5015">
      <formula>NOT(ISERROR(SEARCH("RAL 5015",T254)))</formula>
    </cfRule>
  </conditionalFormatting>
  <conditionalFormatting sqref="T17">
    <cfRule type="containsText" dxfId="1367" priority="322" operator="containsText" text="RAL 7004">
      <formula>NOT(ISERROR(SEARCH("RAL 7004",T17)))</formula>
    </cfRule>
    <cfRule type="containsText" dxfId="1366" priority="323" operator="containsText" text="RAL 1021">
      <formula>NOT(ISERROR(SEARCH("RAL 1021",T17)))</formula>
    </cfRule>
    <cfRule type="containsText" dxfId="1365" priority="324" operator="containsText" text="RAL 5015">
      <formula>NOT(ISERROR(SEARCH("RAL 5015",T17)))</formula>
    </cfRule>
  </conditionalFormatting>
  <conditionalFormatting sqref="T18">
    <cfRule type="containsText" dxfId="1364" priority="319" operator="containsText" text="RAL 7004">
      <formula>NOT(ISERROR(SEARCH("RAL 7004",T18)))</formula>
    </cfRule>
    <cfRule type="containsText" dxfId="1363" priority="320" operator="containsText" text="RAL 1021">
      <formula>NOT(ISERROR(SEARCH("RAL 1021",T18)))</formula>
    </cfRule>
    <cfRule type="containsText" dxfId="1362" priority="321" operator="containsText" text="RAL 5015">
      <formula>NOT(ISERROR(SEARCH("RAL 5015",T18)))</formula>
    </cfRule>
  </conditionalFormatting>
  <conditionalFormatting sqref="T20:T21">
    <cfRule type="containsText" dxfId="1361" priority="316" operator="containsText" text="RAL 7004">
      <formula>NOT(ISERROR(SEARCH("RAL 7004",T20)))</formula>
    </cfRule>
    <cfRule type="containsText" dxfId="1360" priority="317" operator="containsText" text="RAL 1021">
      <formula>NOT(ISERROR(SEARCH("RAL 1021",T20)))</formula>
    </cfRule>
    <cfRule type="containsText" dxfId="1359" priority="318" operator="containsText" text="RAL 5015">
      <formula>NOT(ISERROR(SEARCH("RAL 5015",T20)))</formula>
    </cfRule>
  </conditionalFormatting>
  <conditionalFormatting sqref="T23:T24">
    <cfRule type="containsText" dxfId="1358" priority="313" operator="containsText" text="RAL 7004">
      <formula>NOT(ISERROR(SEARCH("RAL 7004",T23)))</formula>
    </cfRule>
    <cfRule type="containsText" dxfId="1357" priority="314" operator="containsText" text="RAL 1021">
      <formula>NOT(ISERROR(SEARCH("RAL 1021",T23)))</formula>
    </cfRule>
    <cfRule type="containsText" dxfId="1356" priority="315" operator="containsText" text="RAL 5015">
      <formula>NOT(ISERROR(SEARCH("RAL 5015",T23)))</formula>
    </cfRule>
  </conditionalFormatting>
  <conditionalFormatting sqref="T26:T27">
    <cfRule type="containsText" dxfId="1355" priority="310" operator="containsText" text="RAL 7004">
      <formula>NOT(ISERROR(SEARCH("RAL 7004",T26)))</formula>
    </cfRule>
    <cfRule type="containsText" dxfId="1354" priority="311" operator="containsText" text="RAL 1021">
      <formula>NOT(ISERROR(SEARCH("RAL 1021",T26)))</formula>
    </cfRule>
    <cfRule type="containsText" dxfId="1353" priority="312" operator="containsText" text="RAL 5015">
      <formula>NOT(ISERROR(SEARCH("RAL 5015",T26)))</formula>
    </cfRule>
  </conditionalFormatting>
  <conditionalFormatting sqref="T29:T30">
    <cfRule type="containsText" dxfId="1352" priority="307" operator="containsText" text="RAL 7004">
      <formula>NOT(ISERROR(SEARCH("RAL 7004",T29)))</formula>
    </cfRule>
    <cfRule type="containsText" dxfId="1351" priority="308" operator="containsText" text="RAL 1021">
      <formula>NOT(ISERROR(SEARCH("RAL 1021",T29)))</formula>
    </cfRule>
    <cfRule type="containsText" dxfId="1350" priority="309" operator="containsText" text="RAL 5015">
      <formula>NOT(ISERROR(SEARCH("RAL 5015",T29)))</formula>
    </cfRule>
  </conditionalFormatting>
  <conditionalFormatting sqref="T33:T34">
    <cfRule type="containsText" dxfId="1349" priority="304" operator="containsText" text="RAL 7004">
      <formula>NOT(ISERROR(SEARCH("RAL 7004",T33)))</formula>
    </cfRule>
    <cfRule type="containsText" dxfId="1348" priority="305" operator="containsText" text="RAL 1021">
      <formula>NOT(ISERROR(SEARCH("RAL 1021",T33)))</formula>
    </cfRule>
    <cfRule type="containsText" dxfId="1347" priority="306" operator="containsText" text="RAL 5015">
      <formula>NOT(ISERROR(SEARCH("RAL 5015",T33)))</formula>
    </cfRule>
  </conditionalFormatting>
  <conditionalFormatting sqref="T37:T38">
    <cfRule type="containsText" dxfId="1346" priority="301" operator="containsText" text="RAL 7004">
      <formula>NOT(ISERROR(SEARCH("RAL 7004",T37)))</formula>
    </cfRule>
    <cfRule type="containsText" dxfId="1345" priority="302" operator="containsText" text="RAL 1021">
      <formula>NOT(ISERROR(SEARCH("RAL 1021",T37)))</formula>
    </cfRule>
    <cfRule type="containsText" dxfId="1344" priority="303" operator="containsText" text="RAL 5015">
      <formula>NOT(ISERROR(SEARCH("RAL 5015",T37)))</formula>
    </cfRule>
  </conditionalFormatting>
  <conditionalFormatting sqref="T39:T40">
    <cfRule type="containsText" dxfId="1343" priority="298" operator="containsText" text="RAL 7004">
      <formula>NOT(ISERROR(SEARCH("RAL 7004",T39)))</formula>
    </cfRule>
    <cfRule type="containsText" dxfId="1342" priority="299" operator="containsText" text="RAL 1021">
      <formula>NOT(ISERROR(SEARCH("RAL 1021",T39)))</formula>
    </cfRule>
    <cfRule type="containsText" dxfId="1341" priority="300" operator="containsText" text="RAL 5015">
      <formula>NOT(ISERROR(SEARCH("RAL 5015",T39)))</formula>
    </cfRule>
  </conditionalFormatting>
  <conditionalFormatting sqref="T65">
    <cfRule type="containsText" dxfId="1340" priority="295" operator="containsText" text="RAL 7004">
      <formula>NOT(ISERROR(SEARCH("RAL 7004",T65)))</formula>
    </cfRule>
    <cfRule type="containsText" dxfId="1339" priority="296" operator="containsText" text="RAL 1021">
      <formula>NOT(ISERROR(SEARCH("RAL 1021",T65)))</formula>
    </cfRule>
    <cfRule type="containsText" dxfId="1338" priority="297" operator="containsText" text="RAL 5015">
      <formula>NOT(ISERROR(SEARCH("RAL 5015",T65)))</formula>
    </cfRule>
  </conditionalFormatting>
  <conditionalFormatting sqref="T356">
    <cfRule type="containsText" dxfId="1337" priority="292" operator="containsText" text="RAL 7004">
      <formula>NOT(ISERROR(SEARCH("RAL 7004",T356)))</formula>
    </cfRule>
    <cfRule type="containsText" dxfId="1336" priority="293" operator="containsText" text="RAL 1021">
      <formula>NOT(ISERROR(SEARCH("RAL 1021",T356)))</formula>
    </cfRule>
    <cfRule type="containsText" dxfId="1335" priority="294" operator="containsText" text="RAL 5015">
      <formula>NOT(ISERROR(SEARCH("RAL 5015",T356)))</formula>
    </cfRule>
  </conditionalFormatting>
  <conditionalFormatting sqref="T344:T355">
    <cfRule type="containsText" dxfId="1334" priority="289" operator="containsText" text="RAL 7004">
      <formula>NOT(ISERROR(SEARCH("RAL 7004",T344)))</formula>
    </cfRule>
    <cfRule type="containsText" dxfId="1333" priority="290" operator="containsText" text="RAL 1021">
      <formula>NOT(ISERROR(SEARCH("RAL 1021",T344)))</formula>
    </cfRule>
    <cfRule type="containsText" dxfId="1332" priority="291" operator="containsText" text="RAL 5015">
      <formula>NOT(ISERROR(SEARCH("RAL 5015",T344)))</formula>
    </cfRule>
  </conditionalFormatting>
  <conditionalFormatting sqref="T357:T404">
    <cfRule type="containsText" dxfId="1331" priority="286" operator="containsText" text="RAL 7004">
      <formula>NOT(ISERROR(SEARCH("RAL 7004",T357)))</formula>
    </cfRule>
    <cfRule type="containsText" dxfId="1330" priority="287" operator="containsText" text="RAL 1021">
      <formula>NOT(ISERROR(SEARCH("RAL 1021",T357)))</formula>
    </cfRule>
    <cfRule type="containsText" dxfId="1329" priority="288" operator="containsText" text="RAL 5015">
      <formula>NOT(ISERROR(SEARCH("RAL 5015",T357)))</formula>
    </cfRule>
  </conditionalFormatting>
  <conditionalFormatting sqref="T427:T445">
    <cfRule type="containsText" dxfId="1328" priority="283" operator="containsText" text="RAL 7004">
      <formula>NOT(ISERROR(SEARCH("RAL 7004",T427)))</formula>
    </cfRule>
    <cfRule type="containsText" dxfId="1327" priority="284" operator="containsText" text="RAL 1021">
      <formula>NOT(ISERROR(SEARCH("RAL 1021",T427)))</formula>
    </cfRule>
    <cfRule type="containsText" dxfId="1326" priority="285" operator="containsText" text="RAL 5015">
      <formula>NOT(ISERROR(SEARCH("RAL 5015",T427)))</formula>
    </cfRule>
  </conditionalFormatting>
  <conditionalFormatting sqref="T169:T243">
    <cfRule type="containsText" dxfId="1325" priority="280" operator="containsText" text="RAL 7004">
      <formula>NOT(ISERROR(SEARCH("RAL 7004",T169)))</formula>
    </cfRule>
    <cfRule type="containsText" dxfId="1324" priority="281" operator="containsText" text="RAL 1021">
      <formula>NOT(ISERROR(SEARCH("RAL 1021",T169)))</formula>
    </cfRule>
    <cfRule type="containsText" dxfId="1323" priority="282" operator="containsText" text="RAL 5015">
      <formula>NOT(ISERROR(SEARCH("RAL 5015",T169)))</formula>
    </cfRule>
  </conditionalFormatting>
  <conditionalFormatting sqref="T147:T167">
    <cfRule type="containsText" dxfId="1322" priority="277" operator="containsText" text="RAL 7004">
      <formula>NOT(ISERROR(SEARCH("RAL 7004",T147)))</formula>
    </cfRule>
    <cfRule type="containsText" dxfId="1321" priority="278" operator="containsText" text="RAL 1021">
      <formula>NOT(ISERROR(SEARCH("RAL 1021",T147)))</formula>
    </cfRule>
    <cfRule type="containsText" dxfId="1320" priority="279" operator="containsText" text="RAL 5015">
      <formula>NOT(ISERROR(SEARCH("RAL 5015",T147)))</formula>
    </cfRule>
  </conditionalFormatting>
  <conditionalFormatting sqref="T86:T112">
    <cfRule type="containsText" dxfId="1319" priority="274" operator="containsText" text="RAL 7004">
      <formula>NOT(ISERROR(SEARCH("RAL 7004",T86)))</formula>
    </cfRule>
    <cfRule type="containsText" dxfId="1318" priority="275" operator="containsText" text="RAL 1021">
      <formula>NOT(ISERROR(SEARCH("RAL 1021",T86)))</formula>
    </cfRule>
    <cfRule type="containsText" dxfId="1317" priority="276" operator="containsText" text="RAL 5015">
      <formula>NOT(ISERROR(SEARCH("RAL 5015",T86)))</formula>
    </cfRule>
  </conditionalFormatting>
  <conditionalFormatting sqref="T73:T85">
    <cfRule type="containsText" dxfId="1316" priority="271" operator="containsText" text="RAL 7004">
      <formula>NOT(ISERROR(SEARCH("RAL 7004",T73)))</formula>
    </cfRule>
    <cfRule type="containsText" dxfId="1315" priority="272" operator="containsText" text="RAL 1021">
      <formula>NOT(ISERROR(SEARCH("RAL 1021",T73)))</formula>
    </cfRule>
    <cfRule type="containsText" dxfId="1314" priority="273" operator="containsText" text="RAL 5015">
      <formula>NOT(ISERROR(SEARCH("RAL 5015",T73)))</formula>
    </cfRule>
  </conditionalFormatting>
  <conditionalFormatting sqref="T41:T64">
    <cfRule type="containsText" dxfId="1313" priority="268" operator="containsText" text="RAL 7004">
      <formula>NOT(ISERROR(SEARCH("RAL 7004",T41)))</formula>
    </cfRule>
    <cfRule type="containsText" dxfId="1312" priority="269" operator="containsText" text="RAL 1021">
      <formula>NOT(ISERROR(SEARCH("RAL 1021",T41)))</formula>
    </cfRule>
    <cfRule type="containsText" dxfId="1311" priority="270" operator="containsText" text="RAL 5015">
      <formula>NOT(ISERROR(SEARCH("RAL 5015",T41)))</formula>
    </cfRule>
  </conditionalFormatting>
  <conditionalFormatting sqref="T35:T36">
    <cfRule type="containsText" dxfId="1310" priority="265" operator="containsText" text="RAL 7004">
      <formula>NOT(ISERROR(SEARCH("RAL 7004",T35)))</formula>
    </cfRule>
    <cfRule type="containsText" dxfId="1309" priority="266" operator="containsText" text="RAL 1021">
      <formula>NOT(ISERROR(SEARCH("RAL 1021",T35)))</formula>
    </cfRule>
    <cfRule type="containsText" dxfId="1308" priority="267" operator="containsText" text="RAL 5015">
      <formula>NOT(ISERROR(SEARCH("RAL 5015",T35)))</formula>
    </cfRule>
  </conditionalFormatting>
  <conditionalFormatting sqref="T31:T32">
    <cfRule type="containsText" dxfId="1307" priority="262" operator="containsText" text="RAL 7004">
      <formula>NOT(ISERROR(SEARCH("RAL 7004",T31)))</formula>
    </cfRule>
    <cfRule type="containsText" dxfId="1306" priority="263" operator="containsText" text="RAL 1021">
      <formula>NOT(ISERROR(SEARCH("RAL 1021",T31)))</formula>
    </cfRule>
    <cfRule type="containsText" dxfId="1305" priority="264" operator="containsText" text="RAL 5015">
      <formula>NOT(ISERROR(SEARCH("RAL 5015",T31)))</formula>
    </cfRule>
  </conditionalFormatting>
  <conditionalFormatting sqref="T28">
    <cfRule type="containsText" dxfId="1304" priority="259" operator="containsText" text="RAL 7004">
      <formula>NOT(ISERROR(SEARCH("RAL 7004",T28)))</formula>
    </cfRule>
    <cfRule type="containsText" dxfId="1303" priority="260" operator="containsText" text="RAL 1021">
      <formula>NOT(ISERROR(SEARCH("RAL 1021",T28)))</formula>
    </cfRule>
    <cfRule type="containsText" dxfId="1302" priority="261" operator="containsText" text="RAL 5015">
      <formula>NOT(ISERROR(SEARCH("RAL 5015",T28)))</formula>
    </cfRule>
  </conditionalFormatting>
  <conditionalFormatting sqref="T25">
    <cfRule type="containsText" dxfId="1301" priority="256" operator="containsText" text="RAL 7004">
      <formula>NOT(ISERROR(SEARCH("RAL 7004",T25)))</formula>
    </cfRule>
    <cfRule type="containsText" dxfId="1300" priority="257" operator="containsText" text="RAL 1021">
      <formula>NOT(ISERROR(SEARCH("RAL 1021",T25)))</formula>
    </cfRule>
    <cfRule type="containsText" dxfId="1299" priority="258" operator="containsText" text="RAL 5015">
      <formula>NOT(ISERROR(SEARCH("RAL 5015",T25)))</formula>
    </cfRule>
  </conditionalFormatting>
  <conditionalFormatting sqref="T22">
    <cfRule type="containsText" dxfId="1298" priority="253" operator="containsText" text="RAL 7004">
      <formula>NOT(ISERROR(SEARCH("RAL 7004",T22)))</formula>
    </cfRule>
    <cfRule type="containsText" dxfId="1297" priority="254" operator="containsText" text="RAL 1021">
      <formula>NOT(ISERROR(SEARCH("RAL 1021",T22)))</formula>
    </cfRule>
    <cfRule type="containsText" dxfId="1296" priority="255" operator="containsText" text="RAL 5015">
      <formula>NOT(ISERROR(SEARCH("RAL 5015",T22)))</formula>
    </cfRule>
  </conditionalFormatting>
  <conditionalFormatting sqref="T19">
    <cfRule type="containsText" dxfId="1295" priority="250" operator="containsText" text="RAL 7004">
      <formula>NOT(ISERROR(SEARCH("RAL 7004",T19)))</formula>
    </cfRule>
    <cfRule type="containsText" dxfId="1294" priority="251" operator="containsText" text="RAL 1021">
      <formula>NOT(ISERROR(SEARCH("RAL 1021",T19)))</formula>
    </cfRule>
    <cfRule type="containsText" dxfId="1293" priority="252" operator="containsText" text="RAL 5015">
      <formula>NOT(ISERROR(SEARCH("RAL 5015",T19)))</formula>
    </cfRule>
  </conditionalFormatting>
  <conditionalFormatting sqref="T15:T16">
    <cfRule type="containsText" dxfId="1292" priority="247" operator="containsText" text="RAL 7004">
      <formula>NOT(ISERROR(SEARCH("RAL 7004",T15)))</formula>
    </cfRule>
    <cfRule type="containsText" dxfId="1291" priority="248" operator="containsText" text="RAL 1021">
      <formula>NOT(ISERROR(SEARCH("RAL 1021",T15)))</formula>
    </cfRule>
    <cfRule type="containsText" dxfId="1290" priority="249" operator="containsText" text="RAL 5015">
      <formula>NOT(ISERROR(SEARCH("RAL 5015",T15)))</formula>
    </cfRule>
  </conditionalFormatting>
  <conditionalFormatting sqref="T4">
    <cfRule type="containsText" dxfId="1289" priority="244" operator="containsText" text="RAL 7004">
      <formula>NOT(ISERROR(SEARCH("RAL 7004",T4)))</formula>
    </cfRule>
    <cfRule type="containsText" dxfId="1288" priority="245" operator="containsText" text="RAL 1021">
      <formula>NOT(ISERROR(SEARCH("RAL 1021",T4)))</formula>
    </cfRule>
    <cfRule type="containsText" dxfId="1287" priority="246" operator="containsText" text="RAL 5015">
      <formula>NOT(ISERROR(SEARCH("RAL 5015",T4)))</formula>
    </cfRule>
  </conditionalFormatting>
  <conditionalFormatting sqref="T2:T1048576">
    <cfRule type="cellIs" dxfId="1286" priority="243" operator="greaterThan">
      <formula>0</formula>
    </cfRule>
  </conditionalFormatting>
  <conditionalFormatting sqref="R2:R3">
    <cfRule type="containsText" dxfId="1285" priority="240" operator="containsText" text="RAL 7004">
      <formula>NOT(ISERROR(SEARCH("RAL 7004",R2)))</formula>
    </cfRule>
    <cfRule type="containsText" dxfId="1284" priority="241" operator="containsText" text="RAL 1021">
      <formula>NOT(ISERROR(SEARCH("RAL 1021",R2)))</formula>
    </cfRule>
    <cfRule type="containsText" dxfId="1283" priority="242" operator="containsText" text="RAL 5015">
      <formula>NOT(ISERROR(SEARCH("RAL 5015",R2)))</formula>
    </cfRule>
  </conditionalFormatting>
  <conditionalFormatting sqref="R405:R426">
    <cfRule type="containsText" dxfId="1282" priority="237" operator="containsText" text="RAL 7004">
      <formula>NOT(ISERROR(SEARCH("RAL 7004",R405)))</formula>
    </cfRule>
    <cfRule type="containsText" dxfId="1281" priority="238" operator="containsText" text="RAL 1021">
      <formula>NOT(ISERROR(SEARCH("RAL 1021",R405)))</formula>
    </cfRule>
    <cfRule type="containsText" dxfId="1280" priority="239" operator="containsText" text="RAL 5015">
      <formula>NOT(ISERROR(SEARCH("RAL 5015",R405)))</formula>
    </cfRule>
  </conditionalFormatting>
  <conditionalFormatting sqref="R5:R14">
    <cfRule type="containsText" dxfId="1279" priority="234" operator="containsText" text="RAL 7004">
      <formula>NOT(ISERROR(SEARCH("RAL 7004",R5)))</formula>
    </cfRule>
    <cfRule type="containsText" dxfId="1278" priority="235" operator="containsText" text="RAL 1021">
      <formula>NOT(ISERROR(SEARCH("RAL 1021",R5)))</formula>
    </cfRule>
    <cfRule type="containsText" dxfId="1277" priority="236" operator="containsText" text="RAL 5015">
      <formula>NOT(ISERROR(SEARCH("RAL 5015",R5)))</formula>
    </cfRule>
  </conditionalFormatting>
  <conditionalFormatting sqref="R66:R72">
    <cfRule type="containsText" dxfId="1276" priority="231" operator="containsText" text="RAL 7004">
      <formula>NOT(ISERROR(SEARCH("RAL 7004",R66)))</formula>
    </cfRule>
    <cfRule type="containsText" dxfId="1275" priority="232" operator="containsText" text="RAL 1021">
      <formula>NOT(ISERROR(SEARCH("RAL 1021",R66)))</formula>
    </cfRule>
    <cfRule type="containsText" dxfId="1274" priority="233" operator="containsText" text="RAL 5015">
      <formula>NOT(ISERROR(SEARCH("RAL 5015",R66)))</formula>
    </cfRule>
  </conditionalFormatting>
  <conditionalFormatting sqref="R113:R146">
    <cfRule type="containsText" dxfId="1273" priority="228" operator="containsText" text="RAL 7004">
      <formula>NOT(ISERROR(SEARCH("RAL 7004",R113)))</formula>
    </cfRule>
    <cfRule type="containsText" dxfId="1272" priority="229" operator="containsText" text="RAL 1021">
      <formula>NOT(ISERROR(SEARCH("RAL 1021",R113)))</formula>
    </cfRule>
    <cfRule type="containsText" dxfId="1271" priority="230" operator="containsText" text="RAL 5015">
      <formula>NOT(ISERROR(SEARCH("RAL 5015",R113)))</formula>
    </cfRule>
  </conditionalFormatting>
  <conditionalFormatting sqref="R168">
    <cfRule type="containsText" dxfId="1270" priority="225" operator="containsText" text="RAL 7004">
      <formula>NOT(ISERROR(SEARCH("RAL 7004",R168)))</formula>
    </cfRule>
    <cfRule type="containsText" dxfId="1269" priority="226" operator="containsText" text="RAL 1021">
      <formula>NOT(ISERROR(SEARCH("RAL 1021",R168)))</formula>
    </cfRule>
    <cfRule type="containsText" dxfId="1268" priority="227" operator="containsText" text="RAL 5015">
      <formula>NOT(ISERROR(SEARCH("RAL 5015",R168)))</formula>
    </cfRule>
  </conditionalFormatting>
  <conditionalFormatting sqref="R246:R253">
    <cfRule type="containsText" dxfId="1267" priority="222" operator="containsText" text="RAL 7004">
      <formula>NOT(ISERROR(SEARCH("RAL 7004",R246)))</formula>
    </cfRule>
    <cfRule type="containsText" dxfId="1266" priority="223" operator="containsText" text="RAL 1021">
      <formula>NOT(ISERROR(SEARCH("RAL 1021",R246)))</formula>
    </cfRule>
    <cfRule type="containsText" dxfId="1265" priority="224" operator="containsText" text="RAL 5015">
      <formula>NOT(ISERROR(SEARCH("RAL 5015",R246)))</formula>
    </cfRule>
  </conditionalFormatting>
  <conditionalFormatting sqref="R244:R245">
    <cfRule type="containsText" dxfId="1264" priority="219" operator="containsText" text="RAL 7004">
      <formula>NOT(ISERROR(SEARCH("RAL 7004",R244)))</formula>
    </cfRule>
    <cfRule type="containsText" dxfId="1263" priority="220" operator="containsText" text="RAL 1021">
      <formula>NOT(ISERROR(SEARCH("RAL 1021",R244)))</formula>
    </cfRule>
    <cfRule type="containsText" dxfId="1262" priority="221" operator="containsText" text="RAL 5015">
      <formula>NOT(ISERROR(SEARCH("RAL 5015",R244)))</formula>
    </cfRule>
  </conditionalFormatting>
  <conditionalFormatting sqref="R254:R343">
    <cfRule type="containsText" dxfId="1261" priority="216" operator="containsText" text="RAL 7004">
      <formula>NOT(ISERROR(SEARCH("RAL 7004",R254)))</formula>
    </cfRule>
    <cfRule type="containsText" dxfId="1260" priority="217" operator="containsText" text="RAL 1021">
      <formula>NOT(ISERROR(SEARCH("RAL 1021",R254)))</formula>
    </cfRule>
    <cfRule type="containsText" dxfId="1259" priority="218" operator="containsText" text="RAL 5015">
      <formula>NOT(ISERROR(SEARCH("RAL 5015",R254)))</formula>
    </cfRule>
  </conditionalFormatting>
  <conditionalFormatting sqref="R17">
    <cfRule type="containsText" dxfId="1258" priority="213" operator="containsText" text="RAL 7004">
      <formula>NOT(ISERROR(SEARCH("RAL 7004",R17)))</formula>
    </cfRule>
    <cfRule type="containsText" dxfId="1257" priority="214" operator="containsText" text="RAL 1021">
      <formula>NOT(ISERROR(SEARCH("RAL 1021",R17)))</formula>
    </cfRule>
    <cfRule type="containsText" dxfId="1256" priority="215" operator="containsText" text="RAL 5015">
      <formula>NOT(ISERROR(SEARCH("RAL 5015",R17)))</formula>
    </cfRule>
  </conditionalFormatting>
  <conditionalFormatting sqref="R18">
    <cfRule type="containsText" dxfId="1255" priority="210" operator="containsText" text="RAL 7004">
      <formula>NOT(ISERROR(SEARCH("RAL 7004",R18)))</formula>
    </cfRule>
    <cfRule type="containsText" dxfId="1254" priority="211" operator="containsText" text="RAL 1021">
      <formula>NOT(ISERROR(SEARCH("RAL 1021",R18)))</formula>
    </cfRule>
    <cfRule type="containsText" dxfId="1253" priority="212" operator="containsText" text="RAL 5015">
      <formula>NOT(ISERROR(SEARCH("RAL 5015",R18)))</formula>
    </cfRule>
  </conditionalFormatting>
  <conditionalFormatting sqref="R20:R21">
    <cfRule type="containsText" dxfId="1252" priority="207" operator="containsText" text="RAL 7004">
      <formula>NOT(ISERROR(SEARCH("RAL 7004",R20)))</formula>
    </cfRule>
    <cfRule type="containsText" dxfId="1251" priority="208" operator="containsText" text="RAL 1021">
      <formula>NOT(ISERROR(SEARCH("RAL 1021",R20)))</formula>
    </cfRule>
    <cfRule type="containsText" dxfId="1250" priority="209" operator="containsText" text="RAL 5015">
      <formula>NOT(ISERROR(SEARCH("RAL 5015",R20)))</formula>
    </cfRule>
  </conditionalFormatting>
  <conditionalFormatting sqref="R23:R24">
    <cfRule type="containsText" dxfId="1249" priority="204" operator="containsText" text="RAL 7004">
      <formula>NOT(ISERROR(SEARCH("RAL 7004",R23)))</formula>
    </cfRule>
    <cfRule type="containsText" dxfId="1248" priority="205" operator="containsText" text="RAL 1021">
      <formula>NOT(ISERROR(SEARCH("RAL 1021",R23)))</formula>
    </cfRule>
    <cfRule type="containsText" dxfId="1247" priority="206" operator="containsText" text="RAL 5015">
      <formula>NOT(ISERROR(SEARCH("RAL 5015",R23)))</formula>
    </cfRule>
  </conditionalFormatting>
  <conditionalFormatting sqref="R26:R27">
    <cfRule type="containsText" dxfId="1246" priority="201" operator="containsText" text="RAL 7004">
      <formula>NOT(ISERROR(SEARCH("RAL 7004",R26)))</formula>
    </cfRule>
    <cfRule type="containsText" dxfId="1245" priority="202" operator="containsText" text="RAL 1021">
      <formula>NOT(ISERROR(SEARCH("RAL 1021",R26)))</formula>
    </cfRule>
    <cfRule type="containsText" dxfId="1244" priority="203" operator="containsText" text="RAL 5015">
      <formula>NOT(ISERROR(SEARCH("RAL 5015",R26)))</formula>
    </cfRule>
  </conditionalFormatting>
  <conditionalFormatting sqref="R29:R30">
    <cfRule type="containsText" dxfId="1243" priority="198" operator="containsText" text="RAL 7004">
      <formula>NOT(ISERROR(SEARCH("RAL 7004",R29)))</formula>
    </cfRule>
    <cfRule type="containsText" dxfId="1242" priority="199" operator="containsText" text="RAL 1021">
      <formula>NOT(ISERROR(SEARCH("RAL 1021",R29)))</formula>
    </cfRule>
    <cfRule type="containsText" dxfId="1241" priority="200" operator="containsText" text="RAL 5015">
      <formula>NOT(ISERROR(SEARCH("RAL 5015",R29)))</formula>
    </cfRule>
  </conditionalFormatting>
  <conditionalFormatting sqref="R33:R34">
    <cfRule type="containsText" dxfId="1240" priority="195" operator="containsText" text="RAL 7004">
      <formula>NOT(ISERROR(SEARCH("RAL 7004",R33)))</formula>
    </cfRule>
    <cfRule type="containsText" dxfId="1239" priority="196" operator="containsText" text="RAL 1021">
      <formula>NOT(ISERROR(SEARCH("RAL 1021",R33)))</formula>
    </cfRule>
    <cfRule type="containsText" dxfId="1238" priority="197" operator="containsText" text="RAL 5015">
      <formula>NOT(ISERROR(SEARCH("RAL 5015",R33)))</formula>
    </cfRule>
  </conditionalFormatting>
  <conditionalFormatting sqref="R37:R38">
    <cfRule type="containsText" dxfId="1237" priority="192" operator="containsText" text="RAL 7004">
      <formula>NOT(ISERROR(SEARCH("RAL 7004",R37)))</formula>
    </cfRule>
    <cfRule type="containsText" dxfId="1236" priority="193" operator="containsText" text="RAL 1021">
      <formula>NOT(ISERROR(SEARCH("RAL 1021",R37)))</formula>
    </cfRule>
    <cfRule type="containsText" dxfId="1235" priority="194" operator="containsText" text="RAL 5015">
      <formula>NOT(ISERROR(SEARCH("RAL 5015",R37)))</formula>
    </cfRule>
  </conditionalFormatting>
  <conditionalFormatting sqref="R39:R40">
    <cfRule type="containsText" dxfId="1234" priority="189" operator="containsText" text="RAL 7004">
      <formula>NOT(ISERROR(SEARCH("RAL 7004",R39)))</formula>
    </cfRule>
    <cfRule type="containsText" dxfId="1233" priority="190" operator="containsText" text="RAL 1021">
      <formula>NOT(ISERROR(SEARCH("RAL 1021",R39)))</formula>
    </cfRule>
    <cfRule type="containsText" dxfId="1232" priority="191" operator="containsText" text="RAL 5015">
      <formula>NOT(ISERROR(SEARCH("RAL 5015",R39)))</formula>
    </cfRule>
  </conditionalFormatting>
  <conditionalFormatting sqref="R65">
    <cfRule type="containsText" dxfId="1231" priority="186" operator="containsText" text="RAL 7004">
      <formula>NOT(ISERROR(SEARCH("RAL 7004",R65)))</formula>
    </cfRule>
    <cfRule type="containsText" dxfId="1230" priority="187" operator="containsText" text="RAL 1021">
      <formula>NOT(ISERROR(SEARCH("RAL 1021",R65)))</formula>
    </cfRule>
    <cfRule type="containsText" dxfId="1229" priority="188" operator="containsText" text="RAL 5015">
      <formula>NOT(ISERROR(SEARCH("RAL 5015",R65)))</formula>
    </cfRule>
  </conditionalFormatting>
  <conditionalFormatting sqref="R356">
    <cfRule type="containsText" dxfId="1228" priority="183" operator="containsText" text="RAL 7004">
      <formula>NOT(ISERROR(SEARCH("RAL 7004",R356)))</formula>
    </cfRule>
    <cfRule type="containsText" dxfId="1227" priority="184" operator="containsText" text="RAL 1021">
      <formula>NOT(ISERROR(SEARCH("RAL 1021",R356)))</formula>
    </cfRule>
    <cfRule type="containsText" dxfId="1226" priority="185" operator="containsText" text="RAL 5015">
      <formula>NOT(ISERROR(SEARCH("RAL 5015",R356)))</formula>
    </cfRule>
  </conditionalFormatting>
  <conditionalFormatting sqref="R344:R355">
    <cfRule type="containsText" dxfId="1225" priority="180" operator="containsText" text="RAL 7004">
      <formula>NOT(ISERROR(SEARCH("RAL 7004",R344)))</formula>
    </cfRule>
    <cfRule type="containsText" dxfId="1224" priority="181" operator="containsText" text="RAL 1021">
      <formula>NOT(ISERROR(SEARCH("RAL 1021",R344)))</formula>
    </cfRule>
    <cfRule type="containsText" dxfId="1223" priority="182" operator="containsText" text="RAL 5015">
      <formula>NOT(ISERROR(SEARCH("RAL 5015",R344)))</formula>
    </cfRule>
  </conditionalFormatting>
  <conditionalFormatting sqref="R357:R404">
    <cfRule type="containsText" dxfId="1222" priority="177" operator="containsText" text="RAL 7004">
      <formula>NOT(ISERROR(SEARCH("RAL 7004",R357)))</formula>
    </cfRule>
    <cfRule type="containsText" dxfId="1221" priority="178" operator="containsText" text="RAL 1021">
      <formula>NOT(ISERROR(SEARCH("RAL 1021",R357)))</formula>
    </cfRule>
    <cfRule type="containsText" dxfId="1220" priority="179" operator="containsText" text="RAL 5015">
      <formula>NOT(ISERROR(SEARCH("RAL 5015",R357)))</formula>
    </cfRule>
  </conditionalFormatting>
  <conditionalFormatting sqref="R427:R445">
    <cfRule type="containsText" dxfId="1219" priority="174" operator="containsText" text="RAL 7004">
      <formula>NOT(ISERROR(SEARCH("RAL 7004",R427)))</formula>
    </cfRule>
    <cfRule type="containsText" dxfId="1218" priority="175" operator="containsText" text="RAL 1021">
      <formula>NOT(ISERROR(SEARCH("RAL 1021",R427)))</formula>
    </cfRule>
    <cfRule type="containsText" dxfId="1217" priority="176" operator="containsText" text="RAL 5015">
      <formula>NOT(ISERROR(SEARCH("RAL 5015",R427)))</formula>
    </cfRule>
  </conditionalFormatting>
  <conditionalFormatting sqref="R169:R243">
    <cfRule type="containsText" dxfId="1216" priority="171" operator="containsText" text="RAL 7004">
      <formula>NOT(ISERROR(SEARCH("RAL 7004",R169)))</formula>
    </cfRule>
    <cfRule type="containsText" dxfId="1215" priority="172" operator="containsText" text="RAL 1021">
      <formula>NOT(ISERROR(SEARCH("RAL 1021",R169)))</formula>
    </cfRule>
    <cfRule type="containsText" dxfId="1214" priority="173" operator="containsText" text="RAL 5015">
      <formula>NOT(ISERROR(SEARCH("RAL 5015",R169)))</formula>
    </cfRule>
  </conditionalFormatting>
  <conditionalFormatting sqref="R147:R167">
    <cfRule type="containsText" dxfId="1213" priority="168" operator="containsText" text="RAL 7004">
      <formula>NOT(ISERROR(SEARCH("RAL 7004",R147)))</formula>
    </cfRule>
    <cfRule type="containsText" dxfId="1212" priority="169" operator="containsText" text="RAL 1021">
      <formula>NOT(ISERROR(SEARCH("RAL 1021",R147)))</formula>
    </cfRule>
    <cfRule type="containsText" dxfId="1211" priority="170" operator="containsText" text="RAL 5015">
      <formula>NOT(ISERROR(SEARCH("RAL 5015",R147)))</formula>
    </cfRule>
  </conditionalFormatting>
  <conditionalFormatting sqref="R86:R112">
    <cfRule type="containsText" dxfId="1210" priority="165" operator="containsText" text="RAL 7004">
      <formula>NOT(ISERROR(SEARCH("RAL 7004",R86)))</formula>
    </cfRule>
    <cfRule type="containsText" dxfId="1209" priority="166" operator="containsText" text="RAL 1021">
      <formula>NOT(ISERROR(SEARCH("RAL 1021",R86)))</formula>
    </cfRule>
    <cfRule type="containsText" dxfId="1208" priority="167" operator="containsText" text="RAL 5015">
      <formula>NOT(ISERROR(SEARCH("RAL 5015",R86)))</formula>
    </cfRule>
  </conditionalFormatting>
  <conditionalFormatting sqref="R73:R85">
    <cfRule type="containsText" dxfId="1207" priority="162" operator="containsText" text="RAL 7004">
      <formula>NOT(ISERROR(SEARCH("RAL 7004",R73)))</formula>
    </cfRule>
    <cfRule type="containsText" dxfId="1206" priority="163" operator="containsText" text="RAL 1021">
      <formula>NOT(ISERROR(SEARCH("RAL 1021",R73)))</formula>
    </cfRule>
    <cfRule type="containsText" dxfId="1205" priority="164" operator="containsText" text="RAL 5015">
      <formula>NOT(ISERROR(SEARCH("RAL 5015",R73)))</formula>
    </cfRule>
  </conditionalFormatting>
  <conditionalFormatting sqref="R41:R64">
    <cfRule type="containsText" dxfId="1204" priority="159" operator="containsText" text="RAL 7004">
      <formula>NOT(ISERROR(SEARCH("RAL 7004",R41)))</formula>
    </cfRule>
    <cfRule type="containsText" dxfId="1203" priority="160" operator="containsText" text="RAL 1021">
      <formula>NOT(ISERROR(SEARCH("RAL 1021",R41)))</formula>
    </cfRule>
    <cfRule type="containsText" dxfId="1202" priority="161" operator="containsText" text="RAL 5015">
      <formula>NOT(ISERROR(SEARCH("RAL 5015",R41)))</formula>
    </cfRule>
  </conditionalFormatting>
  <conditionalFormatting sqref="R35:R36">
    <cfRule type="containsText" dxfId="1201" priority="156" operator="containsText" text="RAL 7004">
      <formula>NOT(ISERROR(SEARCH("RAL 7004",R35)))</formula>
    </cfRule>
    <cfRule type="containsText" dxfId="1200" priority="157" operator="containsText" text="RAL 1021">
      <formula>NOT(ISERROR(SEARCH("RAL 1021",R35)))</formula>
    </cfRule>
    <cfRule type="containsText" dxfId="1199" priority="158" operator="containsText" text="RAL 5015">
      <formula>NOT(ISERROR(SEARCH("RAL 5015",R35)))</formula>
    </cfRule>
  </conditionalFormatting>
  <conditionalFormatting sqref="R31:R32">
    <cfRule type="containsText" dxfId="1198" priority="153" operator="containsText" text="RAL 7004">
      <formula>NOT(ISERROR(SEARCH("RAL 7004",R31)))</formula>
    </cfRule>
    <cfRule type="containsText" dxfId="1197" priority="154" operator="containsText" text="RAL 1021">
      <formula>NOT(ISERROR(SEARCH("RAL 1021",R31)))</formula>
    </cfRule>
    <cfRule type="containsText" dxfId="1196" priority="155" operator="containsText" text="RAL 5015">
      <formula>NOT(ISERROR(SEARCH("RAL 5015",R31)))</formula>
    </cfRule>
  </conditionalFormatting>
  <conditionalFormatting sqref="R28">
    <cfRule type="containsText" dxfId="1195" priority="150" operator="containsText" text="RAL 7004">
      <formula>NOT(ISERROR(SEARCH("RAL 7004",R28)))</formula>
    </cfRule>
    <cfRule type="containsText" dxfId="1194" priority="151" operator="containsText" text="RAL 1021">
      <formula>NOT(ISERROR(SEARCH("RAL 1021",R28)))</formula>
    </cfRule>
    <cfRule type="containsText" dxfId="1193" priority="152" operator="containsText" text="RAL 5015">
      <formula>NOT(ISERROR(SEARCH("RAL 5015",R28)))</formula>
    </cfRule>
  </conditionalFormatting>
  <conditionalFormatting sqref="R25">
    <cfRule type="containsText" dxfId="1192" priority="147" operator="containsText" text="RAL 7004">
      <formula>NOT(ISERROR(SEARCH("RAL 7004",R25)))</formula>
    </cfRule>
    <cfRule type="containsText" dxfId="1191" priority="148" operator="containsText" text="RAL 1021">
      <formula>NOT(ISERROR(SEARCH("RAL 1021",R25)))</formula>
    </cfRule>
    <cfRule type="containsText" dxfId="1190" priority="149" operator="containsText" text="RAL 5015">
      <formula>NOT(ISERROR(SEARCH("RAL 5015",R25)))</formula>
    </cfRule>
  </conditionalFormatting>
  <conditionalFormatting sqref="R22">
    <cfRule type="containsText" dxfId="1189" priority="144" operator="containsText" text="RAL 7004">
      <formula>NOT(ISERROR(SEARCH("RAL 7004",R22)))</formula>
    </cfRule>
    <cfRule type="containsText" dxfId="1188" priority="145" operator="containsText" text="RAL 1021">
      <formula>NOT(ISERROR(SEARCH("RAL 1021",R22)))</formula>
    </cfRule>
    <cfRule type="containsText" dxfId="1187" priority="146" operator="containsText" text="RAL 5015">
      <formula>NOT(ISERROR(SEARCH("RAL 5015",R22)))</formula>
    </cfRule>
  </conditionalFormatting>
  <conditionalFormatting sqref="R19">
    <cfRule type="containsText" dxfId="1186" priority="141" operator="containsText" text="RAL 7004">
      <formula>NOT(ISERROR(SEARCH("RAL 7004",R19)))</formula>
    </cfRule>
    <cfRule type="containsText" dxfId="1185" priority="142" operator="containsText" text="RAL 1021">
      <formula>NOT(ISERROR(SEARCH("RAL 1021",R19)))</formula>
    </cfRule>
    <cfRule type="containsText" dxfId="1184" priority="143" operator="containsText" text="RAL 5015">
      <formula>NOT(ISERROR(SEARCH("RAL 5015",R19)))</formula>
    </cfRule>
  </conditionalFormatting>
  <conditionalFormatting sqref="R15:R16">
    <cfRule type="containsText" dxfId="1183" priority="138" operator="containsText" text="RAL 7004">
      <formula>NOT(ISERROR(SEARCH("RAL 7004",R15)))</formula>
    </cfRule>
    <cfRule type="containsText" dxfId="1182" priority="139" operator="containsText" text="RAL 1021">
      <formula>NOT(ISERROR(SEARCH("RAL 1021",R15)))</formula>
    </cfRule>
    <cfRule type="containsText" dxfId="1181" priority="140" operator="containsText" text="RAL 5015">
      <formula>NOT(ISERROR(SEARCH("RAL 5015",R15)))</formula>
    </cfRule>
  </conditionalFormatting>
  <conditionalFormatting sqref="R4">
    <cfRule type="containsText" dxfId="1180" priority="135" operator="containsText" text="RAL 7004">
      <formula>NOT(ISERROR(SEARCH("RAL 7004",R4)))</formula>
    </cfRule>
    <cfRule type="containsText" dxfId="1179" priority="136" operator="containsText" text="RAL 1021">
      <formula>NOT(ISERROR(SEARCH("RAL 1021",R4)))</formula>
    </cfRule>
    <cfRule type="containsText" dxfId="1178" priority="137" operator="containsText" text="RAL 5015">
      <formula>NOT(ISERROR(SEARCH("RAL 5015",R4)))</formula>
    </cfRule>
  </conditionalFormatting>
  <conditionalFormatting sqref="R2:R1048576">
    <cfRule type="cellIs" dxfId="1177" priority="134" operator="greaterThan">
      <formula>0</formula>
    </cfRule>
  </conditionalFormatting>
  <conditionalFormatting sqref="S2:S3">
    <cfRule type="containsText" dxfId="1176" priority="131" operator="containsText" text="RAL 7004">
      <formula>NOT(ISERROR(SEARCH("RAL 7004",S2)))</formula>
    </cfRule>
    <cfRule type="containsText" dxfId="1175" priority="132" operator="containsText" text="RAL 1021">
      <formula>NOT(ISERROR(SEARCH("RAL 1021",S2)))</formula>
    </cfRule>
    <cfRule type="containsText" dxfId="1174" priority="133" operator="containsText" text="RAL 5015">
      <formula>NOT(ISERROR(SEARCH("RAL 5015",S2)))</formula>
    </cfRule>
  </conditionalFormatting>
  <conditionalFormatting sqref="S405:S426">
    <cfRule type="containsText" dxfId="1173" priority="128" operator="containsText" text="RAL 7004">
      <formula>NOT(ISERROR(SEARCH("RAL 7004",S405)))</formula>
    </cfRule>
    <cfRule type="containsText" dxfId="1172" priority="129" operator="containsText" text="RAL 1021">
      <formula>NOT(ISERROR(SEARCH("RAL 1021",S405)))</formula>
    </cfRule>
    <cfRule type="containsText" dxfId="1171" priority="130" operator="containsText" text="RAL 5015">
      <formula>NOT(ISERROR(SEARCH("RAL 5015",S405)))</formula>
    </cfRule>
  </conditionalFormatting>
  <conditionalFormatting sqref="S5:S14">
    <cfRule type="containsText" dxfId="1170" priority="125" operator="containsText" text="RAL 7004">
      <formula>NOT(ISERROR(SEARCH("RAL 7004",S5)))</formula>
    </cfRule>
    <cfRule type="containsText" dxfId="1169" priority="126" operator="containsText" text="RAL 1021">
      <formula>NOT(ISERROR(SEARCH("RAL 1021",S5)))</formula>
    </cfRule>
    <cfRule type="containsText" dxfId="1168" priority="127" operator="containsText" text="RAL 5015">
      <formula>NOT(ISERROR(SEARCH("RAL 5015",S5)))</formula>
    </cfRule>
  </conditionalFormatting>
  <conditionalFormatting sqref="S66:S72">
    <cfRule type="containsText" dxfId="1167" priority="122" operator="containsText" text="RAL 7004">
      <formula>NOT(ISERROR(SEARCH("RAL 7004",S66)))</formula>
    </cfRule>
    <cfRule type="containsText" dxfId="1166" priority="123" operator="containsText" text="RAL 1021">
      <formula>NOT(ISERROR(SEARCH("RAL 1021",S66)))</formula>
    </cfRule>
    <cfRule type="containsText" dxfId="1165" priority="124" operator="containsText" text="RAL 5015">
      <formula>NOT(ISERROR(SEARCH("RAL 5015",S66)))</formula>
    </cfRule>
  </conditionalFormatting>
  <conditionalFormatting sqref="S113:S146">
    <cfRule type="containsText" dxfId="1164" priority="119" operator="containsText" text="RAL 7004">
      <formula>NOT(ISERROR(SEARCH("RAL 7004",S113)))</formula>
    </cfRule>
    <cfRule type="containsText" dxfId="1163" priority="120" operator="containsText" text="RAL 1021">
      <formula>NOT(ISERROR(SEARCH("RAL 1021",S113)))</formula>
    </cfRule>
    <cfRule type="containsText" dxfId="1162" priority="121" operator="containsText" text="RAL 5015">
      <formula>NOT(ISERROR(SEARCH("RAL 5015",S113)))</formula>
    </cfRule>
  </conditionalFormatting>
  <conditionalFormatting sqref="S168">
    <cfRule type="containsText" dxfId="1161" priority="116" operator="containsText" text="RAL 7004">
      <formula>NOT(ISERROR(SEARCH("RAL 7004",S168)))</formula>
    </cfRule>
    <cfRule type="containsText" dxfId="1160" priority="117" operator="containsText" text="RAL 1021">
      <formula>NOT(ISERROR(SEARCH("RAL 1021",S168)))</formula>
    </cfRule>
    <cfRule type="containsText" dxfId="1159" priority="118" operator="containsText" text="RAL 5015">
      <formula>NOT(ISERROR(SEARCH("RAL 5015",S168)))</formula>
    </cfRule>
  </conditionalFormatting>
  <conditionalFormatting sqref="S246:S253">
    <cfRule type="containsText" dxfId="1158" priority="113" operator="containsText" text="RAL 7004">
      <formula>NOT(ISERROR(SEARCH("RAL 7004",S246)))</formula>
    </cfRule>
    <cfRule type="containsText" dxfId="1157" priority="114" operator="containsText" text="RAL 1021">
      <formula>NOT(ISERROR(SEARCH("RAL 1021",S246)))</formula>
    </cfRule>
    <cfRule type="containsText" dxfId="1156" priority="115" operator="containsText" text="RAL 5015">
      <formula>NOT(ISERROR(SEARCH("RAL 5015",S246)))</formula>
    </cfRule>
  </conditionalFormatting>
  <conditionalFormatting sqref="S244:S245">
    <cfRule type="containsText" dxfId="1155" priority="110" operator="containsText" text="RAL 7004">
      <formula>NOT(ISERROR(SEARCH("RAL 7004",S244)))</formula>
    </cfRule>
    <cfRule type="containsText" dxfId="1154" priority="111" operator="containsText" text="RAL 1021">
      <formula>NOT(ISERROR(SEARCH("RAL 1021",S244)))</formula>
    </cfRule>
    <cfRule type="containsText" dxfId="1153" priority="112" operator="containsText" text="RAL 5015">
      <formula>NOT(ISERROR(SEARCH("RAL 5015",S244)))</formula>
    </cfRule>
  </conditionalFormatting>
  <conditionalFormatting sqref="S254:S343">
    <cfRule type="containsText" dxfId="1152" priority="107" operator="containsText" text="RAL 7004">
      <formula>NOT(ISERROR(SEARCH("RAL 7004",S254)))</formula>
    </cfRule>
    <cfRule type="containsText" dxfId="1151" priority="108" operator="containsText" text="RAL 1021">
      <formula>NOT(ISERROR(SEARCH("RAL 1021",S254)))</formula>
    </cfRule>
    <cfRule type="containsText" dxfId="1150" priority="109" operator="containsText" text="RAL 5015">
      <formula>NOT(ISERROR(SEARCH("RAL 5015",S254)))</formula>
    </cfRule>
  </conditionalFormatting>
  <conditionalFormatting sqref="S17">
    <cfRule type="containsText" dxfId="1149" priority="104" operator="containsText" text="RAL 7004">
      <formula>NOT(ISERROR(SEARCH("RAL 7004",S17)))</formula>
    </cfRule>
    <cfRule type="containsText" dxfId="1148" priority="105" operator="containsText" text="RAL 1021">
      <formula>NOT(ISERROR(SEARCH("RAL 1021",S17)))</formula>
    </cfRule>
    <cfRule type="containsText" dxfId="1147" priority="106" operator="containsText" text="RAL 5015">
      <formula>NOT(ISERROR(SEARCH("RAL 5015",S17)))</formula>
    </cfRule>
  </conditionalFormatting>
  <conditionalFormatting sqref="S18">
    <cfRule type="containsText" dxfId="1146" priority="101" operator="containsText" text="RAL 7004">
      <formula>NOT(ISERROR(SEARCH("RAL 7004",S18)))</formula>
    </cfRule>
    <cfRule type="containsText" dxfId="1145" priority="102" operator="containsText" text="RAL 1021">
      <formula>NOT(ISERROR(SEARCH("RAL 1021",S18)))</formula>
    </cfRule>
    <cfRule type="containsText" dxfId="1144" priority="103" operator="containsText" text="RAL 5015">
      <formula>NOT(ISERROR(SEARCH("RAL 5015",S18)))</formula>
    </cfRule>
  </conditionalFormatting>
  <conditionalFormatting sqref="S20:S21">
    <cfRule type="containsText" dxfId="1143" priority="98" operator="containsText" text="RAL 7004">
      <formula>NOT(ISERROR(SEARCH("RAL 7004",S20)))</formula>
    </cfRule>
    <cfRule type="containsText" dxfId="1142" priority="99" operator="containsText" text="RAL 1021">
      <formula>NOT(ISERROR(SEARCH("RAL 1021",S20)))</formula>
    </cfRule>
    <cfRule type="containsText" dxfId="1141" priority="100" operator="containsText" text="RAL 5015">
      <formula>NOT(ISERROR(SEARCH("RAL 5015",S20)))</formula>
    </cfRule>
  </conditionalFormatting>
  <conditionalFormatting sqref="S23:S24">
    <cfRule type="containsText" dxfId="1140" priority="95" operator="containsText" text="RAL 7004">
      <formula>NOT(ISERROR(SEARCH("RAL 7004",S23)))</formula>
    </cfRule>
    <cfRule type="containsText" dxfId="1139" priority="96" operator="containsText" text="RAL 1021">
      <formula>NOT(ISERROR(SEARCH("RAL 1021",S23)))</formula>
    </cfRule>
    <cfRule type="containsText" dxfId="1138" priority="97" operator="containsText" text="RAL 5015">
      <formula>NOT(ISERROR(SEARCH("RAL 5015",S23)))</formula>
    </cfRule>
  </conditionalFormatting>
  <conditionalFormatting sqref="S26:S27">
    <cfRule type="containsText" dxfId="1137" priority="92" operator="containsText" text="RAL 7004">
      <formula>NOT(ISERROR(SEARCH("RAL 7004",S26)))</formula>
    </cfRule>
    <cfRule type="containsText" dxfId="1136" priority="93" operator="containsText" text="RAL 1021">
      <formula>NOT(ISERROR(SEARCH("RAL 1021",S26)))</formula>
    </cfRule>
    <cfRule type="containsText" dxfId="1135" priority="94" operator="containsText" text="RAL 5015">
      <formula>NOT(ISERROR(SEARCH("RAL 5015",S26)))</formula>
    </cfRule>
  </conditionalFormatting>
  <conditionalFormatting sqref="S29:S30">
    <cfRule type="containsText" dxfId="1134" priority="89" operator="containsText" text="RAL 7004">
      <formula>NOT(ISERROR(SEARCH("RAL 7004",S29)))</formula>
    </cfRule>
    <cfRule type="containsText" dxfId="1133" priority="90" operator="containsText" text="RAL 1021">
      <formula>NOT(ISERROR(SEARCH("RAL 1021",S29)))</formula>
    </cfRule>
    <cfRule type="containsText" dxfId="1132" priority="91" operator="containsText" text="RAL 5015">
      <formula>NOT(ISERROR(SEARCH("RAL 5015",S29)))</formula>
    </cfRule>
  </conditionalFormatting>
  <conditionalFormatting sqref="S33:S34">
    <cfRule type="containsText" dxfId="1131" priority="86" operator="containsText" text="RAL 7004">
      <formula>NOT(ISERROR(SEARCH("RAL 7004",S33)))</formula>
    </cfRule>
    <cfRule type="containsText" dxfId="1130" priority="87" operator="containsText" text="RAL 1021">
      <formula>NOT(ISERROR(SEARCH("RAL 1021",S33)))</formula>
    </cfRule>
    <cfRule type="containsText" dxfId="1129" priority="88" operator="containsText" text="RAL 5015">
      <formula>NOT(ISERROR(SEARCH("RAL 5015",S33)))</formula>
    </cfRule>
  </conditionalFormatting>
  <conditionalFormatting sqref="S37:S38">
    <cfRule type="containsText" dxfId="1128" priority="83" operator="containsText" text="RAL 7004">
      <formula>NOT(ISERROR(SEARCH("RAL 7004",S37)))</formula>
    </cfRule>
    <cfRule type="containsText" dxfId="1127" priority="84" operator="containsText" text="RAL 1021">
      <formula>NOT(ISERROR(SEARCH("RAL 1021",S37)))</formula>
    </cfRule>
    <cfRule type="containsText" dxfId="1126" priority="85" operator="containsText" text="RAL 5015">
      <formula>NOT(ISERROR(SEARCH("RAL 5015",S37)))</formula>
    </cfRule>
  </conditionalFormatting>
  <conditionalFormatting sqref="S39:S40">
    <cfRule type="containsText" dxfId="1125" priority="80" operator="containsText" text="RAL 7004">
      <formula>NOT(ISERROR(SEARCH("RAL 7004",S39)))</formula>
    </cfRule>
    <cfRule type="containsText" dxfId="1124" priority="81" operator="containsText" text="RAL 1021">
      <formula>NOT(ISERROR(SEARCH("RAL 1021",S39)))</formula>
    </cfRule>
    <cfRule type="containsText" dxfId="1123" priority="82" operator="containsText" text="RAL 5015">
      <formula>NOT(ISERROR(SEARCH("RAL 5015",S39)))</formula>
    </cfRule>
  </conditionalFormatting>
  <conditionalFormatting sqref="S65">
    <cfRule type="containsText" dxfId="1122" priority="77" operator="containsText" text="RAL 7004">
      <formula>NOT(ISERROR(SEARCH("RAL 7004",S65)))</formula>
    </cfRule>
    <cfRule type="containsText" dxfId="1121" priority="78" operator="containsText" text="RAL 1021">
      <formula>NOT(ISERROR(SEARCH("RAL 1021",S65)))</formula>
    </cfRule>
    <cfRule type="containsText" dxfId="1120" priority="79" operator="containsText" text="RAL 5015">
      <formula>NOT(ISERROR(SEARCH("RAL 5015",S65)))</formula>
    </cfRule>
  </conditionalFormatting>
  <conditionalFormatting sqref="S356">
    <cfRule type="containsText" dxfId="1119" priority="74" operator="containsText" text="RAL 7004">
      <formula>NOT(ISERROR(SEARCH("RAL 7004",S356)))</formula>
    </cfRule>
    <cfRule type="containsText" dxfId="1118" priority="75" operator="containsText" text="RAL 1021">
      <formula>NOT(ISERROR(SEARCH("RAL 1021",S356)))</formula>
    </cfRule>
    <cfRule type="containsText" dxfId="1117" priority="76" operator="containsText" text="RAL 5015">
      <formula>NOT(ISERROR(SEARCH("RAL 5015",S356)))</formula>
    </cfRule>
  </conditionalFormatting>
  <conditionalFormatting sqref="S344:S355">
    <cfRule type="containsText" dxfId="1116" priority="71" operator="containsText" text="RAL 7004">
      <formula>NOT(ISERROR(SEARCH("RAL 7004",S344)))</formula>
    </cfRule>
    <cfRule type="containsText" dxfId="1115" priority="72" operator="containsText" text="RAL 1021">
      <formula>NOT(ISERROR(SEARCH("RAL 1021",S344)))</formula>
    </cfRule>
    <cfRule type="containsText" dxfId="1114" priority="73" operator="containsText" text="RAL 5015">
      <formula>NOT(ISERROR(SEARCH("RAL 5015",S344)))</formula>
    </cfRule>
  </conditionalFormatting>
  <conditionalFormatting sqref="S357:S404">
    <cfRule type="containsText" dxfId="1113" priority="68" operator="containsText" text="RAL 7004">
      <formula>NOT(ISERROR(SEARCH("RAL 7004",S357)))</formula>
    </cfRule>
    <cfRule type="containsText" dxfId="1112" priority="69" operator="containsText" text="RAL 1021">
      <formula>NOT(ISERROR(SEARCH("RAL 1021",S357)))</formula>
    </cfRule>
    <cfRule type="containsText" dxfId="1111" priority="70" operator="containsText" text="RAL 5015">
      <formula>NOT(ISERROR(SEARCH("RAL 5015",S357)))</formula>
    </cfRule>
  </conditionalFormatting>
  <conditionalFormatting sqref="S427:S445">
    <cfRule type="containsText" dxfId="1110" priority="65" operator="containsText" text="RAL 7004">
      <formula>NOT(ISERROR(SEARCH("RAL 7004",S427)))</formula>
    </cfRule>
    <cfRule type="containsText" dxfId="1109" priority="66" operator="containsText" text="RAL 1021">
      <formula>NOT(ISERROR(SEARCH("RAL 1021",S427)))</formula>
    </cfRule>
    <cfRule type="containsText" dxfId="1108" priority="67" operator="containsText" text="RAL 5015">
      <formula>NOT(ISERROR(SEARCH("RAL 5015",S427)))</formula>
    </cfRule>
  </conditionalFormatting>
  <conditionalFormatting sqref="S169:S243">
    <cfRule type="containsText" dxfId="1107" priority="62" operator="containsText" text="RAL 7004">
      <formula>NOT(ISERROR(SEARCH("RAL 7004",S169)))</formula>
    </cfRule>
    <cfRule type="containsText" dxfId="1106" priority="63" operator="containsText" text="RAL 1021">
      <formula>NOT(ISERROR(SEARCH("RAL 1021",S169)))</formula>
    </cfRule>
    <cfRule type="containsText" dxfId="1105" priority="64" operator="containsText" text="RAL 5015">
      <formula>NOT(ISERROR(SEARCH("RAL 5015",S169)))</formula>
    </cfRule>
  </conditionalFormatting>
  <conditionalFormatting sqref="S147:S167">
    <cfRule type="containsText" dxfId="1104" priority="59" operator="containsText" text="RAL 7004">
      <formula>NOT(ISERROR(SEARCH("RAL 7004",S147)))</formula>
    </cfRule>
    <cfRule type="containsText" dxfId="1103" priority="60" operator="containsText" text="RAL 1021">
      <formula>NOT(ISERROR(SEARCH("RAL 1021",S147)))</formula>
    </cfRule>
    <cfRule type="containsText" dxfId="1102" priority="61" operator="containsText" text="RAL 5015">
      <formula>NOT(ISERROR(SEARCH("RAL 5015",S147)))</formula>
    </cfRule>
  </conditionalFormatting>
  <conditionalFormatting sqref="S86:S112">
    <cfRule type="containsText" dxfId="1101" priority="56" operator="containsText" text="RAL 7004">
      <formula>NOT(ISERROR(SEARCH("RAL 7004",S86)))</formula>
    </cfRule>
    <cfRule type="containsText" dxfId="1100" priority="57" operator="containsText" text="RAL 1021">
      <formula>NOT(ISERROR(SEARCH("RAL 1021",S86)))</formula>
    </cfRule>
    <cfRule type="containsText" dxfId="1099" priority="58" operator="containsText" text="RAL 5015">
      <formula>NOT(ISERROR(SEARCH("RAL 5015",S86)))</formula>
    </cfRule>
  </conditionalFormatting>
  <conditionalFormatting sqref="S73:S85">
    <cfRule type="containsText" dxfId="1098" priority="53" operator="containsText" text="RAL 7004">
      <formula>NOT(ISERROR(SEARCH("RAL 7004",S73)))</formula>
    </cfRule>
    <cfRule type="containsText" dxfId="1097" priority="54" operator="containsText" text="RAL 1021">
      <formula>NOT(ISERROR(SEARCH("RAL 1021",S73)))</formula>
    </cfRule>
    <cfRule type="containsText" dxfId="1096" priority="55" operator="containsText" text="RAL 5015">
      <formula>NOT(ISERROR(SEARCH("RAL 5015",S73)))</formula>
    </cfRule>
  </conditionalFormatting>
  <conditionalFormatting sqref="S41:S64">
    <cfRule type="containsText" dxfId="1095" priority="50" operator="containsText" text="RAL 7004">
      <formula>NOT(ISERROR(SEARCH("RAL 7004",S41)))</formula>
    </cfRule>
    <cfRule type="containsText" dxfId="1094" priority="51" operator="containsText" text="RAL 1021">
      <formula>NOT(ISERROR(SEARCH("RAL 1021",S41)))</formula>
    </cfRule>
    <cfRule type="containsText" dxfId="1093" priority="52" operator="containsText" text="RAL 5015">
      <formula>NOT(ISERROR(SEARCH("RAL 5015",S41)))</formula>
    </cfRule>
  </conditionalFormatting>
  <conditionalFormatting sqref="S35:S36">
    <cfRule type="containsText" dxfId="1092" priority="47" operator="containsText" text="RAL 7004">
      <formula>NOT(ISERROR(SEARCH("RAL 7004",S35)))</formula>
    </cfRule>
    <cfRule type="containsText" dxfId="1091" priority="48" operator="containsText" text="RAL 1021">
      <formula>NOT(ISERROR(SEARCH("RAL 1021",S35)))</formula>
    </cfRule>
    <cfRule type="containsText" dxfId="1090" priority="49" operator="containsText" text="RAL 5015">
      <formula>NOT(ISERROR(SEARCH("RAL 5015",S35)))</formula>
    </cfRule>
  </conditionalFormatting>
  <conditionalFormatting sqref="S31:S32">
    <cfRule type="containsText" dxfId="1089" priority="44" operator="containsText" text="RAL 7004">
      <formula>NOT(ISERROR(SEARCH("RAL 7004",S31)))</formula>
    </cfRule>
    <cfRule type="containsText" dxfId="1088" priority="45" operator="containsText" text="RAL 1021">
      <formula>NOT(ISERROR(SEARCH("RAL 1021",S31)))</formula>
    </cfRule>
    <cfRule type="containsText" dxfId="1087" priority="46" operator="containsText" text="RAL 5015">
      <formula>NOT(ISERROR(SEARCH("RAL 5015",S31)))</formula>
    </cfRule>
  </conditionalFormatting>
  <conditionalFormatting sqref="S28">
    <cfRule type="containsText" dxfId="1086" priority="41" operator="containsText" text="RAL 7004">
      <formula>NOT(ISERROR(SEARCH("RAL 7004",S28)))</formula>
    </cfRule>
    <cfRule type="containsText" dxfId="1085" priority="42" operator="containsText" text="RAL 1021">
      <formula>NOT(ISERROR(SEARCH("RAL 1021",S28)))</formula>
    </cfRule>
    <cfRule type="containsText" dxfId="1084" priority="43" operator="containsText" text="RAL 5015">
      <formula>NOT(ISERROR(SEARCH("RAL 5015",S28)))</formula>
    </cfRule>
  </conditionalFormatting>
  <conditionalFormatting sqref="S25">
    <cfRule type="containsText" dxfId="1083" priority="38" operator="containsText" text="RAL 7004">
      <formula>NOT(ISERROR(SEARCH("RAL 7004",S25)))</formula>
    </cfRule>
    <cfRule type="containsText" dxfId="1082" priority="39" operator="containsText" text="RAL 1021">
      <formula>NOT(ISERROR(SEARCH("RAL 1021",S25)))</formula>
    </cfRule>
    <cfRule type="containsText" dxfId="1081" priority="40" operator="containsText" text="RAL 5015">
      <formula>NOT(ISERROR(SEARCH("RAL 5015",S25)))</formula>
    </cfRule>
  </conditionalFormatting>
  <conditionalFormatting sqref="S22">
    <cfRule type="containsText" dxfId="1080" priority="35" operator="containsText" text="RAL 7004">
      <formula>NOT(ISERROR(SEARCH("RAL 7004",S22)))</formula>
    </cfRule>
    <cfRule type="containsText" dxfId="1079" priority="36" operator="containsText" text="RAL 1021">
      <formula>NOT(ISERROR(SEARCH("RAL 1021",S22)))</formula>
    </cfRule>
    <cfRule type="containsText" dxfId="1078" priority="37" operator="containsText" text="RAL 5015">
      <formula>NOT(ISERROR(SEARCH("RAL 5015",S22)))</formula>
    </cfRule>
  </conditionalFormatting>
  <conditionalFormatting sqref="S19">
    <cfRule type="containsText" dxfId="1077" priority="32" operator="containsText" text="RAL 7004">
      <formula>NOT(ISERROR(SEARCH("RAL 7004",S19)))</formula>
    </cfRule>
    <cfRule type="containsText" dxfId="1076" priority="33" operator="containsText" text="RAL 1021">
      <formula>NOT(ISERROR(SEARCH("RAL 1021",S19)))</formula>
    </cfRule>
    <cfRule type="containsText" dxfId="1075" priority="34" operator="containsText" text="RAL 5015">
      <formula>NOT(ISERROR(SEARCH("RAL 5015",S19)))</formula>
    </cfRule>
  </conditionalFormatting>
  <conditionalFormatting sqref="S15:S16">
    <cfRule type="containsText" dxfId="1074" priority="29" operator="containsText" text="RAL 7004">
      <formula>NOT(ISERROR(SEARCH("RAL 7004",S15)))</formula>
    </cfRule>
    <cfRule type="containsText" dxfId="1073" priority="30" operator="containsText" text="RAL 1021">
      <formula>NOT(ISERROR(SEARCH("RAL 1021",S15)))</formula>
    </cfRule>
    <cfRule type="containsText" dxfId="1072" priority="31" operator="containsText" text="RAL 5015">
      <formula>NOT(ISERROR(SEARCH("RAL 5015",S15)))</formula>
    </cfRule>
  </conditionalFormatting>
  <conditionalFormatting sqref="S4">
    <cfRule type="containsText" dxfId="1071" priority="26" operator="containsText" text="RAL 7004">
      <formula>NOT(ISERROR(SEARCH("RAL 7004",S4)))</formula>
    </cfRule>
    <cfRule type="containsText" dxfId="1070" priority="27" operator="containsText" text="RAL 1021">
      <formula>NOT(ISERROR(SEARCH("RAL 1021",S4)))</formula>
    </cfRule>
    <cfRule type="containsText" dxfId="1069" priority="28" operator="containsText" text="RAL 5015">
      <formula>NOT(ISERROR(SEARCH("RAL 5015",S4)))</formula>
    </cfRule>
  </conditionalFormatting>
  <conditionalFormatting sqref="S2:S1048576">
    <cfRule type="cellIs" dxfId="1068" priority="25" operator="greaterThan">
      <formula>0</formula>
    </cfRule>
  </conditionalFormatting>
  <conditionalFormatting sqref="AI3:AI445">
    <cfRule type="expression" dxfId="1067" priority="1">
      <formula>AI3&gt;D3</formula>
    </cfRule>
    <cfRule type="expression" dxfId="1066" priority="2">
      <formula>AI3=D3</formula>
    </cfRule>
  </conditionalFormatting>
  <pageMargins left="0.43307086614173229" right="0.23622047244094491" top="0.55118110236220474" bottom="0.74803149606299213" header="0.31496062992125984" footer="0.31496062992125984"/>
  <pageSetup paperSize="9" scale="17" fitToHeight="0" orientation="portrait" r:id="rId1"/>
  <headerFooter differentFirst="1">
    <oddHeader>&amp;C&amp;"-,курсив"2 очередь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F935-E761-4DCB-8CF2-D1B22C063C68}">
  <sheetPr>
    <pageSetUpPr fitToPage="1"/>
  </sheetPr>
  <dimension ref="A1:AC762"/>
  <sheetViews>
    <sheetView view="pageBreakPreview" zoomScale="85" zoomScaleNormal="85" zoomScaleSheetLayoutView="85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E10" sqref="E10"/>
    </sheetView>
  </sheetViews>
  <sheetFormatPr defaultColWidth="9.109375" defaultRowHeight="15.6" outlineLevelCol="2" x14ac:dyDescent="0.3"/>
  <cols>
    <col min="1" max="1" width="7" style="102" customWidth="1"/>
    <col min="2" max="2" width="9.109375" style="103" bestFit="1" customWidth="1"/>
    <col min="3" max="3" width="28.88671875" style="107" bestFit="1" customWidth="1"/>
    <col min="4" max="4" width="13.109375" style="107" customWidth="1"/>
    <col min="5" max="5" width="9.88671875" style="60" customWidth="1" outlineLevel="2"/>
    <col min="6" max="6" width="11.109375" style="61" customWidth="1" outlineLevel="2"/>
    <col min="7" max="7" width="9" style="62" customWidth="1" outlineLevel="2"/>
    <col min="8" max="8" width="11.44140625" style="62" customWidth="1" outlineLevel="2"/>
    <col min="9" max="9" width="17.109375" style="63" customWidth="1" outlineLevel="2"/>
    <col min="10" max="14" width="13.33203125" style="64" customWidth="1" outlineLevel="1"/>
    <col min="15" max="17" width="13.33203125" style="65" customWidth="1" outlineLevel="1"/>
    <col min="18" max="18" width="12.109375" style="64" customWidth="1" outlineLevel="1"/>
    <col min="19" max="19" width="21" style="78" customWidth="1" outlineLevel="1"/>
    <col min="20" max="20" width="17.109375" style="298" customWidth="1"/>
    <col min="21" max="23" width="17.109375" style="94" customWidth="1"/>
    <col min="24" max="25" width="17.109375" style="107" customWidth="1"/>
    <col min="26" max="26" width="21.33203125" style="321" hidden="1" customWidth="1" outlineLevel="1"/>
    <col min="27" max="27" width="17.21875" style="100" hidden="1" customWidth="1" outlineLevel="1"/>
    <col min="28" max="28" width="11.44140625" style="63" customWidth="1" collapsed="1"/>
    <col min="29" max="29" width="11.33203125" style="63" customWidth="1"/>
    <col min="30" max="16384" width="9.109375" style="63"/>
  </cols>
  <sheetData>
    <row r="1" spans="1:29" s="68" customFormat="1" ht="33" customHeight="1" x14ac:dyDescent="0.3">
      <c r="A1" s="118"/>
      <c r="B1" s="119"/>
      <c r="C1" s="119"/>
      <c r="D1" s="120" t="s">
        <v>4818</v>
      </c>
      <c r="E1" s="121"/>
      <c r="F1" s="122"/>
      <c r="G1" s="123"/>
      <c r="H1" s="123"/>
      <c r="I1" s="124"/>
      <c r="J1" s="124"/>
      <c r="K1" s="125"/>
      <c r="L1" s="125"/>
      <c r="M1" s="124"/>
      <c r="N1" s="124"/>
      <c r="O1" s="124"/>
      <c r="P1" s="125"/>
      <c r="Q1" s="119"/>
      <c r="R1" s="124"/>
      <c r="S1" s="126"/>
      <c r="T1" s="295"/>
      <c r="U1" s="94"/>
      <c r="V1" s="129"/>
      <c r="W1" s="129"/>
      <c r="Y1" s="175">
        <f ca="1">TODAY()</f>
        <v>45894</v>
      </c>
      <c r="Z1" s="318"/>
      <c r="AA1" s="317"/>
    </row>
    <row r="2" spans="1:29" ht="46.8" x14ac:dyDescent="0.3">
      <c r="A2" s="152" t="s">
        <v>153</v>
      </c>
      <c r="B2" s="153" t="s">
        <v>1</v>
      </c>
      <c r="C2" s="153" t="s">
        <v>154</v>
      </c>
      <c r="D2" s="154" t="s">
        <v>155</v>
      </c>
      <c r="E2" s="115" t="s">
        <v>156</v>
      </c>
      <c r="F2" s="116" t="s">
        <v>157</v>
      </c>
      <c r="G2" s="117" t="s">
        <v>158</v>
      </c>
      <c r="H2" s="117" t="s">
        <v>159</v>
      </c>
      <c r="I2" s="153" t="s">
        <v>160</v>
      </c>
      <c r="J2" s="177" t="s">
        <v>3694</v>
      </c>
      <c r="K2" s="83" t="s">
        <v>3695</v>
      </c>
      <c r="L2" s="83" t="s">
        <v>3696</v>
      </c>
      <c r="M2" s="83" t="s">
        <v>3697</v>
      </c>
      <c r="N2" s="178" t="s">
        <v>3698</v>
      </c>
      <c r="O2" s="179" t="s">
        <v>3699</v>
      </c>
      <c r="P2" s="179" t="s">
        <v>3700</v>
      </c>
      <c r="Q2" s="179" t="s">
        <v>3701</v>
      </c>
      <c r="R2" s="178" t="s">
        <v>1771</v>
      </c>
      <c r="S2" s="178" t="s">
        <v>160</v>
      </c>
      <c r="T2" s="299" t="s">
        <v>4804</v>
      </c>
      <c r="U2" s="195" t="s">
        <v>4805</v>
      </c>
      <c r="V2" s="296" t="s">
        <v>5018</v>
      </c>
      <c r="W2" s="294" t="s">
        <v>5019</v>
      </c>
      <c r="X2" s="290" t="s">
        <v>4859</v>
      </c>
      <c r="Y2" s="290" t="s">
        <v>4860</v>
      </c>
      <c r="Z2" s="290" t="s">
        <v>4909</v>
      </c>
      <c r="AA2" s="290" t="s">
        <v>4910</v>
      </c>
      <c r="AC2" s="63" t="s">
        <v>4821</v>
      </c>
    </row>
    <row r="3" spans="1:29" x14ac:dyDescent="0.3">
      <c r="A3" s="159" t="s">
        <v>162</v>
      </c>
      <c r="B3" s="160" t="s">
        <v>2201</v>
      </c>
      <c r="C3" s="160" t="s">
        <v>3702</v>
      </c>
      <c r="D3" s="113">
        <v>15</v>
      </c>
      <c r="E3" s="85">
        <v>45.5</v>
      </c>
      <c r="F3" s="86">
        <v>682.5</v>
      </c>
      <c r="G3" s="87">
        <v>1.28</v>
      </c>
      <c r="H3" s="87">
        <v>19.2</v>
      </c>
      <c r="I3" s="180" t="s">
        <v>165</v>
      </c>
      <c r="J3" s="96">
        <v>1</v>
      </c>
      <c r="K3" s="96">
        <v>2</v>
      </c>
      <c r="L3" s="96">
        <v>2</v>
      </c>
      <c r="M3" s="96">
        <v>2</v>
      </c>
      <c r="N3" s="96">
        <v>2</v>
      </c>
      <c r="O3" s="164">
        <v>2</v>
      </c>
      <c r="P3" s="164">
        <v>2</v>
      </c>
      <c r="Q3" s="164">
        <v>2</v>
      </c>
      <c r="R3" s="77">
        <f>D3-J3-K3-L3-M3-N3-O3-P3-Q3</f>
        <v>0</v>
      </c>
      <c r="S3" s="181"/>
      <c r="T3" s="291" t="str">
        <f>IFERROR(VLOOKUP(B3,'Найдено на объекте'!$A$2:$I$83,9,0),"-")</f>
        <v>-</v>
      </c>
      <c r="U3" s="196" t="str">
        <f t="shared" ref="U3:U66" si="0">IFERROR(T3*E3/1000,"-")</f>
        <v>-</v>
      </c>
      <c r="V3" s="95" t="str">
        <f>IFERROR(VLOOKUP(B3,[1]Отгрузки!$B$208:$C$281,2,0),"-")</f>
        <v>-</v>
      </c>
      <c r="W3" s="95" t="str">
        <f>IFERROR(V3*E3/1000, "-")</f>
        <v>-</v>
      </c>
      <c r="X3" s="88">
        <f t="shared" ref="X3:X66" si="1">IFERROR((D3-V3),D3)</f>
        <v>15</v>
      </c>
      <c r="Y3" s="196">
        <f t="shared" ref="Y3:Y66" si="2">IFERROR(X3*E3/1000, 0)</f>
        <v>0.6825</v>
      </c>
      <c r="Z3" s="319"/>
      <c r="AA3" s="291"/>
      <c r="AB3" s="63">
        <f>VLOOKUP(B3,'[2]ВОМ КГ-3 СОЭКС'!$C$3:$G$2063,5,0)</f>
        <v>682.5</v>
      </c>
      <c r="AC3" s="219">
        <f t="shared" ref="AC3:AC66" si="3">F3-AB3</f>
        <v>0</v>
      </c>
    </row>
    <row r="4" spans="1:29" x14ac:dyDescent="0.3">
      <c r="A4" s="159" t="s">
        <v>167</v>
      </c>
      <c r="B4" s="160" t="s">
        <v>2202</v>
      </c>
      <c r="C4" s="160" t="s">
        <v>3703</v>
      </c>
      <c r="D4" s="113">
        <v>1</v>
      </c>
      <c r="E4" s="85">
        <v>49.7</v>
      </c>
      <c r="F4" s="86">
        <v>49.7</v>
      </c>
      <c r="G4" s="87">
        <v>1.38</v>
      </c>
      <c r="H4" s="87">
        <v>1.38</v>
      </c>
      <c r="I4" s="180" t="s">
        <v>170</v>
      </c>
      <c r="J4" s="96"/>
      <c r="K4" s="96"/>
      <c r="L4" s="96">
        <v>1</v>
      </c>
      <c r="M4" s="96"/>
      <c r="N4" s="96"/>
      <c r="O4" s="164"/>
      <c r="P4" s="164"/>
      <c r="Q4" s="164"/>
      <c r="R4" s="77">
        <f t="shared" ref="R4:R67" si="4">D4-J4-K4-L4-M4-N4-O4-P4-Q4</f>
        <v>0</v>
      </c>
      <c r="S4" s="181"/>
      <c r="T4" s="291" t="str">
        <f>IFERROR(VLOOKUP(B4,'Найдено на объекте'!$A$2:$I$83,9,0),"-")</f>
        <v>-</v>
      </c>
      <c r="U4" s="196" t="str">
        <f t="shared" si="0"/>
        <v>-</v>
      </c>
      <c r="V4" s="95" t="str">
        <f>IFERROR(VLOOKUP(B4,[1]Отгрузки!$B$208:$C$281,2,0),"-")</f>
        <v>-</v>
      </c>
      <c r="W4" s="95" t="str">
        <f t="shared" ref="W4:W67" si="5">IFERROR(V4*E4/1000, "-")</f>
        <v>-</v>
      </c>
      <c r="X4" s="88">
        <f t="shared" si="1"/>
        <v>1</v>
      </c>
      <c r="Y4" s="196">
        <f t="shared" si="2"/>
        <v>4.9700000000000001E-2</v>
      </c>
      <c r="Z4" s="319"/>
      <c r="AA4" s="291"/>
      <c r="AB4" s="63">
        <f>VLOOKUP(B4,'[2]ВОМ КГ-3 СОЭКС'!$C$3:$G$2063,5,0)</f>
        <v>49.7</v>
      </c>
      <c r="AC4" s="219">
        <f t="shared" si="3"/>
        <v>0</v>
      </c>
    </row>
    <row r="5" spans="1:29" x14ac:dyDescent="0.3">
      <c r="A5" s="159" t="s">
        <v>171</v>
      </c>
      <c r="B5" s="160" t="s">
        <v>2203</v>
      </c>
      <c r="C5" s="160" t="s">
        <v>3704</v>
      </c>
      <c r="D5" s="113">
        <v>1</v>
      </c>
      <c r="E5" s="85">
        <v>70.599999999999994</v>
      </c>
      <c r="F5" s="86">
        <v>70.599999999999994</v>
      </c>
      <c r="G5" s="87">
        <v>1.94</v>
      </c>
      <c r="H5" s="87">
        <v>1.94</v>
      </c>
      <c r="I5" s="180" t="s">
        <v>165</v>
      </c>
      <c r="J5" s="96"/>
      <c r="K5" s="96"/>
      <c r="L5" s="96"/>
      <c r="M5" s="96"/>
      <c r="N5" s="96">
        <v>1</v>
      </c>
      <c r="O5" s="164"/>
      <c r="P5" s="164"/>
      <c r="Q5" s="164"/>
      <c r="R5" s="77">
        <f t="shared" si="4"/>
        <v>0</v>
      </c>
      <c r="S5" s="181"/>
      <c r="T5" s="291" t="str">
        <f>IFERROR(VLOOKUP(B5,'Найдено на объекте'!$A$2:$I$83,9,0),"-")</f>
        <v>-</v>
      </c>
      <c r="U5" s="196" t="str">
        <f t="shared" si="0"/>
        <v>-</v>
      </c>
      <c r="V5" s="95" t="str">
        <f>IFERROR(VLOOKUP(B5,[1]Отгрузки!$B$208:$C$281,2,0),"-")</f>
        <v>-</v>
      </c>
      <c r="W5" s="95" t="str">
        <f t="shared" si="5"/>
        <v>-</v>
      </c>
      <c r="X5" s="88">
        <f t="shared" si="1"/>
        <v>1</v>
      </c>
      <c r="Y5" s="196">
        <f t="shared" si="2"/>
        <v>7.0599999999999996E-2</v>
      </c>
      <c r="Z5" s="319"/>
      <c r="AA5" s="291"/>
      <c r="AB5" s="63">
        <f>VLOOKUP(B5,'[2]ВОМ КГ-3 СОЭКС'!$C$3:$G$2063,5,0)</f>
        <v>70.599999999999994</v>
      </c>
      <c r="AC5" s="219">
        <f t="shared" si="3"/>
        <v>0</v>
      </c>
    </row>
    <row r="6" spans="1:29" x14ac:dyDescent="0.3">
      <c r="A6" s="159" t="s">
        <v>173</v>
      </c>
      <c r="B6" s="160" t="s">
        <v>2204</v>
      </c>
      <c r="C6" s="160" t="s">
        <v>3705</v>
      </c>
      <c r="D6" s="113">
        <v>1</v>
      </c>
      <c r="E6" s="85">
        <v>4701.6000000000004</v>
      </c>
      <c r="F6" s="86">
        <v>4701.6000000000004</v>
      </c>
      <c r="G6" s="87">
        <v>60.65</v>
      </c>
      <c r="H6" s="87">
        <v>60.65</v>
      </c>
      <c r="I6" s="180" t="s">
        <v>165</v>
      </c>
      <c r="J6" s="96">
        <v>1</v>
      </c>
      <c r="K6" s="96"/>
      <c r="L6" s="96"/>
      <c r="M6" s="96"/>
      <c r="N6" s="96"/>
      <c r="O6" s="164"/>
      <c r="P6" s="164"/>
      <c r="Q6" s="164"/>
      <c r="R6" s="77">
        <f t="shared" si="4"/>
        <v>0</v>
      </c>
      <c r="S6" s="181"/>
      <c r="T6" s="291" t="str">
        <f>IFERROR(VLOOKUP(B6,'Найдено на объекте'!$A$2:$I$83,9,0),"-")</f>
        <v>-</v>
      </c>
      <c r="U6" s="196" t="str">
        <f t="shared" si="0"/>
        <v>-</v>
      </c>
      <c r="V6" s="95" t="str">
        <f>IFERROR(VLOOKUP(B6,[1]Отгрузки!$B$208:$C$281,2,0),"-")</f>
        <v>-</v>
      </c>
      <c r="W6" s="95" t="str">
        <f t="shared" si="5"/>
        <v>-</v>
      </c>
      <c r="X6" s="88">
        <f t="shared" si="1"/>
        <v>1</v>
      </c>
      <c r="Y6" s="196">
        <f t="shared" si="2"/>
        <v>4.7016</v>
      </c>
      <c r="Z6" s="319"/>
      <c r="AA6" s="291"/>
      <c r="AB6" s="63">
        <f>VLOOKUP(B6,'[2]ВОМ КГ-3 СОЭКС'!$C$3:$G$2063,5,0)</f>
        <v>4701.6000000000004</v>
      </c>
      <c r="AC6" s="219">
        <f t="shared" si="3"/>
        <v>0</v>
      </c>
    </row>
    <row r="7" spans="1:29" x14ac:dyDescent="0.3">
      <c r="A7" s="159" t="s">
        <v>176</v>
      </c>
      <c r="B7" s="160" t="s">
        <v>2205</v>
      </c>
      <c r="C7" s="160" t="s">
        <v>3706</v>
      </c>
      <c r="D7" s="113">
        <v>2</v>
      </c>
      <c r="E7" s="85">
        <v>4551.2</v>
      </c>
      <c r="F7" s="86">
        <v>9102.4</v>
      </c>
      <c r="G7" s="87">
        <v>57.72</v>
      </c>
      <c r="H7" s="87">
        <v>115.44</v>
      </c>
      <c r="I7" s="180" t="s">
        <v>165</v>
      </c>
      <c r="J7" s="96"/>
      <c r="K7" s="96">
        <v>1</v>
      </c>
      <c r="L7" s="96">
        <v>1</v>
      </c>
      <c r="M7" s="96"/>
      <c r="N7" s="96"/>
      <c r="O7" s="164"/>
      <c r="P7" s="164"/>
      <c r="Q7" s="164"/>
      <c r="R7" s="77">
        <f t="shared" si="4"/>
        <v>0</v>
      </c>
      <c r="S7" s="181"/>
      <c r="T7" s="291" t="str">
        <f>IFERROR(VLOOKUP(B7,'Найдено на объекте'!$A$2:$I$83,9,0),"-")</f>
        <v>-</v>
      </c>
      <c r="U7" s="196" t="str">
        <f t="shared" si="0"/>
        <v>-</v>
      </c>
      <c r="V7" s="95" t="str">
        <f>IFERROR(VLOOKUP(B7,[1]Отгрузки!$B$208:$C$281,2,0),"-")</f>
        <v>-</v>
      </c>
      <c r="W7" s="95" t="str">
        <f t="shared" si="5"/>
        <v>-</v>
      </c>
      <c r="X7" s="88">
        <f t="shared" si="1"/>
        <v>2</v>
      </c>
      <c r="Y7" s="196">
        <f t="shared" si="2"/>
        <v>9.1023999999999994</v>
      </c>
      <c r="Z7" s="319"/>
      <c r="AA7" s="291"/>
      <c r="AB7" s="63">
        <f>VLOOKUP(B7,'[2]ВОМ КГ-3 СОЭКС'!$C$3:$G$2063,5,0)</f>
        <v>9102.4</v>
      </c>
      <c r="AC7" s="219">
        <f t="shared" si="3"/>
        <v>0</v>
      </c>
    </row>
    <row r="8" spans="1:29" x14ac:dyDescent="0.3">
      <c r="A8" s="159" t="s">
        <v>178</v>
      </c>
      <c r="B8" s="160" t="s">
        <v>2206</v>
      </c>
      <c r="C8" s="160" t="s">
        <v>3707</v>
      </c>
      <c r="D8" s="113">
        <v>1</v>
      </c>
      <c r="E8" s="85">
        <v>4535.6000000000004</v>
      </c>
      <c r="F8" s="86">
        <v>4535.6000000000004</v>
      </c>
      <c r="G8" s="87">
        <v>57.32</v>
      </c>
      <c r="H8" s="87">
        <v>57.32</v>
      </c>
      <c r="I8" s="180" t="s">
        <v>165</v>
      </c>
      <c r="J8" s="96"/>
      <c r="K8" s="96">
        <v>1</v>
      </c>
      <c r="L8" s="96"/>
      <c r="M8" s="96"/>
      <c r="N8" s="96"/>
      <c r="O8" s="164"/>
      <c r="P8" s="164"/>
      <c r="Q8" s="164"/>
      <c r="R8" s="77">
        <f t="shared" si="4"/>
        <v>0</v>
      </c>
      <c r="S8" s="181"/>
      <c r="T8" s="291" t="str">
        <f>IFERROR(VLOOKUP(B8,'Найдено на объекте'!$A$2:$I$83,9,0),"-")</f>
        <v>-</v>
      </c>
      <c r="U8" s="196" t="str">
        <f t="shared" si="0"/>
        <v>-</v>
      </c>
      <c r="V8" s="95" t="str">
        <f>IFERROR(VLOOKUP(B8,[1]Отгрузки!$B$208:$C$281,2,0),"-")</f>
        <v>-</v>
      </c>
      <c r="W8" s="95" t="str">
        <f t="shared" si="5"/>
        <v>-</v>
      </c>
      <c r="X8" s="88">
        <f t="shared" si="1"/>
        <v>1</v>
      </c>
      <c r="Y8" s="196">
        <f t="shared" si="2"/>
        <v>4.5356000000000005</v>
      </c>
      <c r="Z8" s="319"/>
      <c r="AA8" s="291"/>
      <c r="AB8" s="63">
        <f>VLOOKUP(B8,'[2]ВОМ КГ-3 СОЭКС'!$C$3:$G$2063,5,0)</f>
        <v>4535.6000000000004</v>
      </c>
      <c r="AC8" s="219">
        <f t="shared" si="3"/>
        <v>0</v>
      </c>
    </row>
    <row r="9" spans="1:29" x14ac:dyDescent="0.3">
      <c r="A9" s="159" t="s">
        <v>180</v>
      </c>
      <c r="B9" s="160" t="s">
        <v>2207</v>
      </c>
      <c r="C9" s="160" t="s">
        <v>3708</v>
      </c>
      <c r="D9" s="113">
        <v>1</v>
      </c>
      <c r="E9" s="85">
        <v>4535.6000000000004</v>
      </c>
      <c r="F9" s="86">
        <v>4535.6000000000004</v>
      </c>
      <c r="G9" s="87">
        <v>57.32</v>
      </c>
      <c r="H9" s="87">
        <v>57.32</v>
      </c>
      <c r="I9" s="180" t="s">
        <v>165</v>
      </c>
      <c r="J9" s="96"/>
      <c r="K9" s="96"/>
      <c r="L9" s="96">
        <v>1</v>
      </c>
      <c r="M9" s="96"/>
      <c r="N9" s="96"/>
      <c r="O9" s="164"/>
      <c r="P9" s="164"/>
      <c r="Q9" s="164"/>
      <c r="R9" s="77">
        <f t="shared" si="4"/>
        <v>0</v>
      </c>
      <c r="S9" s="181"/>
      <c r="T9" s="291" t="str">
        <f>IFERROR(VLOOKUP(B9,'Найдено на объекте'!$A$2:$I$83,9,0),"-")</f>
        <v>-</v>
      </c>
      <c r="U9" s="196" t="str">
        <f t="shared" si="0"/>
        <v>-</v>
      </c>
      <c r="V9" s="95" t="str">
        <f>IFERROR(VLOOKUP(B9,[1]Отгрузки!$B$208:$C$281,2,0),"-")</f>
        <v>-</v>
      </c>
      <c r="W9" s="95" t="str">
        <f t="shared" si="5"/>
        <v>-</v>
      </c>
      <c r="X9" s="88">
        <f t="shared" si="1"/>
        <v>1</v>
      </c>
      <c r="Y9" s="196">
        <f t="shared" si="2"/>
        <v>4.5356000000000005</v>
      </c>
      <c r="Z9" s="319"/>
      <c r="AA9" s="291"/>
      <c r="AB9" s="63">
        <f>VLOOKUP(B9,'[2]ВОМ КГ-3 СОЭКС'!$C$3:$G$2063,5,0)</f>
        <v>4535.6000000000004</v>
      </c>
      <c r="AC9" s="219">
        <f t="shared" si="3"/>
        <v>0</v>
      </c>
    </row>
    <row r="10" spans="1:29" x14ac:dyDescent="0.3">
      <c r="A10" s="159" t="s">
        <v>183</v>
      </c>
      <c r="B10" s="160" t="s">
        <v>2208</v>
      </c>
      <c r="C10" s="160" t="s">
        <v>3709</v>
      </c>
      <c r="D10" s="113">
        <v>1</v>
      </c>
      <c r="E10" s="85">
        <v>4551.2</v>
      </c>
      <c r="F10" s="86">
        <v>4551.2</v>
      </c>
      <c r="G10" s="87">
        <v>57.72</v>
      </c>
      <c r="H10" s="87">
        <v>57.72</v>
      </c>
      <c r="I10" s="180" t="s">
        <v>165</v>
      </c>
      <c r="J10" s="96"/>
      <c r="K10" s="96"/>
      <c r="L10" s="96"/>
      <c r="M10" s="96">
        <v>1</v>
      </c>
      <c r="N10" s="96"/>
      <c r="O10" s="164"/>
      <c r="P10" s="164"/>
      <c r="Q10" s="164"/>
      <c r="R10" s="77">
        <f t="shared" si="4"/>
        <v>0</v>
      </c>
      <c r="S10" s="181"/>
      <c r="T10" s="291">
        <f>IFERROR(VLOOKUP(B10,'Найдено на объекте'!$A$2:$I$83,9,0),"-")</f>
        <v>1</v>
      </c>
      <c r="U10" s="196">
        <f t="shared" si="0"/>
        <v>4.5511999999999997</v>
      </c>
      <c r="V10" s="95" t="str">
        <f>IFERROR(VLOOKUP(B10,[1]Отгрузки!$B$208:$C$281,2,0),"-")</f>
        <v>-</v>
      </c>
      <c r="W10" s="95" t="str">
        <f t="shared" si="5"/>
        <v>-</v>
      </c>
      <c r="X10" s="88">
        <f t="shared" si="1"/>
        <v>1</v>
      </c>
      <c r="Y10" s="196">
        <f t="shared" si="2"/>
        <v>4.5511999999999997</v>
      </c>
      <c r="Z10" s="319" t="s">
        <v>4911</v>
      </c>
      <c r="AA10" s="291">
        <v>1</v>
      </c>
      <c r="AB10" s="63">
        <f>VLOOKUP(B10,'[2]ВОМ КГ-3 СОЭКС'!$C$3:$G$2063,5,0)</f>
        <v>4551.2</v>
      </c>
      <c r="AC10" s="219">
        <f t="shared" si="3"/>
        <v>0</v>
      </c>
    </row>
    <row r="11" spans="1:29" x14ac:dyDescent="0.3">
      <c r="A11" s="159" t="s">
        <v>186</v>
      </c>
      <c r="B11" s="160" t="s">
        <v>2209</v>
      </c>
      <c r="C11" s="160" t="s">
        <v>3710</v>
      </c>
      <c r="D11" s="113">
        <v>1</v>
      </c>
      <c r="E11" s="85">
        <v>4535.6000000000004</v>
      </c>
      <c r="F11" s="86">
        <v>4535.6000000000004</v>
      </c>
      <c r="G11" s="87">
        <v>57.32</v>
      </c>
      <c r="H11" s="87">
        <v>57.32</v>
      </c>
      <c r="I11" s="180" t="s">
        <v>165</v>
      </c>
      <c r="J11" s="96"/>
      <c r="K11" s="96"/>
      <c r="L11" s="96"/>
      <c r="M11" s="96"/>
      <c r="N11" s="96">
        <v>1</v>
      </c>
      <c r="O11" s="164"/>
      <c r="P11" s="164"/>
      <c r="Q11" s="164"/>
      <c r="R11" s="77">
        <f t="shared" si="4"/>
        <v>0</v>
      </c>
      <c r="S11" s="181"/>
      <c r="T11" s="291" t="str">
        <f>IFERROR(VLOOKUP(B11,'Найдено на объекте'!$A$2:$I$83,9,0),"-")</f>
        <v>-</v>
      </c>
      <c r="U11" s="196" t="str">
        <f t="shared" si="0"/>
        <v>-</v>
      </c>
      <c r="V11" s="95" t="str">
        <f>IFERROR(VLOOKUP(B11,[1]Отгрузки!$B$208:$C$281,2,0),"-")</f>
        <v>-</v>
      </c>
      <c r="W11" s="95" t="str">
        <f t="shared" si="5"/>
        <v>-</v>
      </c>
      <c r="X11" s="88">
        <f t="shared" si="1"/>
        <v>1</v>
      </c>
      <c r="Y11" s="196">
        <f t="shared" si="2"/>
        <v>4.5356000000000005</v>
      </c>
      <c r="Z11" s="319"/>
      <c r="AA11" s="291"/>
      <c r="AB11" s="63">
        <f>VLOOKUP(B11,'[2]ВОМ КГ-3 СОЭКС'!$C$3:$G$2063,5,0)</f>
        <v>4535.6000000000004</v>
      </c>
      <c r="AC11" s="219">
        <f t="shared" si="3"/>
        <v>0</v>
      </c>
    </row>
    <row r="12" spans="1:29" x14ac:dyDescent="0.3">
      <c r="A12" s="159" t="s">
        <v>188</v>
      </c>
      <c r="B12" s="160" t="s">
        <v>2210</v>
      </c>
      <c r="C12" s="160" t="s">
        <v>3711</v>
      </c>
      <c r="D12" s="113">
        <v>3</v>
      </c>
      <c r="E12" s="85">
        <v>4551.2</v>
      </c>
      <c r="F12" s="86">
        <v>13653.6</v>
      </c>
      <c r="G12" s="87">
        <v>57.72</v>
      </c>
      <c r="H12" s="87">
        <v>173.16</v>
      </c>
      <c r="I12" s="180" t="s">
        <v>165</v>
      </c>
      <c r="J12" s="96"/>
      <c r="K12" s="96"/>
      <c r="L12" s="96"/>
      <c r="M12" s="96"/>
      <c r="N12" s="96"/>
      <c r="O12" s="164">
        <v>1</v>
      </c>
      <c r="P12" s="164">
        <v>1</v>
      </c>
      <c r="Q12" s="164">
        <v>1</v>
      </c>
      <c r="R12" s="77">
        <f t="shared" si="4"/>
        <v>0</v>
      </c>
      <c r="S12" s="181"/>
      <c r="T12" s="291" t="str">
        <f>IFERROR(VLOOKUP(B12,'Найдено на объекте'!$A$2:$I$83,9,0),"-")</f>
        <v>-</v>
      </c>
      <c r="U12" s="196" t="str">
        <f t="shared" si="0"/>
        <v>-</v>
      </c>
      <c r="V12" s="95" t="str">
        <f>IFERROR(VLOOKUP(B12,[1]Отгрузки!$B$208:$C$281,2,0),"-")</f>
        <v>-</v>
      </c>
      <c r="W12" s="95" t="str">
        <f t="shared" si="5"/>
        <v>-</v>
      </c>
      <c r="X12" s="88">
        <f t="shared" si="1"/>
        <v>3</v>
      </c>
      <c r="Y12" s="196">
        <f t="shared" si="2"/>
        <v>13.653599999999999</v>
      </c>
      <c r="Z12" s="319"/>
      <c r="AA12" s="291"/>
      <c r="AB12" s="63">
        <f>VLOOKUP(B12,'[2]ВОМ КГ-3 СОЭКС'!$C$3:$G$2063,5,0)</f>
        <v>13653.6</v>
      </c>
      <c r="AC12" s="219">
        <f t="shared" si="3"/>
        <v>0</v>
      </c>
    </row>
    <row r="13" spans="1:29" x14ac:dyDescent="0.3">
      <c r="A13" s="159" t="s">
        <v>190</v>
      </c>
      <c r="B13" s="160" t="s">
        <v>2211</v>
      </c>
      <c r="C13" s="160" t="s">
        <v>3712</v>
      </c>
      <c r="D13" s="113">
        <v>2</v>
      </c>
      <c r="E13" s="85">
        <v>4535.6000000000004</v>
      </c>
      <c r="F13" s="86">
        <v>9071.2000000000007</v>
      </c>
      <c r="G13" s="87">
        <v>57.32</v>
      </c>
      <c r="H13" s="87">
        <v>114.64</v>
      </c>
      <c r="I13" s="180" t="s">
        <v>165</v>
      </c>
      <c r="J13" s="96"/>
      <c r="K13" s="96"/>
      <c r="L13" s="96"/>
      <c r="M13" s="96"/>
      <c r="N13" s="96"/>
      <c r="O13" s="164">
        <v>1</v>
      </c>
      <c r="P13" s="164">
        <v>1</v>
      </c>
      <c r="Q13" s="164"/>
      <c r="R13" s="77">
        <f t="shared" si="4"/>
        <v>0</v>
      </c>
      <c r="S13" s="181"/>
      <c r="T13" s="291" t="str">
        <f>IFERROR(VLOOKUP(B13,'Найдено на объекте'!$A$2:$I$83,9,0),"-")</f>
        <v>-</v>
      </c>
      <c r="U13" s="196" t="str">
        <f t="shared" si="0"/>
        <v>-</v>
      </c>
      <c r="V13" s="95" t="str">
        <f>IFERROR(VLOOKUP(B13,[1]Отгрузки!$B$208:$C$281,2,0),"-")</f>
        <v>-</v>
      </c>
      <c r="W13" s="95" t="str">
        <f t="shared" si="5"/>
        <v>-</v>
      </c>
      <c r="X13" s="88">
        <f t="shared" si="1"/>
        <v>2</v>
      </c>
      <c r="Y13" s="196">
        <f t="shared" si="2"/>
        <v>9.071200000000001</v>
      </c>
      <c r="Z13" s="319"/>
      <c r="AA13" s="291"/>
      <c r="AB13" s="63">
        <f>VLOOKUP(B13,'[2]ВОМ КГ-3 СОЭКС'!$C$3:$G$2063,5,0)</f>
        <v>9071.2000000000007</v>
      </c>
      <c r="AC13" s="219">
        <f t="shared" si="3"/>
        <v>0</v>
      </c>
    </row>
    <row r="14" spans="1:29" x14ac:dyDescent="0.3">
      <c r="A14" s="159" t="s">
        <v>192</v>
      </c>
      <c r="B14" s="160" t="s">
        <v>2212</v>
      </c>
      <c r="C14" s="160" t="s">
        <v>3713</v>
      </c>
      <c r="D14" s="113">
        <v>1</v>
      </c>
      <c r="E14" s="85">
        <v>4528.7</v>
      </c>
      <c r="F14" s="86">
        <v>4528.7</v>
      </c>
      <c r="G14" s="87">
        <v>57.15</v>
      </c>
      <c r="H14" s="87">
        <v>57.15</v>
      </c>
      <c r="I14" s="180" t="s">
        <v>165</v>
      </c>
      <c r="J14" s="96"/>
      <c r="K14" s="96"/>
      <c r="L14" s="96"/>
      <c r="M14" s="96"/>
      <c r="N14" s="96"/>
      <c r="O14" s="164"/>
      <c r="P14" s="164"/>
      <c r="Q14" s="164">
        <v>1</v>
      </c>
      <c r="R14" s="77">
        <f t="shared" si="4"/>
        <v>0</v>
      </c>
      <c r="S14" s="181"/>
      <c r="T14" s="291" t="str">
        <f>IFERROR(VLOOKUP(B14,'Найдено на объекте'!$A$2:$I$83,9,0),"-")</f>
        <v>-</v>
      </c>
      <c r="U14" s="196" t="str">
        <f t="shared" si="0"/>
        <v>-</v>
      </c>
      <c r="V14" s="95" t="str">
        <f>IFERROR(VLOOKUP(B14,[1]Отгрузки!$B$208:$C$281,2,0),"-")</f>
        <v>-</v>
      </c>
      <c r="W14" s="95" t="str">
        <f t="shared" si="5"/>
        <v>-</v>
      </c>
      <c r="X14" s="88">
        <f t="shared" si="1"/>
        <v>1</v>
      </c>
      <c r="Y14" s="196">
        <f t="shared" si="2"/>
        <v>4.5286999999999997</v>
      </c>
      <c r="Z14" s="319"/>
      <c r="AA14" s="291"/>
      <c r="AB14" s="63">
        <f>VLOOKUP(B14,'[2]ВОМ КГ-3 СОЭКС'!$C$3:$G$2063,5,0)</f>
        <v>4528.7</v>
      </c>
      <c r="AC14" s="219">
        <f t="shared" si="3"/>
        <v>0</v>
      </c>
    </row>
    <row r="15" spans="1:29" x14ac:dyDescent="0.3">
      <c r="A15" s="159" t="s">
        <v>194</v>
      </c>
      <c r="B15" s="160" t="s">
        <v>33</v>
      </c>
      <c r="C15" s="160" t="s">
        <v>3714</v>
      </c>
      <c r="D15" s="113">
        <v>1</v>
      </c>
      <c r="E15" s="85">
        <v>4386.3999999999996</v>
      </c>
      <c r="F15" s="86">
        <v>4386.3999999999996</v>
      </c>
      <c r="G15" s="87">
        <v>54.7</v>
      </c>
      <c r="H15" s="87">
        <v>54.7</v>
      </c>
      <c r="I15" s="180" t="s">
        <v>165</v>
      </c>
      <c r="J15" s="96"/>
      <c r="K15" s="96"/>
      <c r="L15" s="96"/>
      <c r="M15" s="96">
        <v>1</v>
      </c>
      <c r="N15" s="96"/>
      <c r="O15" s="164"/>
      <c r="P15" s="164"/>
      <c r="Q15" s="164"/>
      <c r="R15" s="77">
        <f t="shared" si="4"/>
        <v>0</v>
      </c>
      <c r="S15" s="181"/>
      <c r="T15" s="291">
        <f>IFERROR(VLOOKUP(B15,'Найдено на объекте'!$A$2:$I$83,9,0),"-")</f>
        <v>1</v>
      </c>
      <c r="U15" s="196">
        <f t="shared" si="0"/>
        <v>4.3864000000000001</v>
      </c>
      <c r="V15" s="95">
        <f>IFERROR(VLOOKUP(B15,[1]Отгрузки!$B$208:$C$281,2,0),"-")</f>
        <v>1</v>
      </c>
      <c r="W15" s="95">
        <f t="shared" si="5"/>
        <v>4.3864000000000001</v>
      </c>
      <c r="X15" s="88">
        <f t="shared" si="1"/>
        <v>0</v>
      </c>
      <c r="Y15" s="196">
        <f t="shared" si="2"/>
        <v>0</v>
      </c>
      <c r="Z15" s="319" t="s">
        <v>4958</v>
      </c>
      <c r="AA15" s="291">
        <v>1</v>
      </c>
      <c r="AB15" s="63">
        <f>VLOOKUP(B15,'[2]ВОМ КГ-3 СОЭКС'!$C$3:$G$2063,5,0)</f>
        <v>4386.3999999999996</v>
      </c>
      <c r="AC15" s="219">
        <f t="shared" si="3"/>
        <v>0</v>
      </c>
    </row>
    <row r="16" spans="1:29" x14ac:dyDescent="0.3">
      <c r="A16" s="159" t="s">
        <v>196</v>
      </c>
      <c r="B16" s="160" t="s">
        <v>149</v>
      </c>
      <c r="C16" s="160" t="s">
        <v>3715</v>
      </c>
      <c r="D16" s="113">
        <v>1</v>
      </c>
      <c r="E16" s="85">
        <v>4425.1000000000004</v>
      </c>
      <c r="F16" s="86">
        <v>4425.1000000000004</v>
      </c>
      <c r="G16" s="87">
        <v>55.46</v>
      </c>
      <c r="H16" s="87">
        <v>55.46</v>
      </c>
      <c r="I16" s="180" t="s">
        <v>165</v>
      </c>
      <c r="J16" s="96"/>
      <c r="K16" s="96"/>
      <c r="L16" s="96"/>
      <c r="M16" s="96"/>
      <c r="N16" s="96">
        <v>1</v>
      </c>
      <c r="O16" s="164"/>
      <c r="P16" s="164"/>
      <c r="Q16" s="164"/>
      <c r="R16" s="77">
        <f t="shared" si="4"/>
        <v>0</v>
      </c>
      <c r="S16" s="181"/>
      <c r="T16" s="291">
        <f>IFERROR(VLOOKUP(B16,'Найдено на объекте'!$A$2:$I$83,9,0),"-")</f>
        <v>1</v>
      </c>
      <c r="U16" s="196">
        <f t="shared" si="0"/>
        <v>4.4251000000000005</v>
      </c>
      <c r="V16" s="95">
        <f>IFERROR(VLOOKUP(B16,[1]Отгрузки!$B$208:$C$281,2,0),"-")</f>
        <v>1</v>
      </c>
      <c r="W16" s="95">
        <f t="shared" si="5"/>
        <v>4.4251000000000005</v>
      </c>
      <c r="X16" s="88">
        <f t="shared" si="1"/>
        <v>0</v>
      </c>
      <c r="Y16" s="196">
        <f t="shared" si="2"/>
        <v>0</v>
      </c>
      <c r="Z16" s="319" t="s">
        <v>4956</v>
      </c>
      <c r="AA16" s="291">
        <v>1</v>
      </c>
      <c r="AB16" s="63">
        <f>VLOOKUP(B16,'[2]ВОМ КГ-3 СОЭКС'!$C$3:$G$2063,5,0)</f>
        <v>4425.1000000000004</v>
      </c>
      <c r="AC16" s="219">
        <f t="shared" si="3"/>
        <v>0</v>
      </c>
    </row>
    <row r="17" spans="1:29" x14ac:dyDescent="0.3">
      <c r="A17" s="159" t="s">
        <v>198</v>
      </c>
      <c r="B17" s="160" t="s">
        <v>2213</v>
      </c>
      <c r="C17" s="160" t="s">
        <v>3716</v>
      </c>
      <c r="D17" s="113">
        <v>1</v>
      </c>
      <c r="E17" s="85">
        <v>242.1</v>
      </c>
      <c r="F17" s="86">
        <v>242.1</v>
      </c>
      <c r="G17" s="87">
        <v>4.71</v>
      </c>
      <c r="H17" s="87">
        <v>4.71</v>
      </c>
      <c r="I17" s="180" t="s">
        <v>170</v>
      </c>
      <c r="J17" s="96">
        <v>1</v>
      </c>
      <c r="K17" s="96"/>
      <c r="L17" s="96"/>
      <c r="M17" s="96"/>
      <c r="N17" s="96"/>
      <c r="O17" s="164"/>
      <c r="P17" s="164"/>
      <c r="Q17" s="164"/>
      <c r="R17" s="77">
        <f t="shared" si="4"/>
        <v>0</v>
      </c>
      <c r="S17" s="181"/>
      <c r="T17" s="291" t="str">
        <f>IFERROR(VLOOKUP(B17,'Найдено на объекте'!$A$2:$I$83,9,0),"-")</f>
        <v>-</v>
      </c>
      <c r="U17" s="196" t="str">
        <f t="shared" si="0"/>
        <v>-</v>
      </c>
      <c r="V17" s="95" t="str">
        <f>IFERROR(VLOOKUP(B17,[1]Отгрузки!$B$208:$C$281,2,0),"-")</f>
        <v>-</v>
      </c>
      <c r="W17" s="95" t="str">
        <f t="shared" si="5"/>
        <v>-</v>
      </c>
      <c r="X17" s="88">
        <f t="shared" si="1"/>
        <v>1</v>
      </c>
      <c r="Y17" s="196">
        <f t="shared" si="2"/>
        <v>0.24209999999999998</v>
      </c>
      <c r="Z17" s="319"/>
      <c r="AA17" s="291"/>
      <c r="AB17" s="63">
        <f>VLOOKUP(B17,'[2]ВОМ КГ-3 СОЭКС'!$C$3:$G$2063,5,0)</f>
        <v>242.1</v>
      </c>
      <c r="AC17" s="219">
        <f t="shared" si="3"/>
        <v>0</v>
      </c>
    </row>
    <row r="18" spans="1:29" x14ac:dyDescent="0.3">
      <c r="A18" s="159" t="s">
        <v>200</v>
      </c>
      <c r="B18" s="160" t="s">
        <v>2214</v>
      </c>
      <c r="C18" s="160" t="s">
        <v>3717</v>
      </c>
      <c r="D18" s="113">
        <v>3</v>
      </c>
      <c r="E18" s="85">
        <v>242.1</v>
      </c>
      <c r="F18" s="86">
        <v>726.3</v>
      </c>
      <c r="G18" s="87">
        <v>4.71</v>
      </c>
      <c r="H18" s="87">
        <v>14.13</v>
      </c>
      <c r="I18" s="180" t="s">
        <v>170</v>
      </c>
      <c r="J18" s="96">
        <v>3</v>
      </c>
      <c r="K18" s="96"/>
      <c r="L18" s="96"/>
      <c r="M18" s="96"/>
      <c r="N18" s="96"/>
      <c r="O18" s="164"/>
      <c r="P18" s="164"/>
      <c r="Q18" s="164"/>
      <c r="R18" s="77">
        <f t="shared" si="4"/>
        <v>0</v>
      </c>
      <c r="S18" s="181"/>
      <c r="T18" s="291" t="str">
        <f>IFERROR(VLOOKUP(B18,'Найдено на объекте'!$A$2:$I$83,9,0),"-")</f>
        <v>-</v>
      </c>
      <c r="U18" s="196" t="str">
        <f t="shared" si="0"/>
        <v>-</v>
      </c>
      <c r="V18" s="95" t="str">
        <f>IFERROR(VLOOKUP(B18,[1]Отгрузки!$B$208:$C$281,2,0),"-")</f>
        <v>-</v>
      </c>
      <c r="W18" s="95" t="str">
        <f t="shared" si="5"/>
        <v>-</v>
      </c>
      <c r="X18" s="88">
        <f t="shared" si="1"/>
        <v>3</v>
      </c>
      <c r="Y18" s="196">
        <f t="shared" si="2"/>
        <v>0.72629999999999995</v>
      </c>
      <c r="Z18" s="319"/>
      <c r="AA18" s="291"/>
      <c r="AB18" s="63">
        <f>VLOOKUP(B18,'[2]ВОМ КГ-3 СОЭКС'!$C$3:$G$2063,5,0)</f>
        <v>726.3</v>
      </c>
      <c r="AC18" s="219">
        <f t="shared" si="3"/>
        <v>0</v>
      </c>
    </row>
    <row r="19" spans="1:29" x14ac:dyDescent="0.3">
      <c r="A19" s="159" t="s">
        <v>202</v>
      </c>
      <c r="B19" s="160" t="s">
        <v>2215</v>
      </c>
      <c r="C19" s="160" t="s">
        <v>3718</v>
      </c>
      <c r="D19" s="113">
        <v>1</v>
      </c>
      <c r="E19" s="85">
        <v>686</v>
      </c>
      <c r="F19" s="86">
        <v>686</v>
      </c>
      <c r="G19" s="87">
        <v>13.14</v>
      </c>
      <c r="H19" s="87">
        <v>13.14</v>
      </c>
      <c r="I19" s="180" t="s">
        <v>165</v>
      </c>
      <c r="J19" s="96"/>
      <c r="K19" s="96">
        <v>1</v>
      </c>
      <c r="L19" s="96"/>
      <c r="M19" s="96"/>
      <c r="N19" s="96"/>
      <c r="O19" s="164"/>
      <c r="P19" s="164"/>
      <c r="Q19" s="164"/>
      <c r="R19" s="77">
        <f t="shared" si="4"/>
        <v>0</v>
      </c>
      <c r="S19" s="181"/>
      <c r="T19" s="291" t="str">
        <f>IFERROR(VLOOKUP(B19,'Найдено на объекте'!$A$2:$I$83,9,0),"-")</f>
        <v>-</v>
      </c>
      <c r="U19" s="196" t="str">
        <f t="shared" si="0"/>
        <v>-</v>
      </c>
      <c r="V19" s="95" t="str">
        <f>IFERROR(VLOOKUP(B19,[1]Отгрузки!$B$208:$C$281,2,0),"-")</f>
        <v>-</v>
      </c>
      <c r="W19" s="95" t="str">
        <f t="shared" si="5"/>
        <v>-</v>
      </c>
      <c r="X19" s="88">
        <f t="shared" si="1"/>
        <v>1</v>
      </c>
      <c r="Y19" s="196">
        <f t="shared" si="2"/>
        <v>0.68600000000000005</v>
      </c>
      <c r="Z19" s="319"/>
      <c r="AA19" s="291"/>
      <c r="AB19" s="63">
        <f>VLOOKUP(B19,'[2]ВОМ КГ-3 СОЭКС'!$C$3:$G$2063,5,0)</f>
        <v>686</v>
      </c>
      <c r="AC19" s="219">
        <f t="shared" si="3"/>
        <v>0</v>
      </c>
    </row>
    <row r="20" spans="1:29" x14ac:dyDescent="0.3">
      <c r="A20" s="159" t="s">
        <v>204</v>
      </c>
      <c r="B20" s="160" t="s">
        <v>2216</v>
      </c>
      <c r="C20" s="160" t="s">
        <v>3719</v>
      </c>
      <c r="D20" s="113">
        <v>1</v>
      </c>
      <c r="E20" s="85">
        <v>697.7</v>
      </c>
      <c r="F20" s="86">
        <v>697.7</v>
      </c>
      <c r="G20" s="87">
        <v>13.45</v>
      </c>
      <c r="H20" s="87">
        <v>13.45</v>
      </c>
      <c r="I20" s="180" t="s">
        <v>165</v>
      </c>
      <c r="J20" s="96"/>
      <c r="K20" s="96">
        <v>1</v>
      </c>
      <c r="L20" s="96"/>
      <c r="M20" s="96"/>
      <c r="N20" s="96"/>
      <c r="O20" s="164"/>
      <c r="P20" s="164"/>
      <c r="Q20" s="164"/>
      <c r="R20" s="77">
        <f t="shared" si="4"/>
        <v>0</v>
      </c>
      <c r="S20" s="181"/>
      <c r="T20" s="291" t="str">
        <f>IFERROR(VLOOKUP(B20,'Найдено на объекте'!$A$2:$I$83,9,0),"-")</f>
        <v>-</v>
      </c>
      <c r="U20" s="196" t="str">
        <f t="shared" si="0"/>
        <v>-</v>
      </c>
      <c r="V20" s="95" t="str">
        <f>IFERROR(VLOOKUP(B20,[1]Отгрузки!$B$208:$C$281,2,0),"-")</f>
        <v>-</v>
      </c>
      <c r="W20" s="95" t="str">
        <f t="shared" si="5"/>
        <v>-</v>
      </c>
      <c r="X20" s="88">
        <f t="shared" si="1"/>
        <v>1</v>
      </c>
      <c r="Y20" s="196">
        <f t="shared" si="2"/>
        <v>0.6977000000000001</v>
      </c>
      <c r="Z20" s="319"/>
      <c r="AA20" s="291"/>
      <c r="AB20" s="63">
        <f>VLOOKUP(B20,'[2]ВОМ КГ-3 СОЭКС'!$C$3:$G$2063,5,0)</f>
        <v>697.7</v>
      </c>
      <c r="AC20" s="219">
        <f t="shared" si="3"/>
        <v>0</v>
      </c>
    </row>
    <row r="21" spans="1:29" x14ac:dyDescent="0.3">
      <c r="A21" s="159" t="s">
        <v>206</v>
      </c>
      <c r="B21" s="160" t="s">
        <v>2217</v>
      </c>
      <c r="C21" s="160" t="s">
        <v>3720</v>
      </c>
      <c r="D21" s="113">
        <v>2</v>
      </c>
      <c r="E21" s="85">
        <v>673.5</v>
      </c>
      <c r="F21" s="86">
        <v>1347</v>
      </c>
      <c r="G21" s="87">
        <v>12.75</v>
      </c>
      <c r="H21" s="87">
        <v>25.5</v>
      </c>
      <c r="I21" s="180" t="s">
        <v>170</v>
      </c>
      <c r="J21" s="96"/>
      <c r="K21" s="96">
        <v>2</v>
      </c>
      <c r="L21" s="96"/>
      <c r="M21" s="96"/>
      <c r="N21" s="96"/>
      <c r="O21" s="164"/>
      <c r="P21" s="164"/>
      <c r="Q21" s="164"/>
      <c r="R21" s="77">
        <f t="shared" si="4"/>
        <v>0</v>
      </c>
      <c r="S21" s="181"/>
      <c r="T21" s="291" t="str">
        <f>IFERROR(VLOOKUP(B21,'Найдено на объекте'!$A$2:$I$83,9,0),"-")</f>
        <v>-</v>
      </c>
      <c r="U21" s="196" t="str">
        <f t="shared" si="0"/>
        <v>-</v>
      </c>
      <c r="V21" s="95" t="str">
        <f>IFERROR(VLOOKUP(B21,[1]Отгрузки!$B$208:$C$281,2,0),"-")</f>
        <v>-</v>
      </c>
      <c r="W21" s="95" t="str">
        <f t="shared" si="5"/>
        <v>-</v>
      </c>
      <c r="X21" s="88">
        <f t="shared" si="1"/>
        <v>2</v>
      </c>
      <c r="Y21" s="196">
        <f t="shared" si="2"/>
        <v>1.347</v>
      </c>
      <c r="Z21" s="319"/>
      <c r="AA21" s="291"/>
      <c r="AB21" s="63">
        <f>VLOOKUP(B21,'[2]ВОМ КГ-3 СОЭКС'!$C$3:$G$2063,5,0)</f>
        <v>1347</v>
      </c>
      <c r="AC21" s="219">
        <f t="shared" si="3"/>
        <v>0</v>
      </c>
    </row>
    <row r="22" spans="1:29" x14ac:dyDescent="0.3">
      <c r="A22" s="159" t="s">
        <v>208</v>
      </c>
      <c r="B22" s="160" t="s">
        <v>2218</v>
      </c>
      <c r="C22" s="160" t="s">
        <v>3721</v>
      </c>
      <c r="D22" s="113">
        <v>1</v>
      </c>
      <c r="E22" s="85">
        <v>673.5</v>
      </c>
      <c r="F22" s="86">
        <v>673.5</v>
      </c>
      <c r="G22" s="87">
        <v>12.75</v>
      </c>
      <c r="H22" s="87">
        <v>12.75</v>
      </c>
      <c r="I22" s="180" t="s">
        <v>165</v>
      </c>
      <c r="J22" s="96"/>
      <c r="K22" s="96">
        <v>1</v>
      </c>
      <c r="L22" s="96"/>
      <c r="M22" s="96"/>
      <c r="N22" s="96"/>
      <c r="O22" s="164"/>
      <c r="P22" s="164"/>
      <c r="Q22" s="164"/>
      <c r="R22" s="77">
        <f t="shared" si="4"/>
        <v>0</v>
      </c>
      <c r="S22" s="181"/>
      <c r="T22" s="291" t="str">
        <f>IFERROR(VLOOKUP(B22,'Найдено на объекте'!$A$2:$I$83,9,0),"-")</f>
        <v>-</v>
      </c>
      <c r="U22" s="196" t="str">
        <f t="shared" si="0"/>
        <v>-</v>
      </c>
      <c r="V22" s="95" t="str">
        <f>IFERROR(VLOOKUP(B22,[1]Отгрузки!$B$208:$C$281,2,0),"-")</f>
        <v>-</v>
      </c>
      <c r="W22" s="95" t="str">
        <f t="shared" si="5"/>
        <v>-</v>
      </c>
      <c r="X22" s="88">
        <f t="shared" si="1"/>
        <v>1</v>
      </c>
      <c r="Y22" s="196">
        <f t="shared" si="2"/>
        <v>0.67349999999999999</v>
      </c>
      <c r="Z22" s="319"/>
      <c r="AA22" s="291"/>
      <c r="AB22" s="63">
        <f>VLOOKUP(B22,'[2]ВОМ КГ-3 СОЭКС'!$C$3:$G$2063,5,0)</f>
        <v>673.5</v>
      </c>
      <c r="AC22" s="219">
        <f t="shared" si="3"/>
        <v>0</v>
      </c>
    </row>
    <row r="23" spans="1:29" x14ac:dyDescent="0.3">
      <c r="A23" s="159" t="s">
        <v>210</v>
      </c>
      <c r="B23" s="160" t="s">
        <v>2219</v>
      </c>
      <c r="C23" s="160" t="s">
        <v>3722</v>
      </c>
      <c r="D23" s="113">
        <v>1</v>
      </c>
      <c r="E23" s="85">
        <v>685.2</v>
      </c>
      <c r="F23" s="86">
        <v>685.2</v>
      </c>
      <c r="G23" s="87">
        <v>13.06</v>
      </c>
      <c r="H23" s="87">
        <v>13.06</v>
      </c>
      <c r="I23" s="180" t="s">
        <v>165</v>
      </c>
      <c r="J23" s="96"/>
      <c r="K23" s="96">
        <v>1</v>
      </c>
      <c r="L23" s="96"/>
      <c r="M23" s="96"/>
      <c r="N23" s="96"/>
      <c r="O23" s="164"/>
      <c r="P23" s="164"/>
      <c r="Q23" s="164"/>
      <c r="R23" s="77">
        <f t="shared" si="4"/>
        <v>0</v>
      </c>
      <c r="S23" s="181"/>
      <c r="T23" s="291" t="str">
        <f>IFERROR(VLOOKUP(B23,'Найдено на объекте'!$A$2:$I$83,9,0),"-")</f>
        <v>-</v>
      </c>
      <c r="U23" s="196" t="str">
        <f t="shared" si="0"/>
        <v>-</v>
      </c>
      <c r="V23" s="95" t="str">
        <f>IFERROR(VLOOKUP(B23,[1]Отгрузки!$B$208:$C$281,2,0),"-")</f>
        <v>-</v>
      </c>
      <c r="W23" s="95" t="str">
        <f t="shared" si="5"/>
        <v>-</v>
      </c>
      <c r="X23" s="88">
        <f t="shared" si="1"/>
        <v>1</v>
      </c>
      <c r="Y23" s="196">
        <f t="shared" si="2"/>
        <v>0.68520000000000003</v>
      </c>
      <c r="Z23" s="319"/>
      <c r="AA23" s="291"/>
      <c r="AB23" s="63">
        <f>VLOOKUP(B23,'[2]ВОМ КГ-3 СОЭКС'!$C$3:$G$2063,5,0)</f>
        <v>685.2</v>
      </c>
      <c r="AC23" s="219">
        <f t="shared" si="3"/>
        <v>0</v>
      </c>
    </row>
    <row r="24" spans="1:29" x14ac:dyDescent="0.3">
      <c r="A24" s="159" t="s">
        <v>212</v>
      </c>
      <c r="B24" s="160" t="s">
        <v>2220</v>
      </c>
      <c r="C24" s="160" t="s">
        <v>3723</v>
      </c>
      <c r="D24" s="113">
        <v>2</v>
      </c>
      <c r="E24" s="85">
        <v>673.5</v>
      </c>
      <c r="F24" s="86">
        <v>1347</v>
      </c>
      <c r="G24" s="87">
        <v>12.75</v>
      </c>
      <c r="H24" s="87">
        <v>25.5</v>
      </c>
      <c r="I24" s="180" t="s">
        <v>170</v>
      </c>
      <c r="J24" s="96"/>
      <c r="K24" s="96">
        <v>2</v>
      </c>
      <c r="L24" s="96"/>
      <c r="M24" s="96"/>
      <c r="N24" s="96"/>
      <c r="O24" s="164"/>
      <c r="P24" s="164"/>
      <c r="Q24" s="164"/>
      <c r="R24" s="77">
        <f t="shared" si="4"/>
        <v>0</v>
      </c>
      <c r="S24" s="181"/>
      <c r="T24" s="291" t="str">
        <f>IFERROR(VLOOKUP(B24,'Найдено на объекте'!$A$2:$I$83,9,0),"-")</f>
        <v>-</v>
      </c>
      <c r="U24" s="196" t="str">
        <f t="shared" si="0"/>
        <v>-</v>
      </c>
      <c r="V24" s="95" t="str">
        <f>IFERROR(VLOOKUP(B24,[1]Отгрузки!$B$208:$C$281,2,0),"-")</f>
        <v>-</v>
      </c>
      <c r="W24" s="95" t="str">
        <f t="shared" si="5"/>
        <v>-</v>
      </c>
      <c r="X24" s="88">
        <f t="shared" si="1"/>
        <v>2</v>
      </c>
      <c r="Y24" s="196">
        <f t="shared" si="2"/>
        <v>1.347</v>
      </c>
      <c r="Z24" s="319"/>
      <c r="AA24" s="291"/>
      <c r="AB24" s="63">
        <f>VLOOKUP(B24,'[2]ВОМ КГ-3 СОЭКС'!$C$3:$G$2063,5,0)</f>
        <v>1347</v>
      </c>
      <c r="AC24" s="219">
        <f t="shared" si="3"/>
        <v>0</v>
      </c>
    </row>
    <row r="25" spans="1:29" x14ac:dyDescent="0.3">
      <c r="A25" s="159" t="s">
        <v>214</v>
      </c>
      <c r="B25" s="160" t="s">
        <v>2221</v>
      </c>
      <c r="C25" s="160" t="s">
        <v>3724</v>
      </c>
      <c r="D25" s="113">
        <v>1</v>
      </c>
      <c r="E25" s="85">
        <v>673.5</v>
      </c>
      <c r="F25" s="86">
        <v>673.5</v>
      </c>
      <c r="G25" s="87">
        <v>12.75</v>
      </c>
      <c r="H25" s="87">
        <v>12.75</v>
      </c>
      <c r="I25" s="180" t="s">
        <v>165</v>
      </c>
      <c r="J25" s="96"/>
      <c r="K25" s="96"/>
      <c r="L25" s="96">
        <v>1</v>
      </c>
      <c r="M25" s="96"/>
      <c r="N25" s="96"/>
      <c r="O25" s="164"/>
      <c r="P25" s="164"/>
      <c r="Q25" s="164"/>
      <c r="R25" s="77">
        <f t="shared" si="4"/>
        <v>0</v>
      </c>
      <c r="S25" s="181"/>
      <c r="T25" s="291" t="str">
        <f>IFERROR(VLOOKUP(B25,'Найдено на объекте'!$A$2:$I$83,9,0),"-")</f>
        <v>-</v>
      </c>
      <c r="U25" s="196" t="str">
        <f t="shared" si="0"/>
        <v>-</v>
      </c>
      <c r="V25" s="95" t="str">
        <f>IFERROR(VLOOKUP(B25,[1]Отгрузки!$B$208:$C$281,2,0),"-")</f>
        <v>-</v>
      </c>
      <c r="W25" s="95" t="str">
        <f t="shared" si="5"/>
        <v>-</v>
      </c>
      <c r="X25" s="88">
        <f t="shared" si="1"/>
        <v>1</v>
      </c>
      <c r="Y25" s="196">
        <f t="shared" si="2"/>
        <v>0.67349999999999999</v>
      </c>
      <c r="Z25" s="319"/>
      <c r="AA25" s="291"/>
      <c r="AB25" s="63">
        <f>VLOOKUP(B25,'[2]ВОМ КГ-3 СОЭКС'!$C$3:$G$2063,5,0)</f>
        <v>673.5</v>
      </c>
      <c r="AC25" s="219">
        <f t="shared" si="3"/>
        <v>0</v>
      </c>
    </row>
    <row r="26" spans="1:29" x14ac:dyDescent="0.3">
      <c r="A26" s="159" t="s">
        <v>216</v>
      </c>
      <c r="B26" s="160" t="s">
        <v>2222</v>
      </c>
      <c r="C26" s="160" t="s">
        <v>3725</v>
      </c>
      <c r="D26" s="113">
        <v>1</v>
      </c>
      <c r="E26" s="85">
        <v>685.2</v>
      </c>
      <c r="F26" s="86">
        <v>685.2</v>
      </c>
      <c r="G26" s="87">
        <v>13.06</v>
      </c>
      <c r="H26" s="87">
        <v>13.06</v>
      </c>
      <c r="I26" s="180" t="s">
        <v>165</v>
      </c>
      <c r="J26" s="96"/>
      <c r="K26" s="96"/>
      <c r="L26" s="96">
        <v>1</v>
      </c>
      <c r="M26" s="96"/>
      <c r="N26" s="96"/>
      <c r="O26" s="164"/>
      <c r="P26" s="164"/>
      <c r="Q26" s="164"/>
      <c r="R26" s="77">
        <f t="shared" si="4"/>
        <v>0</v>
      </c>
      <c r="S26" s="181"/>
      <c r="T26" s="291" t="str">
        <f>IFERROR(VLOOKUP(B26,'Найдено на объекте'!$A$2:$I$83,9,0),"-")</f>
        <v>-</v>
      </c>
      <c r="U26" s="196" t="str">
        <f t="shared" si="0"/>
        <v>-</v>
      </c>
      <c r="V26" s="95" t="str">
        <f>IFERROR(VLOOKUP(B26,[1]Отгрузки!$B$208:$C$281,2,0),"-")</f>
        <v>-</v>
      </c>
      <c r="W26" s="95" t="str">
        <f t="shared" si="5"/>
        <v>-</v>
      </c>
      <c r="X26" s="88">
        <f t="shared" si="1"/>
        <v>1</v>
      </c>
      <c r="Y26" s="196">
        <f t="shared" si="2"/>
        <v>0.68520000000000003</v>
      </c>
      <c r="Z26" s="319"/>
      <c r="AA26" s="291"/>
      <c r="AB26" s="63">
        <f>VLOOKUP(B26,'[2]ВОМ КГ-3 СОЭКС'!$C$3:$G$2063,5,0)</f>
        <v>685.2</v>
      </c>
      <c r="AC26" s="219">
        <f t="shared" si="3"/>
        <v>0</v>
      </c>
    </row>
    <row r="27" spans="1:29" x14ac:dyDescent="0.3">
      <c r="A27" s="159" t="s">
        <v>218</v>
      </c>
      <c r="B27" s="160" t="s">
        <v>2223</v>
      </c>
      <c r="C27" s="160" t="s">
        <v>3726</v>
      </c>
      <c r="D27" s="113">
        <v>2</v>
      </c>
      <c r="E27" s="85">
        <v>686</v>
      </c>
      <c r="F27" s="86">
        <v>1372</v>
      </c>
      <c r="G27" s="87">
        <v>13.14</v>
      </c>
      <c r="H27" s="87">
        <v>26.28</v>
      </c>
      <c r="I27" s="180" t="s">
        <v>170</v>
      </c>
      <c r="J27" s="96"/>
      <c r="K27" s="96"/>
      <c r="L27" s="96">
        <v>2</v>
      </c>
      <c r="M27" s="96"/>
      <c r="N27" s="96"/>
      <c r="O27" s="164"/>
      <c r="P27" s="164"/>
      <c r="Q27" s="164"/>
      <c r="R27" s="77">
        <f t="shared" si="4"/>
        <v>0</v>
      </c>
      <c r="S27" s="181"/>
      <c r="T27" s="291" t="str">
        <f>IFERROR(VLOOKUP(B27,'Найдено на объекте'!$A$2:$I$83,9,0),"-")</f>
        <v>-</v>
      </c>
      <c r="U27" s="196" t="str">
        <f t="shared" si="0"/>
        <v>-</v>
      </c>
      <c r="V27" s="95" t="str">
        <f>IFERROR(VLOOKUP(B27,[1]Отгрузки!$B$208:$C$281,2,0),"-")</f>
        <v>-</v>
      </c>
      <c r="W27" s="95" t="str">
        <f t="shared" si="5"/>
        <v>-</v>
      </c>
      <c r="X27" s="88">
        <f t="shared" si="1"/>
        <v>2</v>
      </c>
      <c r="Y27" s="196">
        <f t="shared" si="2"/>
        <v>1.3720000000000001</v>
      </c>
      <c r="Z27" s="319"/>
      <c r="AA27" s="291"/>
      <c r="AB27" s="63">
        <f>VLOOKUP(B27,'[2]ВОМ КГ-3 СОЭКС'!$C$3:$G$2063,5,0)</f>
        <v>1372</v>
      </c>
      <c r="AC27" s="219">
        <f t="shared" si="3"/>
        <v>0</v>
      </c>
    </row>
    <row r="28" spans="1:29" x14ac:dyDescent="0.3">
      <c r="A28" s="159" t="s">
        <v>220</v>
      </c>
      <c r="B28" s="160" t="s">
        <v>2224</v>
      </c>
      <c r="C28" s="160" t="s">
        <v>3727</v>
      </c>
      <c r="D28" s="113">
        <v>1</v>
      </c>
      <c r="E28" s="85">
        <v>686</v>
      </c>
      <c r="F28" s="86">
        <v>686</v>
      </c>
      <c r="G28" s="87">
        <v>13.14</v>
      </c>
      <c r="H28" s="87">
        <v>13.14</v>
      </c>
      <c r="I28" s="180" t="s">
        <v>165</v>
      </c>
      <c r="J28" s="96"/>
      <c r="K28" s="96"/>
      <c r="L28" s="96">
        <v>1</v>
      </c>
      <c r="M28" s="96"/>
      <c r="N28" s="96"/>
      <c r="O28" s="164"/>
      <c r="P28" s="164"/>
      <c r="Q28" s="164"/>
      <c r="R28" s="77">
        <f t="shared" si="4"/>
        <v>0</v>
      </c>
      <c r="S28" s="181"/>
      <c r="T28" s="291" t="str">
        <f>IFERROR(VLOOKUP(B28,'Найдено на объекте'!$A$2:$I$83,9,0),"-")</f>
        <v>-</v>
      </c>
      <c r="U28" s="196" t="str">
        <f t="shared" si="0"/>
        <v>-</v>
      </c>
      <c r="V28" s="95" t="str">
        <f>IFERROR(VLOOKUP(B28,[1]Отгрузки!$B$208:$C$281,2,0),"-")</f>
        <v>-</v>
      </c>
      <c r="W28" s="95" t="str">
        <f t="shared" si="5"/>
        <v>-</v>
      </c>
      <c r="X28" s="88">
        <f t="shared" si="1"/>
        <v>1</v>
      </c>
      <c r="Y28" s="196">
        <f t="shared" si="2"/>
        <v>0.68600000000000005</v>
      </c>
      <c r="Z28" s="319"/>
      <c r="AA28" s="291"/>
      <c r="AB28" s="63">
        <f>VLOOKUP(B28,'[2]ВОМ КГ-3 СОЭКС'!$C$3:$G$2063,5,0)</f>
        <v>686</v>
      </c>
      <c r="AC28" s="219">
        <f t="shared" si="3"/>
        <v>0</v>
      </c>
    </row>
    <row r="29" spans="1:29" x14ac:dyDescent="0.3">
      <c r="A29" s="159" t="s">
        <v>222</v>
      </c>
      <c r="B29" s="160" t="s">
        <v>2225</v>
      </c>
      <c r="C29" s="160" t="s">
        <v>3728</v>
      </c>
      <c r="D29" s="113">
        <v>1</v>
      </c>
      <c r="E29" s="85">
        <v>697.7</v>
      </c>
      <c r="F29" s="86">
        <v>697.7</v>
      </c>
      <c r="G29" s="87">
        <v>13.45</v>
      </c>
      <c r="H29" s="87">
        <v>13.45</v>
      </c>
      <c r="I29" s="180" t="s">
        <v>165</v>
      </c>
      <c r="J29" s="96"/>
      <c r="K29" s="96"/>
      <c r="L29" s="96">
        <v>1</v>
      </c>
      <c r="M29" s="96"/>
      <c r="N29" s="96"/>
      <c r="O29" s="164"/>
      <c r="P29" s="164"/>
      <c r="Q29" s="164"/>
      <c r="R29" s="77">
        <f t="shared" si="4"/>
        <v>0</v>
      </c>
      <c r="S29" s="181"/>
      <c r="T29" s="291" t="str">
        <f>IFERROR(VLOOKUP(B29,'Найдено на объекте'!$A$2:$I$83,9,0),"-")</f>
        <v>-</v>
      </c>
      <c r="U29" s="196" t="str">
        <f t="shared" si="0"/>
        <v>-</v>
      </c>
      <c r="V29" s="95" t="str">
        <f>IFERROR(VLOOKUP(B29,[1]Отгрузки!$B$208:$C$281,2,0),"-")</f>
        <v>-</v>
      </c>
      <c r="W29" s="95" t="str">
        <f t="shared" si="5"/>
        <v>-</v>
      </c>
      <c r="X29" s="88">
        <f t="shared" si="1"/>
        <v>1</v>
      </c>
      <c r="Y29" s="196">
        <f t="shared" si="2"/>
        <v>0.6977000000000001</v>
      </c>
      <c r="Z29" s="319"/>
      <c r="AA29" s="291"/>
      <c r="AB29" s="63">
        <f>VLOOKUP(B29,'[2]ВОМ КГ-3 СОЭКС'!$C$3:$G$2063,5,0)</f>
        <v>697.7</v>
      </c>
      <c r="AC29" s="219">
        <f t="shared" si="3"/>
        <v>0</v>
      </c>
    </row>
    <row r="30" spans="1:29" x14ac:dyDescent="0.3">
      <c r="A30" s="159" t="s">
        <v>224</v>
      </c>
      <c r="B30" s="160" t="s">
        <v>2226</v>
      </c>
      <c r="C30" s="160" t="s">
        <v>3729</v>
      </c>
      <c r="D30" s="113">
        <v>2</v>
      </c>
      <c r="E30" s="85">
        <v>673.5</v>
      </c>
      <c r="F30" s="86">
        <v>1347</v>
      </c>
      <c r="G30" s="87">
        <v>12.75</v>
      </c>
      <c r="H30" s="87">
        <v>25.5</v>
      </c>
      <c r="I30" s="180" t="s">
        <v>170</v>
      </c>
      <c r="J30" s="96"/>
      <c r="K30" s="96"/>
      <c r="L30" s="96">
        <v>2</v>
      </c>
      <c r="M30" s="96"/>
      <c r="N30" s="96"/>
      <c r="O30" s="164"/>
      <c r="P30" s="164"/>
      <c r="Q30" s="164"/>
      <c r="R30" s="77">
        <f t="shared" si="4"/>
        <v>0</v>
      </c>
      <c r="S30" s="181"/>
      <c r="T30" s="291" t="str">
        <f>IFERROR(VLOOKUP(B30,'Найдено на объекте'!$A$2:$I$83,9,0),"-")</f>
        <v>-</v>
      </c>
      <c r="U30" s="196" t="str">
        <f t="shared" si="0"/>
        <v>-</v>
      </c>
      <c r="V30" s="95" t="str">
        <f>IFERROR(VLOOKUP(B30,[1]Отгрузки!$B$208:$C$281,2,0),"-")</f>
        <v>-</v>
      </c>
      <c r="W30" s="95" t="str">
        <f t="shared" si="5"/>
        <v>-</v>
      </c>
      <c r="X30" s="88">
        <f t="shared" si="1"/>
        <v>2</v>
      </c>
      <c r="Y30" s="196">
        <f t="shared" si="2"/>
        <v>1.347</v>
      </c>
      <c r="Z30" s="319"/>
      <c r="AA30" s="291"/>
      <c r="AB30" s="63">
        <f>VLOOKUP(B30,'[2]ВОМ КГ-3 СОЭКС'!$C$3:$G$2063,5,0)</f>
        <v>1347</v>
      </c>
      <c r="AC30" s="219">
        <f t="shared" si="3"/>
        <v>0</v>
      </c>
    </row>
    <row r="31" spans="1:29" x14ac:dyDescent="0.3">
      <c r="A31" s="159" t="s">
        <v>226</v>
      </c>
      <c r="B31" s="160" t="s">
        <v>2227</v>
      </c>
      <c r="C31" s="160" t="s">
        <v>3730</v>
      </c>
      <c r="D31" s="113">
        <v>1</v>
      </c>
      <c r="E31" s="85">
        <v>652.20000000000005</v>
      </c>
      <c r="F31" s="86">
        <v>652.20000000000005</v>
      </c>
      <c r="G31" s="87">
        <v>12.35</v>
      </c>
      <c r="H31" s="87">
        <v>12.35</v>
      </c>
      <c r="I31" s="180" t="s">
        <v>165</v>
      </c>
      <c r="J31" s="96"/>
      <c r="K31" s="96"/>
      <c r="L31" s="96"/>
      <c r="M31" s="96">
        <v>1</v>
      </c>
      <c r="N31" s="96"/>
      <c r="O31" s="164"/>
      <c r="P31" s="164"/>
      <c r="Q31" s="164"/>
      <c r="R31" s="77">
        <f t="shared" si="4"/>
        <v>0</v>
      </c>
      <c r="S31" s="181"/>
      <c r="T31" s="291" t="str">
        <f>IFERROR(VLOOKUP(B31,'Найдено на объекте'!$A$2:$I$83,9,0),"-")</f>
        <v>-</v>
      </c>
      <c r="U31" s="196" t="str">
        <f t="shared" si="0"/>
        <v>-</v>
      </c>
      <c r="V31" s="95" t="str">
        <f>IFERROR(VLOOKUP(B31,[1]Отгрузки!$B$208:$C$281,2,0),"-")</f>
        <v>-</v>
      </c>
      <c r="W31" s="95" t="str">
        <f t="shared" si="5"/>
        <v>-</v>
      </c>
      <c r="X31" s="88">
        <f t="shared" si="1"/>
        <v>1</v>
      </c>
      <c r="Y31" s="196">
        <f t="shared" si="2"/>
        <v>0.6522</v>
      </c>
      <c r="Z31" s="319"/>
      <c r="AA31" s="291"/>
      <c r="AB31" s="63">
        <f>VLOOKUP(B31,'[2]ВОМ КГ-3 СОЭКС'!$C$3:$G$2063,5,0)</f>
        <v>652.20000000000005</v>
      </c>
      <c r="AC31" s="219">
        <f t="shared" si="3"/>
        <v>0</v>
      </c>
    </row>
    <row r="32" spans="1:29" x14ac:dyDescent="0.3">
      <c r="A32" s="159" t="s">
        <v>228</v>
      </c>
      <c r="B32" s="160" t="s">
        <v>2228</v>
      </c>
      <c r="C32" s="160" t="s">
        <v>3731</v>
      </c>
      <c r="D32" s="113">
        <v>1</v>
      </c>
      <c r="E32" s="85">
        <v>663.9</v>
      </c>
      <c r="F32" s="86">
        <v>663.9</v>
      </c>
      <c r="G32" s="87">
        <v>12.67</v>
      </c>
      <c r="H32" s="87">
        <v>12.67</v>
      </c>
      <c r="I32" s="180" t="s">
        <v>165</v>
      </c>
      <c r="J32" s="96"/>
      <c r="K32" s="96"/>
      <c r="L32" s="96"/>
      <c r="M32" s="96">
        <v>1</v>
      </c>
      <c r="N32" s="96"/>
      <c r="O32" s="164"/>
      <c r="P32" s="164"/>
      <c r="Q32" s="164"/>
      <c r="R32" s="77">
        <f t="shared" si="4"/>
        <v>0</v>
      </c>
      <c r="S32" s="181"/>
      <c r="T32" s="291" t="str">
        <f>IFERROR(VLOOKUP(B32,'Найдено на объекте'!$A$2:$I$83,9,0),"-")</f>
        <v>-</v>
      </c>
      <c r="U32" s="196" t="str">
        <f t="shared" si="0"/>
        <v>-</v>
      </c>
      <c r="V32" s="95" t="str">
        <f>IFERROR(VLOOKUP(B32,[1]Отгрузки!$B$208:$C$281,2,0),"-")</f>
        <v>-</v>
      </c>
      <c r="W32" s="95" t="str">
        <f t="shared" si="5"/>
        <v>-</v>
      </c>
      <c r="X32" s="88">
        <f t="shared" si="1"/>
        <v>1</v>
      </c>
      <c r="Y32" s="196">
        <f t="shared" si="2"/>
        <v>0.66389999999999993</v>
      </c>
      <c r="Z32" s="319"/>
      <c r="AA32" s="291"/>
      <c r="AB32" s="63">
        <f>VLOOKUP(B32,'[2]ВОМ КГ-3 СОЭКС'!$C$3:$G$2063,5,0)</f>
        <v>663.9</v>
      </c>
      <c r="AC32" s="219">
        <f t="shared" si="3"/>
        <v>0</v>
      </c>
    </row>
    <row r="33" spans="1:29" x14ac:dyDescent="0.3">
      <c r="A33" s="159" t="s">
        <v>230</v>
      </c>
      <c r="B33" s="160" t="s">
        <v>2229</v>
      </c>
      <c r="C33" s="160" t="s">
        <v>3732</v>
      </c>
      <c r="D33" s="113">
        <v>2</v>
      </c>
      <c r="E33" s="85">
        <v>652.20000000000005</v>
      </c>
      <c r="F33" s="86">
        <v>1304.4000000000001</v>
      </c>
      <c r="G33" s="87">
        <v>12.35</v>
      </c>
      <c r="H33" s="87">
        <v>24.7</v>
      </c>
      <c r="I33" s="180" t="s">
        <v>170</v>
      </c>
      <c r="J33" s="96"/>
      <c r="K33" s="96"/>
      <c r="L33" s="96"/>
      <c r="M33" s="96">
        <v>2</v>
      </c>
      <c r="N33" s="96"/>
      <c r="O33" s="164"/>
      <c r="P33" s="164"/>
      <c r="Q33" s="164"/>
      <c r="R33" s="77">
        <f t="shared" si="4"/>
        <v>0</v>
      </c>
      <c r="S33" s="181"/>
      <c r="T33" s="291" t="str">
        <f>IFERROR(VLOOKUP(B33,'Найдено на объекте'!$A$2:$I$83,9,0),"-")</f>
        <v>-</v>
      </c>
      <c r="U33" s="196" t="str">
        <f t="shared" si="0"/>
        <v>-</v>
      </c>
      <c r="V33" s="95" t="str">
        <f>IFERROR(VLOOKUP(B33,[1]Отгрузки!$B$208:$C$281,2,0),"-")</f>
        <v>-</v>
      </c>
      <c r="W33" s="95" t="str">
        <f t="shared" si="5"/>
        <v>-</v>
      </c>
      <c r="X33" s="88">
        <f t="shared" si="1"/>
        <v>2</v>
      </c>
      <c r="Y33" s="196">
        <f t="shared" si="2"/>
        <v>1.3044</v>
      </c>
      <c r="Z33" s="319"/>
      <c r="AA33" s="291"/>
      <c r="AB33" s="63">
        <f>VLOOKUP(B33,'[2]ВОМ КГ-3 СОЭКС'!$C$3:$G$2063,5,0)</f>
        <v>1304.4000000000001</v>
      </c>
      <c r="AC33" s="219">
        <f t="shared" si="3"/>
        <v>0</v>
      </c>
    </row>
    <row r="34" spans="1:29" x14ac:dyDescent="0.3">
      <c r="A34" s="159" t="s">
        <v>232</v>
      </c>
      <c r="B34" s="160" t="s">
        <v>2230</v>
      </c>
      <c r="C34" s="160" t="s">
        <v>3733</v>
      </c>
      <c r="D34" s="113">
        <v>1</v>
      </c>
      <c r="E34" s="85">
        <v>664.1</v>
      </c>
      <c r="F34" s="86">
        <v>664.1</v>
      </c>
      <c r="G34" s="87">
        <v>12.71</v>
      </c>
      <c r="H34" s="87">
        <v>12.71</v>
      </c>
      <c r="I34" s="180" t="s">
        <v>165</v>
      </c>
      <c r="J34" s="96"/>
      <c r="K34" s="96"/>
      <c r="L34" s="96"/>
      <c r="M34" s="96">
        <v>1</v>
      </c>
      <c r="N34" s="96"/>
      <c r="O34" s="164"/>
      <c r="P34" s="164"/>
      <c r="Q34" s="164"/>
      <c r="R34" s="77">
        <f t="shared" si="4"/>
        <v>0</v>
      </c>
      <c r="S34" s="181"/>
      <c r="T34" s="291" t="str">
        <f>IFERROR(VLOOKUP(B34,'Найдено на объекте'!$A$2:$I$83,9,0),"-")</f>
        <v>-</v>
      </c>
      <c r="U34" s="196" t="str">
        <f t="shared" si="0"/>
        <v>-</v>
      </c>
      <c r="V34" s="95" t="str">
        <f>IFERROR(VLOOKUP(B34,[1]Отгрузки!$B$208:$C$281,2,0),"-")</f>
        <v>-</v>
      </c>
      <c r="W34" s="95" t="str">
        <f t="shared" si="5"/>
        <v>-</v>
      </c>
      <c r="X34" s="88">
        <f t="shared" si="1"/>
        <v>1</v>
      </c>
      <c r="Y34" s="196">
        <f t="shared" si="2"/>
        <v>0.66410000000000002</v>
      </c>
      <c r="Z34" s="319"/>
      <c r="AA34" s="291"/>
      <c r="AB34" s="63">
        <f>VLOOKUP(B34,'[2]ВОМ КГ-3 СОЭКС'!$C$3:$G$2063,5,0)</f>
        <v>664.1</v>
      </c>
      <c r="AC34" s="219">
        <f t="shared" si="3"/>
        <v>0</v>
      </c>
    </row>
    <row r="35" spans="1:29" x14ac:dyDescent="0.3">
      <c r="A35" s="159" t="s">
        <v>234</v>
      </c>
      <c r="B35" s="160" t="s">
        <v>2231</v>
      </c>
      <c r="C35" s="160" t="s">
        <v>3734</v>
      </c>
      <c r="D35" s="113">
        <v>1</v>
      </c>
      <c r="E35" s="85">
        <v>696.2</v>
      </c>
      <c r="F35" s="86">
        <v>696.2</v>
      </c>
      <c r="G35" s="87">
        <v>13.57</v>
      </c>
      <c r="H35" s="87">
        <v>13.57</v>
      </c>
      <c r="I35" s="180" t="s">
        <v>165</v>
      </c>
      <c r="J35" s="96"/>
      <c r="K35" s="96"/>
      <c r="L35" s="96"/>
      <c r="M35" s="96">
        <v>1</v>
      </c>
      <c r="N35" s="96"/>
      <c r="O35" s="164"/>
      <c r="P35" s="164"/>
      <c r="Q35" s="164"/>
      <c r="R35" s="77">
        <f t="shared" si="4"/>
        <v>0</v>
      </c>
      <c r="S35" s="181"/>
      <c r="T35" s="291" t="str">
        <f>IFERROR(VLOOKUP(B35,'Найдено на объекте'!$A$2:$I$83,9,0),"-")</f>
        <v>-</v>
      </c>
      <c r="U35" s="196" t="str">
        <f t="shared" si="0"/>
        <v>-</v>
      </c>
      <c r="V35" s="95" t="str">
        <f>IFERROR(VLOOKUP(B35,[1]Отгрузки!$B$208:$C$281,2,0),"-")</f>
        <v>-</v>
      </c>
      <c r="W35" s="95" t="str">
        <f t="shared" si="5"/>
        <v>-</v>
      </c>
      <c r="X35" s="88">
        <f t="shared" si="1"/>
        <v>1</v>
      </c>
      <c r="Y35" s="196">
        <f t="shared" si="2"/>
        <v>0.69620000000000004</v>
      </c>
      <c r="Z35" s="319"/>
      <c r="AA35" s="291"/>
      <c r="AB35" s="63">
        <f>VLOOKUP(B35,'[2]ВОМ КГ-3 СОЭКС'!$C$3:$G$2063,5,0)</f>
        <v>696.2</v>
      </c>
      <c r="AC35" s="219">
        <f t="shared" si="3"/>
        <v>0</v>
      </c>
    </row>
    <row r="36" spans="1:29" x14ac:dyDescent="0.3">
      <c r="A36" s="159" t="s">
        <v>236</v>
      </c>
      <c r="B36" s="160" t="s">
        <v>2232</v>
      </c>
      <c r="C36" s="160" t="s">
        <v>3735</v>
      </c>
      <c r="D36" s="113">
        <v>1</v>
      </c>
      <c r="E36" s="85">
        <v>685.1</v>
      </c>
      <c r="F36" s="86">
        <v>685.1</v>
      </c>
      <c r="G36" s="87">
        <v>13.29</v>
      </c>
      <c r="H36" s="87">
        <v>13.29</v>
      </c>
      <c r="I36" s="180" t="s">
        <v>170</v>
      </c>
      <c r="J36" s="96"/>
      <c r="K36" s="96"/>
      <c r="L36" s="96"/>
      <c r="M36" s="96">
        <v>1</v>
      </c>
      <c r="N36" s="96"/>
      <c r="O36" s="164"/>
      <c r="P36" s="164"/>
      <c r="Q36" s="164"/>
      <c r="R36" s="77">
        <f t="shared" si="4"/>
        <v>0</v>
      </c>
      <c r="S36" s="181"/>
      <c r="T36" s="291" t="str">
        <f>IFERROR(VLOOKUP(B36,'Найдено на объекте'!$A$2:$I$83,9,0),"-")</f>
        <v>-</v>
      </c>
      <c r="U36" s="196" t="str">
        <f t="shared" si="0"/>
        <v>-</v>
      </c>
      <c r="V36" s="95" t="str">
        <f>IFERROR(VLOOKUP(B36,[1]Отгрузки!$B$208:$C$281,2,0),"-")</f>
        <v>-</v>
      </c>
      <c r="W36" s="95" t="str">
        <f t="shared" si="5"/>
        <v>-</v>
      </c>
      <c r="X36" s="88">
        <f t="shared" si="1"/>
        <v>1</v>
      </c>
      <c r="Y36" s="196">
        <f t="shared" si="2"/>
        <v>0.68510000000000004</v>
      </c>
      <c r="Z36" s="319"/>
      <c r="AA36" s="291"/>
      <c r="AB36" s="63">
        <f>VLOOKUP(B36,'[2]ВОМ КГ-3 СОЭКС'!$C$3:$G$2063,5,0)</f>
        <v>685.1</v>
      </c>
      <c r="AC36" s="219">
        <f t="shared" si="3"/>
        <v>0</v>
      </c>
    </row>
    <row r="37" spans="1:29" x14ac:dyDescent="0.3">
      <c r="A37" s="159" t="s">
        <v>238</v>
      </c>
      <c r="B37" s="160" t="s">
        <v>2233</v>
      </c>
      <c r="C37" s="160" t="s">
        <v>3736</v>
      </c>
      <c r="D37" s="113">
        <v>1</v>
      </c>
      <c r="E37" s="85">
        <v>685.3</v>
      </c>
      <c r="F37" s="86">
        <v>685.3</v>
      </c>
      <c r="G37" s="87">
        <v>13.31</v>
      </c>
      <c r="H37" s="87">
        <v>13.31</v>
      </c>
      <c r="I37" s="180" t="s">
        <v>170</v>
      </c>
      <c r="J37" s="96"/>
      <c r="K37" s="96"/>
      <c r="L37" s="96"/>
      <c r="M37" s="96">
        <v>1</v>
      </c>
      <c r="N37" s="96"/>
      <c r="O37" s="164"/>
      <c r="P37" s="164"/>
      <c r="Q37" s="164"/>
      <c r="R37" s="77">
        <f t="shared" si="4"/>
        <v>0</v>
      </c>
      <c r="S37" s="181"/>
      <c r="T37" s="291" t="str">
        <f>IFERROR(VLOOKUP(B37,'Найдено на объекте'!$A$2:$I$83,9,0),"-")</f>
        <v>-</v>
      </c>
      <c r="U37" s="196" t="str">
        <f t="shared" si="0"/>
        <v>-</v>
      </c>
      <c r="V37" s="95" t="str">
        <f>IFERROR(VLOOKUP(B37,[1]Отгрузки!$B$208:$C$281,2,0),"-")</f>
        <v>-</v>
      </c>
      <c r="W37" s="95" t="str">
        <f t="shared" si="5"/>
        <v>-</v>
      </c>
      <c r="X37" s="88">
        <f t="shared" si="1"/>
        <v>1</v>
      </c>
      <c r="Y37" s="196">
        <f t="shared" si="2"/>
        <v>0.68529999999999991</v>
      </c>
      <c r="Z37" s="319"/>
      <c r="AA37" s="291"/>
      <c r="AB37" s="63">
        <f>VLOOKUP(B37,'[2]ВОМ КГ-3 СОЭКС'!$C$3:$G$2063,5,0)</f>
        <v>685.3</v>
      </c>
      <c r="AC37" s="219">
        <f t="shared" si="3"/>
        <v>0</v>
      </c>
    </row>
    <row r="38" spans="1:29" x14ac:dyDescent="0.3">
      <c r="A38" s="159" t="s">
        <v>240</v>
      </c>
      <c r="B38" s="160" t="s">
        <v>2234</v>
      </c>
      <c r="C38" s="160" t="s">
        <v>3737</v>
      </c>
      <c r="D38" s="113">
        <v>1</v>
      </c>
      <c r="E38" s="85">
        <v>678.9</v>
      </c>
      <c r="F38" s="86">
        <v>678.9</v>
      </c>
      <c r="G38" s="87">
        <v>13.19</v>
      </c>
      <c r="H38" s="87">
        <v>13.19</v>
      </c>
      <c r="I38" s="180" t="s">
        <v>165</v>
      </c>
      <c r="J38" s="96"/>
      <c r="K38" s="96"/>
      <c r="L38" s="96"/>
      <c r="M38" s="96"/>
      <c r="N38" s="96">
        <v>1</v>
      </c>
      <c r="O38" s="164"/>
      <c r="P38" s="164"/>
      <c r="Q38" s="164"/>
      <c r="R38" s="77">
        <f t="shared" si="4"/>
        <v>0</v>
      </c>
      <c r="S38" s="181"/>
      <c r="T38" s="291" t="str">
        <f>IFERROR(VLOOKUP(B38,'Найдено на объекте'!$A$2:$I$83,9,0),"-")</f>
        <v>-</v>
      </c>
      <c r="U38" s="196" t="str">
        <f t="shared" si="0"/>
        <v>-</v>
      </c>
      <c r="V38" s="95" t="str">
        <f>IFERROR(VLOOKUP(B38,[1]Отгрузки!$B$208:$C$281,2,0),"-")</f>
        <v>-</v>
      </c>
      <c r="W38" s="95" t="str">
        <f t="shared" si="5"/>
        <v>-</v>
      </c>
      <c r="X38" s="88">
        <f t="shared" si="1"/>
        <v>1</v>
      </c>
      <c r="Y38" s="196">
        <f t="shared" si="2"/>
        <v>0.67889999999999995</v>
      </c>
      <c r="Z38" s="319"/>
      <c r="AA38" s="291"/>
      <c r="AB38" s="63">
        <f>VLOOKUP(B38,'[2]ВОМ КГ-3 СОЭКС'!$C$3:$G$2063,5,0)</f>
        <v>678.9</v>
      </c>
      <c r="AC38" s="219">
        <f t="shared" si="3"/>
        <v>0</v>
      </c>
    </row>
    <row r="39" spans="1:29" x14ac:dyDescent="0.3">
      <c r="A39" s="159" t="s">
        <v>242</v>
      </c>
      <c r="B39" s="160" t="s">
        <v>2235</v>
      </c>
      <c r="C39" s="160" t="s">
        <v>3738</v>
      </c>
      <c r="D39" s="113">
        <v>1</v>
      </c>
      <c r="E39" s="85">
        <v>691.2</v>
      </c>
      <c r="F39" s="86">
        <v>691.2</v>
      </c>
      <c r="G39" s="87">
        <v>13.51</v>
      </c>
      <c r="H39" s="87">
        <v>13.51</v>
      </c>
      <c r="I39" s="180" t="s">
        <v>165</v>
      </c>
      <c r="J39" s="96"/>
      <c r="K39" s="96"/>
      <c r="L39" s="96"/>
      <c r="M39" s="96"/>
      <c r="N39" s="96">
        <v>1</v>
      </c>
      <c r="O39" s="164"/>
      <c r="P39" s="164"/>
      <c r="Q39" s="164"/>
      <c r="R39" s="77">
        <f t="shared" si="4"/>
        <v>0</v>
      </c>
      <c r="S39" s="181"/>
      <c r="T39" s="291" t="str">
        <f>IFERROR(VLOOKUP(B39,'Найдено на объекте'!$A$2:$I$83,9,0),"-")</f>
        <v>-</v>
      </c>
      <c r="U39" s="196" t="str">
        <f t="shared" si="0"/>
        <v>-</v>
      </c>
      <c r="V39" s="95" t="str">
        <f>IFERROR(VLOOKUP(B39,[1]Отгрузки!$B$208:$C$281,2,0),"-")</f>
        <v>-</v>
      </c>
      <c r="W39" s="95" t="str">
        <f t="shared" si="5"/>
        <v>-</v>
      </c>
      <c r="X39" s="88">
        <f t="shared" si="1"/>
        <v>1</v>
      </c>
      <c r="Y39" s="196">
        <f t="shared" si="2"/>
        <v>0.69120000000000004</v>
      </c>
      <c r="Z39" s="319"/>
      <c r="AA39" s="291"/>
      <c r="AB39" s="63">
        <f>VLOOKUP(B39,'[2]ВОМ КГ-3 СОЭКС'!$C$3:$G$2063,5,0)</f>
        <v>691.2</v>
      </c>
      <c r="AC39" s="219">
        <f t="shared" si="3"/>
        <v>0</v>
      </c>
    </row>
    <row r="40" spans="1:29" x14ac:dyDescent="0.3">
      <c r="A40" s="159" t="s">
        <v>244</v>
      </c>
      <c r="B40" s="160" t="s">
        <v>2236</v>
      </c>
      <c r="C40" s="160" t="s">
        <v>3739</v>
      </c>
      <c r="D40" s="113">
        <v>1</v>
      </c>
      <c r="E40" s="85">
        <v>666.4</v>
      </c>
      <c r="F40" s="86">
        <v>666.4</v>
      </c>
      <c r="G40" s="87">
        <v>12.8</v>
      </c>
      <c r="H40" s="87">
        <v>12.8</v>
      </c>
      <c r="I40" s="180" t="s">
        <v>170</v>
      </c>
      <c r="J40" s="96"/>
      <c r="K40" s="96"/>
      <c r="L40" s="96"/>
      <c r="M40" s="96"/>
      <c r="N40" s="96">
        <v>1</v>
      </c>
      <c r="O40" s="164"/>
      <c r="P40" s="164"/>
      <c r="Q40" s="164"/>
      <c r="R40" s="77">
        <f t="shared" si="4"/>
        <v>0</v>
      </c>
      <c r="S40" s="181"/>
      <c r="T40" s="291" t="str">
        <f>IFERROR(VLOOKUP(B40,'Найдено на объекте'!$A$2:$I$83,9,0),"-")</f>
        <v>-</v>
      </c>
      <c r="U40" s="196" t="str">
        <f t="shared" si="0"/>
        <v>-</v>
      </c>
      <c r="V40" s="95" t="str">
        <f>IFERROR(VLOOKUP(B40,[1]Отгрузки!$B$208:$C$281,2,0),"-")</f>
        <v>-</v>
      </c>
      <c r="W40" s="95" t="str">
        <f t="shared" si="5"/>
        <v>-</v>
      </c>
      <c r="X40" s="88">
        <f t="shared" si="1"/>
        <v>1</v>
      </c>
      <c r="Y40" s="196">
        <f t="shared" si="2"/>
        <v>0.66639999999999999</v>
      </c>
      <c r="Z40" s="319"/>
      <c r="AA40" s="291"/>
      <c r="AB40" s="63">
        <f>VLOOKUP(B40,'[2]ВОМ КГ-3 СОЭКС'!$C$3:$G$2063,5,0)</f>
        <v>666.4</v>
      </c>
      <c r="AC40" s="219">
        <f t="shared" si="3"/>
        <v>0</v>
      </c>
    </row>
    <row r="41" spans="1:29" x14ac:dyDescent="0.3">
      <c r="A41" s="159" t="s">
        <v>246</v>
      </c>
      <c r="B41" s="160" t="s">
        <v>2237</v>
      </c>
      <c r="C41" s="160" t="s">
        <v>3740</v>
      </c>
      <c r="D41" s="113">
        <v>1</v>
      </c>
      <c r="E41" s="85">
        <v>666.4</v>
      </c>
      <c r="F41" s="86">
        <v>666.4</v>
      </c>
      <c r="G41" s="87">
        <v>12.8</v>
      </c>
      <c r="H41" s="87">
        <v>12.8</v>
      </c>
      <c r="I41" s="180" t="s">
        <v>170</v>
      </c>
      <c r="J41" s="96"/>
      <c r="K41" s="96"/>
      <c r="L41" s="96"/>
      <c r="M41" s="96"/>
      <c r="N41" s="96">
        <v>1</v>
      </c>
      <c r="O41" s="164"/>
      <c r="P41" s="164"/>
      <c r="Q41" s="164"/>
      <c r="R41" s="77">
        <f t="shared" si="4"/>
        <v>0</v>
      </c>
      <c r="S41" s="181"/>
      <c r="T41" s="291" t="str">
        <f>IFERROR(VLOOKUP(B41,'Найдено на объекте'!$A$2:$I$83,9,0),"-")</f>
        <v>-</v>
      </c>
      <c r="U41" s="196" t="str">
        <f t="shared" si="0"/>
        <v>-</v>
      </c>
      <c r="V41" s="95" t="str">
        <f>IFERROR(VLOOKUP(B41,[1]Отгрузки!$B$208:$C$281,2,0),"-")</f>
        <v>-</v>
      </c>
      <c r="W41" s="95" t="str">
        <f t="shared" si="5"/>
        <v>-</v>
      </c>
      <c r="X41" s="88">
        <f t="shared" si="1"/>
        <v>1</v>
      </c>
      <c r="Y41" s="196">
        <f t="shared" si="2"/>
        <v>0.66639999999999999</v>
      </c>
      <c r="Z41" s="319"/>
      <c r="AA41" s="291"/>
      <c r="AB41" s="63">
        <f>VLOOKUP(B41,'[2]ВОМ КГ-3 СОЭКС'!$C$3:$G$2063,5,0)</f>
        <v>666.4</v>
      </c>
      <c r="AC41" s="219">
        <f t="shared" si="3"/>
        <v>0</v>
      </c>
    </row>
    <row r="42" spans="1:29" x14ac:dyDescent="0.3">
      <c r="A42" s="159" t="s">
        <v>248</v>
      </c>
      <c r="B42" s="160" t="s">
        <v>2238</v>
      </c>
      <c r="C42" s="160" t="s">
        <v>3741</v>
      </c>
      <c r="D42" s="113">
        <v>1</v>
      </c>
      <c r="E42" s="85">
        <v>655.5</v>
      </c>
      <c r="F42" s="86">
        <v>655.5</v>
      </c>
      <c r="G42" s="87">
        <v>12.47</v>
      </c>
      <c r="H42" s="87">
        <v>12.47</v>
      </c>
      <c r="I42" s="180" t="s">
        <v>165</v>
      </c>
      <c r="J42" s="96"/>
      <c r="K42" s="96"/>
      <c r="L42" s="96"/>
      <c r="M42" s="96"/>
      <c r="N42" s="96">
        <v>1</v>
      </c>
      <c r="O42" s="164"/>
      <c r="P42" s="164"/>
      <c r="Q42" s="164"/>
      <c r="R42" s="77">
        <f t="shared" si="4"/>
        <v>0</v>
      </c>
      <c r="S42" s="181"/>
      <c r="T42" s="291" t="str">
        <f>IFERROR(VLOOKUP(B42,'Найдено на объекте'!$A$2:$I$83,9,0),"-")</f>
        <v>-</v>
      </c>
      <c r="U42" s="196" t="str">
        <f t="shared" si="0"/>
        <v>-</v>
      </c>
      <c r="V42" s="95" t="str">
        <f>IFERROR(VLOOKUP(B42,[1]Отгрузки!$B$208:$C$281,2,0),"-")</f>
        <v>-</v>
      </c>
      <c r="W42" s="95" t="str">
        <f t="shared" si="5"/>
        <v>-</v>
      </c>
      <c r="X42" s="88">
        <f t="shared" si="1"/>
        <v>1</v>
      </c>
      <c r="Y42" s="196">
        <f t="shared" si="2"/>
        <v>0.65549999999999997</v>
      </c>
      <c r="Z42" s="319"/>
      <c r="AA42" s="291"/>
      <c r="AB42" s="63">
        <f>VLOOKUP(B42,'[2]ВОМ КГ-3 СОЭКС'!$C$3:$G$2063,5,0)</f>
        <v>655.5</v>
      </c>
      <c r="AC42" s="219">
        <f t="shared" si="3"/>
        <v>0</v>
      </c>
    </row>
    <row r="43" spans="1:29" x14ac:dyDescent="0.3">
      <c r="A43" s="159" t="s">
        <v>250</v>
      </c>
      <c r="B43" s="160" t="s">
        <v>2239</v>
      </c>
      <c r="C43" s="160" t="s">
        <v>3742</v>
      </c>
      <c r="D43" s="113">
        <v>1</v>
      </c>
      <c r="E43" s="85">
        <v>663.5</v>
      </c>
      <c r="F43" s="86">
        <v>663.5</v>
      </c>
      <c r="G43" s="87">
        <v>12.7</v>
      </c>
      <c r="H43" s="87">
        <v>12.7</v>
      </c>
      <c r="I43" s="180" t="s">
        <v>165</v>
      </c>
      <c r="J43" s="96"/>
      <c r="K43" s="96"/>
      <c r="L43" s="96"/>
      <c r="M43" s="96"/>
      <c r="N43" s="96">
        <v>1</v>
      </c>
      <c r="O43" s="164"/>
      <c r="P43" s="164"/>
      <c r="Q43" s="164"/>
      <c r="R43" s="77">
        <f t="shared" si="4"/>
        <v>0</v>
      </c>
      <c r="S43" s="181"/>
      <c r="T43" s="291" t="str">
        <f>IFERROR(VLOOKUP(B43,'Найдено на объекте'!$A$2:$I$83,9,0),"-")</f>
        <v>-</v>
      </c>
      <c r="U43" s="196" t="str">
        <f t="shared" si="0"/>
        <v>-</v>
      </c>
      <c r="V43" s="95" t="str">
        <f>IFERROR(VLOOKUP(B43,[1]Отгрузки!$B$208:$C$281,2,0),"-")</f>
        <v>-</v>
      </c>
      <c r="W43" s="95" t="str">
        <f t="shared" si="5"/>
        <v>-</v>
      </c>
      <c r="X43" s="88">
        <f t="shared" si="1"/>
        <v>1</v>
      </c>
      <c r="Y43" s="196">
        <f t="shared" si="2"/>
        <v>0.66349999999999998</v>
      </c>
      <c r="Z43" s="319"/>
      <c r="AA43" s="291"/>
      <c r="AB43" s="63">
        <f>VLOOKUP(B43,'[2]ВОМ КГ-3 СОЭКС'!$C$3:$G$2063,5,0)</f>
        <v>663.5</v>
      </c>
      <c r="AC43" s="219">
        <f t="shared" si="3"/>
        <v>0</v>
      </c>
    </row>
    <row r="44" spans="1:29" x14ac:dyDescent="0.3">
      <c r="A44" s="159" t="s">
        <v>252</v>
      </c>
      <c r="B44" s="160" t="s">
        <v>2240</v>
      </c>
      <c r="C44" s="160" t="s">
        <v>3743</v>
      </c>
      <c r="D44" s="113">
        <v>1</v>
      </c>
      <c r="E44" s="85">
        <v>668</v>
      </c>
      <c r="F44" s="86">
        <v>668</v>
      </c>
      <c r="G44" s="87">
        <v>12.86</v>
      </c>
      <c r="H44" s="87">
        <v>12.86</v>
      </c>
      <c r="I44" s="180" t="s">
        <v>165</v>
      </c>
      <c r="J44" s="96"/>
      <c r="K44" s="96"/>
      <c r="L44" s="96"/>
      <c r="M44" s="96"/>
      <c r="N44" s="96">
        <v>1</v>
      </c>
      <c r="O44" s="164"/>
      <c r="P44" s="164"/>
      <c r="Q44" s="164"/>
      <c r="R44" s="77">
        <f t="shared" si="4"/>
        <v>0</v>
      </c>
      <c r="S44" s="181"/>
      <c r="T44" s="291" t="str">
        <f>IFERROR(VLOOKUP(B44,'Найдено на объекте'!$A$2:$I$83,9,0),"-")</f>
        <v>-</v>
      </c>
      <c r="U44" s="196" t="str">
        <f t="shared" si="0"/>
        <v>-</v>
      </c>
      <c r="V44" s="95" t="str">
        <f>IFERROR(VLOOKUP(B44,[1]Отгрузки!$B$208:$C$281,2,0),"-")</f>
        <v>-</v>
      </c>
      <c r="W44" s="95" t="str">
        <f t="shared" si="5"/>
        <v>-</v>
      </c>
      <c r="X44" s="88">
        <f t="shared" si="1"/>
        <v>1</v>
      </c>
      <c r="Y44" s="196">
        <f t="shared" si="2"/>
        <v>0.66800000000000004</v>
      </c>
      <c r="Z44" s="319"/>
      <c r="AA44" s="291"/>
      <c r="AB44" s="63">
        <f>VLOOKUP(B44,'[2]ВОМ КГ-3 СОЭКС'!$C$3:$G$2063,5,0)</f>
        <v>668</v>
      </c>
      <c r="AC44" s="219">
        <f t="shared" si="3"/>
        <v>0</v>
      </c>
    </row>
    <row r="45" spans="1:29" x14ac:dyDescent="0.3">
      <c r="A45" s="159" t="s">
        <v>254</v>
      </c>
      <c r="B45" s="160" t="s">
        <v>2241</v>
      </c>
      <c r="C45" s="160" t="s">
        <v>3744</v>
      </c>
      <c r="D45" s="113">
        <v>1</v>
      </c>
      <c r="E45" s="85">
        <v>678.4</v>
      </c>
      <c r="F45" s="86">
        <v>678.4</v>
      </c>
      <c r="G45" s="87">
        <v>13.16</v>
      </c>
      <c r="H45" s="87">
        <v>13.16</v>
      </c>
      <c r="I45" s="180" t="s">
        <v>165</v>
      </c>
      <c r="J45" s="96"/>
      <c r="K45" s="96"/>
      <c r="L45" s="96"/>
      <c r="M45" s="96"/>
      <c r="N45" s="96">
        <v>1</v>
      </c>
      <c r="O45" s="164"/>
      <c r="P45" s="164"/>
      <c r="Q45" s="164"/>
      <c r="R45" s="77">
        <f t="shared" si="4"/>
        <v>0</v>
      </c>
      <c r="S45" s="181"/>
      <c r="T45" s="291" t="str">
        <f>IFERROR(VLOOKUP(B45,'Найдено на объекте'!$A$2:$I$83,9,0),"-")</f>
        <v>-</v>
      </c>
      <c r="U45" s="196" t="str">
        <f t="shared" si="0"/>
        <v>-</v>
      </c>
      <c r="V45" s="95" t="str">
        <f>IFERROR(VLOOKUP(B45,[1]Отгрузки!$B$208:$C$281,2,0),"-")</f>
        <v>-</v>
      </c>
      <c r="W45" s="95" t="str">
        <f t="shared" si="5"/>
        <v>-</v>
      </c>
      <c r="X45" s="88">
        <f t="shared" si="1"/>
        <v>1</v>
      </c>
      <c r="Y45" s="196">
        <f t="shared" si="2"/>
        <v>0.6784</v>
      </c>
      <c r="Z45" s="319"/>
      <c r="AA45" s="291"/>
      <c r="AB45" s="63">
        <f>VLOOKUP(B45,'[2]ВОМ КГ-3 СОЭКС'!$C$3:$G$2063,5,0)</f>
        <v>678.4</v>
      </c>
      <c r="AC45" s="219">
        <f t="shared" si="3"/>
        <v>0</v>
      </c>
    </row>
    <row r="46" spans="1:29" x14ac:dyDescent="0.3">
      <c r="A46" s="159" t="s">
        <v>256</v>
      </c>
      <c r="B46" s="160" t="s">
        <v>2242</v>
      </c>
      <c r="C46" s="160" t="s">
        <v>3745</v>
      </c>
      <c r="D46" s="113">
        <v>2</v>
      </c>
      <c r="E46" s="85">
        <v>658.3</v>
      </c>
      <c r="F46" s="86">
        <v>1316.6</v>
      </c>
      <c r="G46" s="87">
        <v>12.62</v>
      </c>
      <c r="H46" s="87">
        <v>25.24</v>
      </c>
      <c r="I46" s="180" t="s">
        <v>165</v>
      </c>
      <c r="J46" s="96"/>
      <c r="K46" s="96"/>
      <c r="L46" s="96"/>
      <c r="M46" s="96"/>
      <c r="N46" s="96"/>
      <c r="O46" s="164">
        <v>1</v>
      </c>
      <c r="P46" s="164"/>
      <c r="Q46" s="164">
        <v>1</v>
      </c>
      <c r="R46" s="77">
        <f t="shared" si="4"/>
        <v>0</v>
      </c>
      <c r="S46" s="181"/>
      <c r="T46" s="291" t="str">
        <f>IFERROR(VLOOKUP(B46,'Найдено на объекте'!$A$2:$I$83,9,0),"-")</f>
        <v>-</v>
      </c>
      <c r="U46" s="196" t="str">
        <f t="shared" si="0"/>
        <v>-</v>
      </c>
      <c r="V46" s="95" t="str">
        <f>IFERROR(VLOOKUP(B46,[1]Отгрузки!$B$208:$C$281,2,0),"-")</f>
        <v>-</v>
      </c>
      <c r="W46" s="95" t="str">
        <f t="shared" si="5"/>
        <v>-</v>
      </c>
      <c r="X46" s="88">
        <f t="shared" si="1"/>
        <v>2</v>
      </c>
      <c r="Y46" s="196">
        <f t="shared" si="2"/>
        <v>1.3166</v>
      </c>
      <c r="Z46" s="319"/>
      <c r="AA46" s="291"/>
      <c r="AB46" s="63">
        <f>VLOOKUP(B46,'[2]ВОМ КГ-3 СОЭКС'!$C$3:$G$2063,5,0)</f>
        <v>1316.6</v>
      </c>
      <c r="AC46" s="219">
        <f t="shared" si="3"/>
        <v>0</v>
      </c>
    </row>
    <row r="47" spans="1:29" x14ac:dyDescent="0.3">
      <c r="A47" s="159" t="s">
        <v>258</v>
      </c>
      <c r="B47" s="160" t="s">
        <v>2243</v>
      </c>
      <c r="C47" s="160" t="s">
        <v>3746</v>
      </c>
      <c r="D47" s="113">
        <v>2</v>
      </c>
      <c r="E47" s="85">
        <v>670.6</v>
      </c>
      <c r="F47" s="86">
        <v>1341.2</v>
      </c>
      <c r="G47" s="87">
        <v>12.95</v>
      </c>
      <c r="H47" s="87">
        <v>25.9</v>
      </c>
      <c r="I47" s="180" t="s">
        <v>165</v>
      </c>
      <c r="J47" s="96"/>
      <c r="K47" s="96"/>
      <c r="L47" s="96"/>
      <c r="M47" s="96"/>
      <c r="N47" s="96"/>
      <c r="O47" s="164">
        <v>1</v>
      </c>
      <c r="P47" s="164"/>
      <c r="Q47" s="164">
        <v>1</v>
      </c>
      <c r="R47" s="77">
        <f t="shared" si="4"/>
        <v>0</v>
      </c>
      <c r="S47" s="181"/>
      <c r="T47" s="291" t="str">
        <f>IFERROR(VLOOKUP(B47,'Найдено на объекте'!$A$2:$I$83,9,0),"-")</f>
        <v>-</v>
      </c>
      <c r="U47" s="196" t="str">
        <f t="shared" si="0"/>
        <v>-</v>
      </c>
      <c r="V47" s="95" t="str">
        <f>IFERROR(VLOOKUP(B47,[1]Отгрузки!$B$208:$C$281,2,0),"-")</f>
        <v>-</v>
      </c>
      <c r="W47" s="95" t="str">
        <f t="shared" si="5"/>
        <v>-</v>
      </c>
      <c r="X47" s="88">
        <f t="shared" si="1"/>
        <v>2</v>
      </c>
      <c r="Y47" s="196">
        <f t="shared" si="2"/>
        <v>1.3411999999999999</v>
      </c>
      <c r="Z47" s="319"/>
      <c r="AA47" s="291"/>
      <c r="AB47" s="63">
        <f>VLOOKUP(B47,'[2]ВОМ КГ-3 СОЭКС'!$C$3:$G$2063,5,0)</f>
        <v>1341.2</v>
      </c>
      <c r="AC47" s="219">
        <f t="shared" si="3"/>
        <v>0</v>
      </c>
    </row>
    <row r="48" spans="1:29" x14ac:dyDescent="0.3">
      <c r="A48" s="159" t="s">
        <v>260</v>
      </c>
      <c r="B48" s="160" t="s">
        <v>2244</v>
      </c>
      <c r="C48" s="160" t="s">
        <v>3747</v>
      </c>
      <c r="D48" s="113">
        <v>4</v>
      </c>
      <c r="E48" s="85">
        <v>645.79999999999995</v>
      </c>
      <c r="F48" s="86">
        <v>2583.1999999999998</v>
      </c>
      <c r="G48" s="87">
        <v>12.24</v>
      </c>
      <c r="H48" s="87">
        <v>48.96</v>
      </c>
      <c r="I48" s="180" t="s">
        <v>170</v>
      </c>
      <c r="J48" s="96"/>
      <c r="K48" s="96"/>
      <c r="L48" s="96"/>
      <c r="M48" s="96"/>
      <c r="N48" s="96"/>
      <c r="O48" s="164">
        <v>2</v>
      </c>
      <c r="P48" s="164"/>
      <c r="Q48" s="164">
        <v>2</v>
      </c>
      <c r="R48" s="77">
        <f t="shared" si="4"/>
        <v>0</v>
      </c>
      <c r="S48" s="181"/>
      <c r="T48" s="291" t="str">
        <f>IFERROR(VLOOKUP(B48,'Найдено на объекте'!$A$2:$I$83,9,0),"-")</f>
        <v>-</v>
      </c>
      <c r="U48" s="196" t="str">
        <f t="shared" si="0"/>
        <v>-</v>
      </c>
      <c r="V48" s="95" t="str">
        <f>IFERROR(VLOOKUP(B48,[1]Отгрузки!$B$208:$C$281,2,0),"-")</f>
        <v>-</v>
      </c>
      <c r="W48" s="95" t="str">
        <f t="shared" si="5"/>
        <v>-</v>
      </c>
      <c r="X48" s="88">
        <f t="shared" si="1"/>
        <v>4</v>
      </c>
      <c r="Y48" s="196">
        <f t="shared" si="2"/>
        <v>2.5831999999999997</v>
      </c>
      <c r="Z48" s="319"/>
      <c r="AA48" s="291"/>
      <c r="AB48" s="63">
        <f>VLOOKUP(B48,'[2]ВОМ КГ-3 СОЭКС'!$C$3:$G$2063,5,0)</f>
        <v>2583.1999999999998</v>
      </c>
      <c r="AC48" s="219">
        <f t="shared" si="3"/>
        <v>0</v>
      </c>
    </row>
    <row r="49" spans="1:29" x14ac:dyDescent="0.3">
      <c r="A49" s="159" t="s">
        <v>262</v>
      </c>
      <c r="B49" s="160" t="s">
        <v>2245</v>
      </c>
      <c r="C49" s="160" t="s">
        <v>3748</v>
      </c>
      <c r="D49" s="113">
        <v>1</v>
      </c>
      <c r="E49" s="85">
        <v>645.79999999999995</v>
      </c>
      <c r="F49" s="86">
        <v>645.79999999999995</v>
      </c>
      <c r="G49" s="87">
        <v>12.24</v>
      </c>
      <c r="H49" s="87">
        <v>12.24</v>
      </c>
      <c r="I49" s="180" t="s">
        <v>165</v>
      </c>
      <c r="J49" s="96"/>
      <c r="K49" s="96"/>
      <c r="L49" s="96"/>
      <c r="M49" s="96"/>
      <c r="N49" s="96"/>
      <c r="O49" s="164">
        <v>1</v>
      </c>
      <c r="P49" s="164"/>
      <c r="Q49" s="164"/>
      <c r="R49" s="77">
        <f t="shared" si="4"/>
        <v>0</v>
      </c>
      <c r="S49" s="181"/>
      <c r="T49" s="291" t="str">
        <f>IFERROR(VLOOKUP(B49,'Найдено на объекте'!$A$2:$I$83,9,0),"-")</f>
        <v>-</v>
      </c>
      <c r="U49" s="196" t="str">
        <f t="shared" si="0"/>
        <v>-</v>
      </c>
      <c r="V49" s="95" t="str">
        <f>IFERROR(VLOOKUP(B49,[1]Отгрузки!$B$208:$C$281,2,0),"-")</f>
        <v>-</v>
      </c>
      <c r="W49" s="95" t="str">
        <f t="shared" si="5"/>
        <v>-</v>
      </c>
      <c r="X49" s="88">
        <f t="shared" si="1"/>
        <v>1</v>
      </c>
      <c r="Y49" s="196">
        <f t="shared" si="2"/>
        <v>0.64579999999999993</v>
      </c>
      <c r="Z49" s="319"/>
      <c r="AA49" s="291"/>
      <c r="AB49" s="63">
        <f>VLOOKUP(B49,'[2]ВОМ КГ-3 СОЭКС'!$C$3:$G$2063,5,0)</f>
        <v>645.79999999999995</v>
      </c>
      <c r="AC49" s="219">
        <f t="shared" si="3"/>
        <v>0</v>
      </c>
    </row>
    <row r="50" spans="1:29" x14ac:dyDescent="0.3">
      <c r="A50" s="159" t="s">
        <v>264</v>
      </c>
      <c r="B50" s="160" t="s">
        <v>2246</v>
      </c>
      <c r="C50" s="160" t="s">
        <v>3749</v>
      </c>
      <c r="D50" s="113">
        <v>1</v>
      </c>
      <c r="E50" s="85">
        <v>658.1</v>
      </c>
      <c r="F50" s="86">
        <v>658.1</v>
      </c>
      <c r="G50" s="87">
        <v>12.56</v>
      </c>
      <c r="H50" s="87">
        <v>12.56</v>
      </c>
      <c r="I50" s="180" t="s">
        <v>165</v>
      </c>
      <c r="J50" s="96"/>
      <c r="K50" s="96"/>
      <c r="L50" s="96"/>
      <c r="M50" s="96"/>
      <c r="N50" s="96"/>
      <c r="O50" s="164">
        <v>1</v>
      </c>
      <c r="P50" s="164"/>
      <c r="Q50" s="164"/>
      <c r="R50" s="77">
        <f t="shared" si="4"/>
        <v>0</v>
      </c>
      <c r="S50" s="181"/>
      <c r="T50" s="291" t="str">
        <f>IFERROR(VLOOKUP(B50,'Найдено на объекте'!$A$2:$I$83,9,0),"-")</f>
        <v>-</v>
      </c>
      <c r="U50" s="196" t="str">
        <f t="shared" si="0"/>
        <v>-</v>
      </c>
      <c r="V50" s="95" t="str">
        <f>IFERROR(VLOOKUP(B50,[1]Отгрузки!$B$208:$C$281,2,0),"-")</f>
        <v>-</v>
      </c>
      <c r="W50" s="95" t="str">
        <f t="shared" si="5"/>
        <v>-</v>
      </c>
      <c r="X50" s="88">
        <f t="shared" si="1"/>
        <v>1</v>
      </c>
      <c r="Y50" s="196">
        <f t="shared" si="2"/>
        <v>0.65810000000000002</v>
      </c>
      <c r="Z50" s="319"/>
      <c r="AA50" s="291"/>
      <c r="AB50" s="63">
        <f>VLOOKUP(B50,'[2]ВОМ КГ-3 СОЭКС'!$C$3:$G$2063,5,0)</f>
        <v>658.1</v>
      </c>
      <c r="AC50" s="219">
        <f t="shared" si="3"/>
        <v>0</v>
      </c>
    </row>
    <row r="51" spans="1:29" x14ac:dyDescent="0.3">
      <c r="A51" s="159" t="s">
        <v>266</v>
      </c>
      <c r="B51" s="160" t="s">
        <v>2247</v>
      </c>
      <c r="C51" s="160" t="s">
        <v>3750</v>
      </c>
      <c r="D51" s="113">
        <v>2</v>
      </c>
      <c r="E51" s="85">
        <v>645.79999999999995</v>
      </c>
      <c r="F51" s="86">
        <v>1291.5999999999999</v>
      </c>
      <c r="G51" s="87">
        <v>12.24</v>
      </c>
      <c r="H51" s="87">
        <v>24.48</v>
      </c>
      <c r="I51" s="180" t="s">
        <v>170</v>
      </c>
      <c r="J51" s="96"/>
      <c r="K51" s="96"/>
      <c r="L51" s="96"/>
      <c r="M51" s="96"/>
      <c r="N51" s="96"/>
      <c r="O51" s="164">
        <v>2</v>
      </c>
      <c r="P51" s="164"/>
      <c r="Q51" s="164"/>
      <c r="R51" s="77">
        <f t="shared" si="4"/>
        <v>0</v>
      </c>
      <c r="S51" s="181"/>
      <c r="T51" s="291" t="str">
        <f>IFERROR(VLOOKUP(B51,'Найдено на объекте'!$A$2:$I$83,9,0),"-")</f>
        <v>-</v>
      </c>
      <c r="U51" s="196" t="str">
        <f t="shared" si="0"/>
        <v>-</v>
      </c>
      <c r="V51" s="95" t="str">
        <f>IFERROR(VLOOKUP(B51,[1]Отгрузки!$B$208:$C$281,2,0),"-")</f>
        <v>-</v>
      </c>
      <c r="W51" s="95" t="str">
        <f t="shared" si="5"/>
        <v>-</v>
      </c>
      <c r="X51" s="88">
        <f t="shared" si="1"/>
        <v>2</v>
      </c>
      <c r="Y51" s="196">
        <f t="shared" si="2"/>
        <v>1.2915999999999999</v>
      </c>
      <c r="Z51" s="319"/>
      <c r="AA51" s="291"/>
      <c r="AB51" s="63">
        <f>VLOOKUP(B51,'[2]ВОМ КГ-3 СОЭКС'!$C$3:$G$2063,5,0)</f>
        <v>1291.5999999999999</v>
      </c>
      <c r="AC51" s="219">
        <f t="shared" si="3"/>
        <v>0</v>
      </c>
    </row>
    <row r="52" spans="1:29" x14ac:dyDescent="0.3">
      <c r="A52" s="159" t="s">
        <v>268</v>
      </c>
      <c r="B52" s="160" t="s">
        <v>2248</v>
      </c>
      <c r="C52" s="160" t="s">
        <v>3751</v>
      </c>
      <c r="D52" s="113">
        <v>1</v>
      </c>
      <c r="E52" s="85">
        <v>647.20000000000005</v>
      </c>
      <c r="F52" s="86">
        <v>647.20000000000005</v>
      </c>
      <c r="G52" s="87">
        <v>12.3</v>
      </c>
      <c r="H52" s="87">
        <v>12.3</v>
      </c>
      <c r="I52" s="180" t="s">
        <v>165</v>
      </c>
      <c r="J52" s="96"/>
      <c r="K52" s="96"/>
      <c r="L52" s="96"/>
      <c r="M52" s="96"/>
      <c r="N52" s="96"/>
      <c r="O52" s="164"/>
      <c r="P52" s="164">
        <v>1</v>
      </c>
      <c r="Q52" s="164"/>
      <c r="R52" s="77">
        <f t="shared" si="4"/>
        <v>0</v>
      </c>
      <c r="S52" s="181"/>
      <c r="T52" s="291" t="str">
        <f>IFERROR(VLOOKUP(B52,'Найдено на объекте'!$A$2:$I$83,9,0),"-")</f>
        <v>-</v>
      </c>
      <c r="U52" s="196" t="str">
        <f t="shared" si="0"/>
        <v>-</v>
      </c>
      <c r="V52" s="95" t="str">
        <f>IFERROR(VLOOKUP(B52,[1]Отгрузки!$B$208:$C$281,2,0),"-")</f>
        <v>-</v>
      </c>
      <c r="W52" s="95" t="str">
        <f t="shared" si="5"/>
        <v>-</v>
      </c>
      <c r="X52" s="88">
        <f t="shared" si="1"/>
        <v>1</v>
      </c>
      <c r="Y52" s="196">
        <f t="shared" si="2"/>
        <v>0.6472</v>
      </c>
      <c r="Z52" s="319"/>
      <c r="AA52" s="291"/>
      <c r="AB52" s="63">
        <f>VLOOKUP(B52,'[2]ВОМ КГ-3 СОЭКС'!$C$3:$G$2063,5,0)</f>
        <v>647.20000000000005</v>
      </c>
      <c r="AC52" s="219">
        <f t="shared" si="3"/>
        <v>0</v>
      </c>
    </row>
    <row r="53" spans="1:29" x14ac:dyDescent="0.3">
      <c r="A53" s="159" t="s">
        <v>270</v>
      </c>
      <c r="B53" s="160" t="s">
        <v>2249</v>
      </c>
      <c r="C53" s="160" t="s">
        <v>3752</v>
      </c>
      <c r="D53" s="113">
        <v>1</v>
      </c>
      <c r="E53" s="85">
        <v>659.5</v>
      </c>
      <c r="F53" s="86">
        <v>659.5</v>
      </c>
      <c r="G53" s="87">
        <v>12.63</v>
      </c>
      <c r="H53" s="87">
        <v>12.63</v>
      </c>
      <c r="I53" s="180" t="s">
        <v>165</v>
      </c>
      <c r="J53" s="96"/>
      <c r="K53" s="96"/>
      <c r="L53" s="96"/>
      <c r="M53" s="96"/>
      <c r="N53" s="96"/>
      <c r="O53" s="164"/>
      <c r="P53" s="164">
        <v>1</v>
      </c>
      <c r="Q53" s="164"/>
      <c r="R53" s="77">
        <f t="shared" si="4"/>
        <v>0</v>
      </c>
      <c r="S53" s="181"/>
      <c r="T53" s="291" t="str">
        <f>IFERROR(VLOOKUP(B53,'Найдено на объекте'!$A$2:$I$83,9,0),"-")</f>
        <v>-</v>
      </c>
      <c r="U53" s="196" t="str">
        <f t="shared" si="0"/>
        <v>-</v>
      </c>
      <c r="V53" s="95" t="str">
        <f>IFERROR(VLOOKUP(B53,[1]Отгрузки!$B$208:$C$281,2,0),"-")</f>
        <v>-</v>
      </c>
      <c r="W53" s="95" t="str">
        <f t="shared" si="5"/>
        <v>-</v>
      </c>
      <c r="X53" s="88">
        <f t="shared" si="1"/>
        <v>1</v>
      </c>
      <c r="Y53" s="196">
        <f t="shared" si="2"/>
        <v>0.65949999999999998</v>
      </c>
      <c r="Z53" s="319"/>
      <c r="AA53" s="291"/>
      <c r="AB53" s="63">
        <f>VLOOKUP(B53,'[2]ВОМ КГ-3 СОЭКС'!$C$3:$G$2063,5,0)</f>
        <v>659.5</v>
      </c>
      <c r="AC53" s="219">
        <f t="shared" si="3"/>
        <v>0</v>
      </c>
    </row>
    <row r="54" spans="1:29" x14ac:dyDescent="0.3">
      <c r="A54" s="159" t="s">
        <v>272</v>
      </c>
      <c r="B54" s="160" t="s">
        <v>2250</v>
      </c>
      <c r="C54" s="160" t="s">
        <v>3753</v>
      </c>
      <c r="D54" s="113">
        <v>2</v>
      </c>
      <c r="E54" s="85">
        <v>658.3</v>
      </c>
      <c r="F54" s="86">
        <v>1316.6</v>
      </c>
      <c r="G54" s="87">
        <v>12.62</v>
      </c>
      <c r="H54" s="87">
        <v>25.24</v>
      </c>
      <c r="I54" s="180" t="s">
        <v>170</v>
      </c>
      <c r="J54" s="96"/>
      <c r="K54" s="96"/>
      <c r="L54" s="96"/>
      <c r="M54" s="96"/>
      <c r="N54" s="96"/>
      <c r="O54" s="164"/>
      <c r="P54" s="164">
        <v>2</v>
      </c>
      <c r="Q54" s="164"/>
      <c r="R54" s="77">
        <f t="shared" si="4"/>
        <v>0</v>
      </c>
      <c r="S54" s="181"/>
      <c r="T54" s="291" t="str">
        <f>IFERROR(VLOOKUP(B54,'Найдено на объекте'!$A$2:$I$83,9,0),"-")</f>
        <v>-</v>
      </c>
      <c r="U54" s="196" t="str">
        <f t="shared" si="0"/>
        <v>-</v>
      </c>
      <c r="V54" s="95" t="str">
        <f>IFERROR(VLOOKUP(B54,[1]Отгрузки!$B$208:$C$281,2,0),"-")</f>
        <v>-</v>
      </c>
      <c r="W54" s="95" t="str">
        <f t="shared" si="5"/>
        <v>-</v>
      </c>
      <c r="X54" s="88">
        <f t="shared" si="1"/>
        <v>2</v>
      </c>
      <c r="Y54" s="196">
        <f t="shared" si="2"/>
        <v>1.3166</v>
      </c>
      <c r="Z54" s="319"/>
      <c r="AA54" s="291"/>
      <c r="AB54" s="63">
        <f>VLOOKUP(B54,'[2]ВОМ КГ-3 СОЭКС'!$C$3:$G$2063,5,0)</f>
        <v>1316.6</v>
      </c>
      <c r="AC54" s="219">
        <f t="shared" si="3"/>
        <v>0</v>
      </c>
    </row>
    <row r="55" spans="1:29" x14ac:dyDescent="0.3">
      <c r="A55" s="159" t="s">
        <v>275</v>
      </c>
      <c r="B55" s="160" t="s">
        <v>2251</v>
      </c>
      <c r="C55" s="160" t="s">
        <v>3754</v>
      </c>
      <c r="D55" s="113">
        <v>1</v>
      </c>
      <c r="E55" s="85">
        <v>658.3</v>
      </c>
      <c r="F55" s="86">
        <v>658.3</v>
      </c>
      <c r="G55" s="87">
        <v>12.62</v>
      </c>
      <c r="H55" s="87">
        <v>12.62</v>
      </c>
      <c r="I55" s="180" t="s">
        <v>165</v>
      </c>
      <c r="J55" s="96"/>
      <c r="K55" s="96"/>
      <c r="L55" s="96"/>
      <c r="M55" s="96"/>
      <c r="N55" s="96"/>
      <c r="O55" s="164"/>
      <c r="P55" s="164">
        <v>1</v>
      </c>
      <c r="Q55" s="164"/>
      <c r="R55" s="77">
        <f t="shared" si="4"/>
        <v>0</v>
      </c>
      <c r="S55" s="181"/>
      <c r="T55" s="291" t="str">
        <f>IFERROR(VLOOKUP(B55,'Найдено на объекте'!$A$2:$I$83,9,0),"-")</f>
        <v>-</v>
      </c>
      <c r="U55" s="196" t="str">
        <f t="shared" si="0"/>
        <v>-</v>
      </c>
      <c r="V55" s="95" t="str">
        <f>IFERROR(VLOOKUP(B55,[1]Отгрузки!$B$208:$C$281,2,0),"-")</f>
        <v>-</v>
      </c>
      <c r="W55" s="95" t="str">
        <f t="shared" si="5"/>
        <v>-</v>
      </c>
      <c r="X55" s="88">
        <f t="shared" si="1"/>
        <v>1</v>
      </c>
      <c r="Y55" s="196">
        <f t="shared" si="2"/>
        <v>0.6583</v>
      </c>
      <c r="Z55" s="319"/>
      <c r="AA55" s="291"/>
      <c r="AB55" s="63">
        <f>VLOOKUP(B55,'[2]ВОМ КГ-3 СОЭКС'!$C$3:$G$2063,5,0)</f>
        <v>658.3</v>
      </c>
      <c r="AC55" s="219">
        <f t="shared" si="3"/>
        <v>0</v>
      </c>
    </row>
    <row r="56" spans="1:29" x14ac:dyDescent="0.3">
      <c r="A56" s="159" t="s">
        <v>278</v>
      </c>
      <c r="B56" s="160" t="s">
        <v>2252</v>
      </c>
      <c r="C56" s="160" t="s">
        <v>3755</v>
      </c>
      <c r="D56" s="113">
        <v>1</v>
      </c>
      <c r="E56" s="85">
        <v>670.6</v>
      </c>
      <c r="F56" s="86">
        <v>670.6</v>
      </c>
      <c r="G56" s="87">
        <v>12.95</v>
      </c>
      <c r="H56" s="87">
        <v>12.95</v>
      </c>
      <c r="I56" s="180" t="s">
        <v>165</v>
      </c>
      <c r="J56" s="96"/>
      <c r="K56" s="96"/>
      <c r="L56" s="96"/>
      <c r="M56" s="96"/>
      <c r="N56" s="96"/>
      <c r="O56" s="164"/>
      <c r="P56" s="164">
        <v>1</v>
      </c>
      <c r="Q56" s="164"/>
      <c r="R56" s="77">
        <f t="shared" si="4"/>
        <v>0</v>
      </c>
      <c r="S56" s="181"/>
      <c r="T56" s="291" t="str">
        <f>IFERROR(VLOOKUP(B56,'Найдено на объекте'!$A$2:$I$83,9,0),"-")</f>
        <v>-</v>
      </c>
      <c r="U56" s="196" t="str">
        <f t="shared" si="0"/>
        <v>-</v>
      </c>
      <c r="V56" s="95" t="str">
        <f>IFERROR(VLOOKUP(B56,[1]Отгрузки!$B$208:$C$281,2,0),"-")</f>
        <v>-</v>
      </c>
      <c r="W56" s="95" t="str">
        <f t="shared" si="5"/>
        <v>-</v>
      </c>
      <c r="X56" s="88">
        <f t="shared" si="1"/>
        <v>1</v>
      </c>
      <c r="Y56" s="196">
        <f t="shared" si="2"/>
        <v>0.67059999999999997</v>
      </c>
      <c r="Z56" s="319"/>
      <c r="AA56" s="291"/>
      <c r="AB56" s="63">
        <f>VLOOKUP(B56,'[2]ВОМ КГ-3 СОЭКС'!$C$3:$G$2063,5,0)</f>
        <v>670.6</v>
      </c>
      <c r="AC56" s="219">
        <f t="shared" si="3"/>
        <v>0</v>
      </c>
    </row>
    <row r="57" spans="1:29" x14ac:dyDescent="0.3">
      <c r="A57" s="159" t="s">
        <v>281</v>
      </c>
      <c r="B57" s="160" t="s">
        <v>2253</v>
      </c>
      <c r="C57" s="160" t="s">
        <v>3756</v>
      </c>
      <c r="D57" s="113">
        <v>2</v>
      </c>
      <c r="E57" s="85">
        <v>645.79999999999995</v>
      </c>
      <c r="F57" s="86">
        <v>1291.5999999999999</v>
      </c>
      <c r="G57" s="87">
        <v>12.24</v>
      </c>
      <c r="H57" s="87">
        <v>24.48</v>
      </c>
      <c r="I57" s="180" t="s">
        <v>170</v>
      </c>
      <c r="J57" s="96"/>
      <c r="K57" s="96"/>
      <c r="L57" s="96"/>
      <c r="M57" s="96"/>
      <c r="N57" s="96"/>
      <c r="O57" s="164"/>
      <c r="P57" s="164">
        <v>2</v>
      </c>
      <c r="Q57" s="164"/>
      <c r="R57" s="77">
        <f t="shared" si="4"/>
        <v>0</v>
      </c>
      <c r="S57" s="181"/>
      <c r="T57" s="291" t="str">
        <f>IFERROR(VLOOKUP(B57,'Найдено на объекте'!$A$2:$I$83,9,0),"-")</f>
        <v>-</v>
      </c>
      <c r="U57" s="196" t="str">
        <f t="shared" si="0"/>
        <v>-</v>
      </c>
      <c r="V57" s="95" t="str">
        <f>IFERROR(VLOOKUP(B57,[1]Отгрузки!$B$208:$C$281,2,0),"-")</f>
        <v>-</v>
      </c>
      <c r="W57" s="95" t="str">
        <f t="shared" si="5"/>
        <v>-</v>
      </c>
      <c r="X57" s="88">
        <f t="shared" si="1"/>
        <v>2</v>
      </c>
      <c r="Y57" s="196">
        <f t="shared" si="2"/>
        <v>1.2915999999999999</v>
      </c>
      <c r="Z57" s="319"/>
      <c r="AA57" s="291"/>
      <c r="AB57" s="63">
        <f>VLOOKUP(B57,'[2]ВОМ КГ-3 СОЭКС'!$C$3:$G$2063,5,0)</f>
        <v>1291.5999999999999</v>
      </c>
      <c r="AC57" s="219">
        <f t="shared" si="3"/>
        <v>0</v>
      </c>
    </row>
    <row r="58" spans="1:29" x14ac:dyDescent="0.3">
      <c r="A58" s="159" t="s">
        <v>284</v>
      </c>
      <c r="B58" s="160" t="s">
        <v>2254</v>
      </c>
      <c r="C58" s="160" t="s">
        <v>3757</v>
      </c>
      <c r="D58" s="113">
        <v>1</v>
      </c>
      <c r="E58" s="85">
        <v>645.79999999999995</v>
      </c>
      <c r="F58" s="86">
        <v>645.79999999999995</v>
      </c>
      <c r="G58" s="87">
        <v>12.24</v>
      </c>
      <c r="H58" s="87">
        <v>12.24</v>
      </c>
      <c r="I58" s="180" t="s">
        <v>165</v>
      </c>
      <c r="J58" s="96"/>
      <c r="K58" s="96"/>
      <c r="L58" s="96"/>
      <c r="M58" s="96"/>
      <c r="N58" s="96"/>
      <c r="O58" s="164"/>
      <c r="P58" s="164"/>
      <c r="Q58" s="164">
        <v>1</v>
      </c>
      <c r="R58" s="77">
        <f t="shared" si="4"/>
        <v>0</v>
      </c>
      <c r="S58" s="181"/>
      <c r="T58" s="291" t="str">
        <f>IFERROR(VLOOKUP(B58,'Найдено на объекте'!$A$2:$I$83,9,0),"-")</f>
        <v>-</v>
      </c>
      <c r="U58" s="196" t="str">
        <f t="shared" si="0"/>
        <v>-</v>
      </c>
      <c r="V58" s="95" t="str">
        <f>IFERROR(VLOOKUP(B58,[1]Отгрузки!$B$208:$C$281,2,0),"-")</f>
        <v>-</v>
      </c>
      <c r="W58" s="95" t="str">
        <f t="shared" si="5"/>
        <v>-</v>
      </c>
      <c r="X58" s="88">
        <f t="shared" si="1"/>
        <v>1</v>
      </c>
      <c r="Y58" s="196">
        <f t="shared" si="2"/>
        <v>0.64579999999999993</v>
      </c>
      <c r="Z58" s="319"/>
      <c r="AA58" s="291"/>
      <c r="AB58" s="63">
        <f>VLOOKUP(B58,'[2]ВОМ КГ-3 СОЭКС'!$C$3:$G$2063,5,0)</f>
        <v>645.79999999999995</v>
      </c>
      <c r="AC58" s="219">
        <f t="shared" si="3"/>
        <v>0</v>
      </c>
    </row>
    <row r="59" spans="1:29" x14ac:dyDescent="0.3">
      <c r="A59" s="159" t="s">
        <v>287</v>
      </c>
      <c r="B59" s="160" t="s">
        <v>2255</v>
      </c>
      <c r="C59" s="160" t="s">
        <v>3758</v>
      </c>
      <c r="D59" s="113">
        <v>1</v>
      </c>
      <c r="E59" s="85">
        <v>653</v>
      </c>
      <c r="F59" s="86">
        <v>653</v>
      </c>
      <c r="G59" s="87">
        <v>12.42</v>
      </c>
      <c r="H59" s="87">
        <v>12.42</v>
      </c>
      <c r="I59" s="180" t="s">
        <v>165</v>
      </c>
      <c r="J59" s="96"/>
      <c r="K59" s="96"/>
      <c r="L59" s="96"/>
      <c r="M59" s="96"/>
      <c r="N59" s="96"/>
      <c r="O59" s="164"/>
      <c r="P59" s="164"/>
      <c r="Q59" s="164">
        <v>1</v>
      </c>
      <c r="R59" s="77">
        <f t="shared" si="4"/>
        <v>0</v>
      </c>
      <c r="S59" s="181"/>
      <c r="T59" s="291" t="str">
        <f>IFERROR(VLOOKUP(B59,'Найдено на объекте'!$A$2:$I$83,9,0),"-")</f>
        <v>-</v>
      </c>
      <c r="U59" s="196" t="str">
        <f t="shared" si="0"/>
        <v>-</v>
      </c>
      <c r="V59" s="95" t="str">
        <f>IFERROR(VLOOKUP(B59,[1]Отгрузки!$B$208:$C$281,2,0),"-")</f>
        <v>-</v>
      </c>
      <c r="W59" s="95" t="str">
        <f t="shared" si="5"/>
        <v>-</v>
      </c>
      <c r="X59" s="88">
        <f t="shared" si="1"/>
        <v>1</v>
      </c>
      <c r="Y59" s="196">
        <f t="shared" si="2"/>
        <v>0.65300000000000002</v>
      </c>
      <c r="Z59" s="319"/>
      <c r="AA59" s="291"/>
      <c r="AB59" s="63">
        <f>VLOOKUP(B59,'[2]ВОМ КГ-3 СОЭКС'!$C$3:$G$2063,5,0)</f>
        <v>653</v>
      </c>
      <c r="AC59" s="219">
        <f t="shared" si="3"/>
        <v>0</v>
      </c>
    </row>
    <row r="60" spans="1:29" x14ac:dyDescent="0.3">
      <c r="A60" s="159" t="s">
        <v>290</v>
      </c>
      <c r="B60" s="160" t="s">
        <v>2256</v>
      </c>
      <c r="C60" s="160" t="s">
        <v>3759</v>
      </c>
      <c r="D60" s="113">
        <v>2</v>
      </c>
      <c r="E60" s="85">
        <v>658.3</v>
      </c>
      <c r="F60" s="86">
        <v>1316.6</v>
      </c>
      <c r="G60" s="87">
        <v>12.62</v>
      </c>
      <c r="H60" s="87">
        <v>25.24</v>
      </c>
      <c r="I60" s="180" t="s">
        <v>170</v>
      </c>
      <c r="J60" s="96"/>
      <c r="K60" s="96"/>
      <c r="L60" s="96"/>
      <c r="M60" s="96"/>
      <c r="N60" s="96"/>
      <c r="O60" s="164"/>
      <c r="P60" s="164"/>
      <c r="Q60" s="164">
        <v>2</v>
      </c>
      <c r="R60" s="77">
        <f t="shared" si="4"/>
        <v>0</v>
      </c>
      <c r="S60" s="181"/>
      <c r="T60" s="291" t="str">
        <f>IFERROR(VLOOKUP(B60,'Найдено на объекте'!$A$2:$I$83,9,0),"-")</f>
        <v>-</v>
      </c>
      <c r="U60" s="196" t="str">
        <f t="shared" si="0"/>
        <v>-</v>
      </c>
      <c r="V60" s="95" t="str">
        <f>IFERROR(VLOOKUP(B60,[1]Отгрузки!$B$208:$C$281,2,0),"-")</f>
        <v>-</v>
      </c>
      <c r="W60" s="95" t="str">
        <f t="shared" si="5"/>
        <v>-</v>
      </c>
      <c r="X60" s="88">
        <f t="shared" si="1"/>
        <v>2</v>
      </c>
      <c r="Y60" s="196">
        <f t="shared" si="2"/>
        <v>1.3166</v>
      </c>
      <c r="Z60" s="319"/>
      <c r="AA60" s="291"/>
      <c r="AB60" s="63">
        <f>VLOOKUP(B60,'[2]ВОМ КГ-3 СОЭКС'!$C$3:$G$2063,5,0)</f>
        <v>1316.6</v>
      </c>
      <c r="AC60" s="219">
        <f t="shared" si="3"/>
        <v>0</v>
      </c>
    </row>
    <row r="61" spans="1:29" x14ac:dyDescent="0.3">
      <c r="A61" s="159" t="s">
        <v>293</v>
      </c>
      <c r="B61" s="160" t="s">
        <v>2257</v>
      </c>
      <c r="C61" s="160" t="s">
        <v>3760</v>
      </c>
      <c r="D61" s="113">
        <v>1</v>
      </c>
      <c r="E61" s="85">
        <v>658.5</v>
      </c>
      <c r="F61" s="86">
        <v>658.5</v>
      </c>
      <c r="G61" s="87">
        <v>15.92</v>
      </c>
      <c r="H61" s="87">
        <v>15.92</v>
      </c>
      <c r="I61" s="180" t="s">
        <v>170</v>
      </c>
      <c r="J61" s="96"/>
      <c r="K61" s="96"/>
      <c r="L61" s="96">
        <v>1</v>
      </c>
      <c r="M61" s="96"/>
      <c r="N61" s="96"/>
      <c r="O61" s="164"/>
      <c r="P61" s="164"/>
      <c r="Q61" s="164"/>
      <c r="R61" s="77">
        <f t="shared" si="4"/>
        <v>0</v>
      </c>
      <c r="S61" s="181"/>
      <c r="T61" s="291" t="str">
        <f>IFERROR(VLOOKUP(B61,'Найдено на объекте'!$A$2:$I$83,9,0),"-")</f>
        <v>-</v>
      </c>
      <c r="U61" s="196" t="str">
        <f t="shared" si="0"/>
        <v>-</v>
      </c>
      <c r="V61" s="95" t="str">
        <f>IFERROR(VLOOKUP(B61,[1]Отгрузки!$B$208:$C$281,2,0),"-")</f>
        <v>-</v>
      </c>
      <c r="W61" s="95" t="str">
        <f t="shared" si="5"/>
        <v>-</v>
      </c>
      <c r="X61" s="88">
        <f t="shared" si="1"/>
        <v>1</v>
      </c>
      <c r="Y61" s="196">
        <f t="shared" si="2"/>
        <v>0.65849999999999997</v>
      </c>
      <c r="Z61" s="319"/>
      <c r="AA61" s="291"/>
      <c r="AB61" s="63">
        <f>VLOOKUP(B61,'[2]ВОМ КГ-3 СОЭКС'!$C$3:$G$2063,5,0)</f>
        <v>658.5</v>
      </c>
      <c r="AC61" s="219">
        <f t="shared" si="3"/>
        <v>0</v>
      </c>
    </row>
    <row r="62" spans="1:29" x14ac:dyDescent="0.3">
      <c r="A62" s="159" t="s">
        <v>296</v>
      </c>
      <c r="B62" s="160" t="s">
        <v>2258</v>
      </c>
      <c r="C62" s="160" t="s">
        <v>3761</v>
      </c>
      <c r="D62" s="113">
        <v>1</v>
      </c>
      <c r="E62" s="85">
        <v>40.5</v>
      </c>
      <c r="F62" s="86">
        <v>40.5</v>
      </c>
      <c r="G62" s="87">
        <v>1.47</v>
      </c>
      <c r="H62" s="87">
        <v>1.47</v>
      </c>
      <c r="I62" s="180" t="s">
        <v>170</v>
      </c>
      <c r="J62" s="96">
        <v>1</v>
      </c>
      <c r="K62" s="96"/>
      <c r="L62" s="96"/>
      <c r="M62" s="96"/>
      <c r="N62" s="96"/>
      <c r="O62" s="164"/>
      <c r="P62" s="164"/>
      <c r="Q62" s="164"/>
      <c r="R62" s="77">
        <f t="shared" si="4"/>
        <v>0</v>
      </c>
      <c r="S62" s="181"/>
      <c r="T62" s="291" t="str">
        <f>IFERROR(VLOOKUP(B62,'Найдено на объекте'!$A$2:$I$83,9,0),"-")</f>
        <v>-</v>
      </c>
      <c r="U62" s="196" t="str">
        <f t="shared" si="0"/>
        <v>-</v>
      </c>
      <c r="V62" s="95" t="str">
        <f>IFERROR(VLOOKUP(B62,[1]Отгрузки!$B$208:$C$281,2,0),"-")</f>
        <v>-</v>
      </c>
      <c r="W62" s="95" t="str">
        <f t="shared" si="5"/>
        <v>-</v>
      </c>
      <c r="X62" s="88">
        <f t="shared" si="1"/>
        <v>1</v>
      </c>
      <c r="Y62" s="196">
        <f t="shared" si="2"/>
        <v>4.0500000000000001E-2</v>
      </c>
      <c r="Z62" s="319"/>
      <c r="AA62" s="291"/>
      <c r="AB62" s="63">
        <f>VLOOKUP(B62,'[2]ВОМ КГ-3 СОЭКС'!$C$3:$G$2063,5,0)</f>
        <v>40.5</v>
      </c>
      <c r="AC62" s="219">
        <f t="shared" si="3"/>
        <v>0</v>
      </c>
    </row>
    <row r="63" spans="1:29" x14ac:dyDescent="0.3">
      <c r="A63" s="159" t="s">
        <v>299</v>
      </c>
      <c r="B63" s="160" t="s">
        <v>2259</v>
      </c>
      <c r="C63" s="160" t="s">
        <v>3762</v>
      </c>
      <c r="D63" s="113">
        <v>7</v>
      </c>
      <c r="E63" s="85">
        <v>43.2</v>
      </c>
      <c r="F63" s="86">
        <v>302.39999999999998</v>
      </c>
      <c r="G63" s="87">
        <v>1.54</v>
      </c>
      <c r="H63" s="87">
        <v>10.78</v>
      </c>
      <c r="I63" s="180" t="s">
        <v>170</v>
      </c>
      <c r="J63" s="96">
        <v>7</v>
      </c>
      <c r="K63" s="96"/>
      <c r="L63" s="96"/>
      <c r="M63" s="96"/>
      <c r="N63" s="96"/>
      <c r="O63" s="164"/>
      <c r="P63" s="164"/>
      <c r="Q63" s="164"/>
      <c r="R63" s="77">
        <f t="shared" si="4"/>
        <v>0</v>
      </c>
      <c r="S63" s="181"/>
      <c r="T63" s="291" t="str">
        <f>IFERROR(VLOOKUP(B63,'Найдено на объекте'!$A$2:$I$83,9,0),"-")</f>
        <v>-</v>
      </c>
      <c r="U63" s="196" t="str">
        <f t="shared" si="0"/>
        <v>-</v>
      </c>
      <c r="V63" s="95" t="str">
        <f>IFERROR(VLOOKUP(B63,[1]Отгрузки!$B$208:$C$281,2,0),"-")</f>
        <v>-</v>
      </c>
      <c r="W63" s="95" t="str">
        <f t="shared" si="5"/>
        <v>-</v>
      </c>
      <c r="X63" s="88">
        <f t="shared" si="1"/>
        <v>7</v>
      </c>
      <c r="Y63" s="196">
        <f t="shared" si="2"/>
        <v>0.30240000000000006</v>
      </c>
      <c r="Z63" s="319"/>
      <c r="AA63" s="291"/>
      <c r="AB63" s="63">
        <f>VLOOKUP(B63,'[2]ВОМ КГ-3 СОЭКС'!$C$3:$G$2063,5,0)</f>
        <v>302.39999999999998</v>
      </c>
      <c r="AC63" s="219">
        <f t="shared" si="3"/>
        <v>0</v>
      </c>
    </row>
    <row r="64" spans="1:29" x14ac:dyDescent="0.3">
      <c r="A64" s="159" t="s">
        <v>302</v>
      </c>
      <c r="B64" s="160" t="s">
        <v>2260</v>
      </c>
      <c r="C64" s="160" t="s">
        <v>3763</v>
      </c>
      <c r="D64" s="113">
        <v>28</v>
      </c>
      <c r="E64" s="85">
        <v>123.4</v>
      </c>
      <c r="F64" s="86">
        <v>3455.2</v>
      </c>
      <c r="G64" s="87">
        <v>4.41</v>
      </c>
      <c r="H64" s="87">
        <v>123.48</v>
      </c>
      <c r="I64" s="180" t="s">
        <v>170</v>
      </c>
      <c r="J64" s="96"/>
      <c r="K64" s="96">
        <v>14</v>
      </c>
      <c r="L64" s="96">
        <v>14</v>
      </c>
      <c r="M64" s="96"/>
      <c r="N64" s="96"/>
      <c r="O64" s="164"/>
      <c r="P64" s="164"/>
      <c r="Q64" s="164"/>
      <c r="R64" s="77">
        <f t="shared" si="4"/>
        <v>0</v>
      </c>
      <c r="S64" s="181"/>
      <c r="T64" s="291" t="str">
        <f>IFERROR(VLOOKUP(B64,'Найдено на объекте'!$A$2:$I$83,9,0),"-")</f>
        <v>-</v>
      </c>
      <c r="U64" s="196" t="str">
        <f t="shared" si="0"/>
        <v>-</v>
      </c>
      <c r="V64" s="95" t="str">
        <f>IFERROR(VLOOKUP(B64,[1]Отгрузки!$B$208:$C$281,2,0),"-")</f>
        <v>-</v>
      </c>
      <c r="W64" s="95" t="str">
        <f t="shared" si="5"/>
        <v>-</v>
      </c>
      <c r="X64" s="88">
        <f t="shared" si="1"/>
        <v>28</v>
      </c>
      <c r="Y64" s="196">
        <f t="shared" si="2"/>
        <v>3.4552000000000005</v>
      </c>
      <c r="Z64" s="319"/>
      <c r="AA64" s="291"/>
      <c r="AB64" s="63">
        <f>VLOOKUP(B64,'[2]ВОМ КГ-3 СОЭКС'!$C$3:$G$2063,5,0)</f>
        <v>3455.2</v>
      </c>
      <c r="AC64" s="219">
        <f t="shared" si="3"/>
        <v>0</v>
      </c>
    </row>
    <row r="65" spans="1:29" x14ac:dyDescent="0.3">
      <c r="A65" s="159" t="s">
        <v>305</v>
      </c>
      <c r="B65" s="160" t="s">
        <v>2261</v>
      </c>
      <c r="C65" s="160" t="s">
        <v>3764</v>
      </c>
      <c r="D65" s="113">
        <v>11</v>
      </c>
      <c r="E65" s="85">
        <v>119.5</v>
      </c>
      <c r="F65" s="86">
        <v>1314.5</v>
      </c>
      <c r="G65" s="87">
        <v>4.2699999999999996</v>
      </c>
      <c r="H65" s="87">
        <v>46.97</v>
      </c>
      <c r="I65" s="180" t="s">
        <v>170</v>
      </c>
      <c r="J65" s="96"/>
      <c r="K65" s="96"/>
      <c r="L65" s="96"/>
      <c r="M65" s="96">
        <v>11</v>
      </c>
      <c r="N65" s="96"/>
      <c r="O65" s="164"/>
      <c r="P65" s="164"/>
      <c r="Q65" s="164"/>
      <c r="R65" s="77">
        <f t="shared" si="4"/>
        <v>0</v>
      </c>
      <c r="S65" s="181"/>
      <c r="T65" s="291" t="str">
        <f>IFERROR(VLOOKUP(B65,'Найдено на объекте'!$A$2:$I$83,9,0),"-")</f>
        <v>-</v>
      </c>
      <c r="U65" s="196" t="str">
        <f t="shared" si="0"/>
        <v>-</v>
      </c>
      <c r="V65" s="95" t="str">
        <f>IFERROR(VLOOKUP(B65,[1]Отгрузки!$B$208:$C$281,2,0),"-")</f>
        <v>-</v>
      </c>
      <c r="W65" s="95" t="str">
        <f t="shared" si="5"/>
        <v>-</v>
      </c>
      <c r="X65" s="88">
        <f t="shared" si="1"/>
        <v>11</v>
      </c>
      <c r="Y65" s="196">
        <f t="shared" si="2"/>
        <v>1.3145</v>
      </c>
      <c r="Z65" s="319"/>
      <c r="AA65" s="291"/>
      <c r="AB65" s="63">
        <f>VLOOKUP(B65,'[2]ВОМ КГ-3 СОЭКС'!$C$3:$G$2063,5,0)</f>
        <v>1314.5</v>
      </c>
      <c r="AC65" s="219">
        <f t="shared" si="3"/>
        <v>0</v>
      </c>
    </row>
    <row r="66" spans="1:29" x14ac:dyDescent="0.3">
      <c r="A66" s="159" t="s">
        <v>308</v>
      </c>
      <c r="B66" s="160" t="s">
        <v>2262</v>
      </c>
      <c r="C66" s="160" t="s">
        <v>3765</v>
      </c>
      <c r="D66" s="113">
        <v>1</v>
      </c>
      <c r="E66" s="85">
        <v>23.5</v>
      </c>
      <c r="F66" s="86">
        <v>23.5</v>
      </c>
      <c r="G66" s="87">
        <v>0.84</v>
      </c>
      <c r="H66" s="87">
        <v>0.84</v>
      </c>
      <c r="I66" s="180" t="s">
        <v>170</v>
      </c>
      <c r="J66" s="96"/>
      <c r="K66" s="96"/>
      <c r="L66" s="96"/>
      <c r="M66" s="96">
        <v>1</v>
      </c>
      <c r="N66" s="96"/>
      <c r="O66" s="164"/>
      <c r="P66" s="164"/>
      <c r="Q66" s="164"/>
      <c r="R66" s="77">
        <f t="shared" si="4"/>
        <v>0</v>
      </c>
      <c r="S66" s="181"/>
      <c r="T66" s="291" t="str">
        <f>IFERROR(VLOOKUP(B66,'Найдено на объекте'!$A$2:$I$83,9,0),"-")</f>
        <v>-</v>
      </c>
      <c r="U66" s="196" t="str">
        <f t="shared" si="0"/>
        <v>-</v>
      </c>
      <c r="V66" s="95" t="str">
        <f>IFERROR(VLOOKUP(B66,[1]Отгрузки!$B$208:$C$281,2,0),"-")</f>
        <v>-</v>
      </c>
      <c r="W66" s="95" t="str">
        <f t="shared" si="5"/>
        <v>-</v>
      </c>
      <c r="X66" s="88">
        <f t="shared" si="1"/>
        <v>1</v>
      </c>
      <c r="Y66" s="196">
        <f t="shared" si="2"/>
        <v>2.35E-2</v>
      </c>
      <c r="Z66" s="319"/>
      <c r="AA66" s="291"/>
      <c r="AB66" s="63">
        <f>VLOOKUP(B66,'[2]ВОМ КГ-3 СОЭКС'!$C$3:$G$2063,5,0)</f>
        <v>23.5</v>
      </c>
      <c r="AC66" s="219">
        <f t="shared" si="3"/>
        <v>0</v>
      </c>
    </row>
    <row r="67" spans="1:29" x14ac:dyDescent="0.3">
      <c r="A67" s="159" t="s">
        <v>311</v>
      </c>
      <c r="B67" s="160" t="s">
        <v>2263</v>
      </c>
      <c r="C67" s="160" t="s">
        <v>3766</v>
      </c>
      <c r="D67" s="113">
        <v>1</v>
      </c>
      <c r="E67" s="85">
        <v>36.200000000000003</v>
      </c>
      <c r="F67" s="86">
        <v>36.200000000000003</v>
      </c>
      <c r="G67" s="87">
        <v>1.29</v>
      </c>
      <c r="H67" s="87">
        <v>1.29</v>
      </c>
      <c r="I67" s="180" t="s">
        <v>170</v>
      </c>
      <c r="J67" s="96"/>
      <c r="K67" s="96"/>
      <c r="L67" s="96"/>
      <c r="M67" s="96">
        <v>1</v>
      </c>
      <c r="N67" s="96"/>
      <c r="O67" s="96"/>
      <c r="P67" s="96"/>
      <c r="Q67" s="164"/>
      <c r="R67" s="77">
        <f t="shared" si="4"/>
        <v>0</v>
      </c>
      <c r="S67" s="181"/>
      <c r="T67" s="291" t="str">
        <f>IFERROR(VLOOKUP(B67,'Найдено на объекте'!$A$2:$I$83,9,0),"-")</f>
        <v>-</v>
      </c>
      <c r="U67" s="196" t="str">
        <f t="shared" ref="U67:U130" si="6">IFERROR(T67*E67/1000,"-")</f>
        <v>-</v>
      </c>
      <c r="V67" s="95" t="str">
        <f>IFERROR(VLOOKUP(B67,[1]Отгрузки!$B$208:$C$281,2,0),"-")</f>
        <v>-</v>
      </c>
      <c r="W67" s="95" t="str">
        <f t="shared" si="5"/>
        <v>-</v>
      </c>
      <c r="X67" s="88">
        <f t="shared" ref="X67:X130" si="7">IFERROR((D67-V67),D67)</f>
        <v>1</v>
      </c>
      <c r="Y67" s="196">
        <f t="shared" ref="Y67:Y130" si="8">IFERROR(X67*E67/1000, 0)</f>
        <v>3.6200000000000003E-2</v>
      </c>
      <c r="Z67" s="319"/>
      <c r="AA67" s="291"/>
      <c r="AB67" s="63">
        <f>VLOOKUP(B67,'[2]ВОМ КГ-3 СОЭКС'!$C$3:$G$2063,5,0)</f>
        <v>36.200000000000003</v>
      </c>
      <c r="AC67" s="219">
        <f t="shared" ref="AC67:AC130" si="9">F67-AB67</f>
        <v>0</v>
      </c>
    </row>
    <row r="68" spans="1:29" x14ac:dyDescent="0.3">
      <c r="A68" s="159" t="s">
        <v>314</v>
      </c>
      <c r="B68" s="160" t="s">
        <v>2264</v>
      </c>
      <c r="C68" s="160" t="s">
        <v>3767</v>
      </c>
      <c r="D68" s="113">
        <v>2</v>
      </c>
      <c r="E68" s="85">
        <v>46.3</v>
      </c>
      <c r="F68" s="86">
        <v>92.6</v>
      </c>
      <c r="G68" s="87">
        <v>1.63</v>
      </c>
      <c r="H68" s="87">
        <v>3.26</v>
      </c>
      <c r="I68" s="180" t="s">
        <v>170</v>
      </c>
      <c r="J68" s="96"/>
      <c r="K68" s="96"/>
      <c r="L68" s="96"/>
      <c r="M68" s="96">
        <v>1</v>
      </c>
      <c r="N68" s="96">
        <v>1</v>
      </c>
      <c r="O68" s="96"/>
      <c r="P68" s="96"/>
      <c r="Q68" s="164"/>
      <c r="R68" s="77">
        <f t="shared" ref="R68:R131" si="10">D68-J68-K68-L68-M68-N68-O68-P68-Q68</f>
        <v>0</v>
      </c>
      <c r="S68" s="181"/>
      <c r="T68" s="291" t="str">
        <f>IFERROR(VLOOKUP(B68,'Найдено на объекте'!$A$2:$I$83,9,0),"-")</f>
        <v>-</v>
      </c>
      <c r="U68" s="196" t="str">
        <f t="shared" si="6"/>
        <v>-</v>
      </c>
      <c r="V68" s="95" t="str">
        <f>IFERROR(VLOOKUP(B68,[1]Отгрузки!$B$208:$C$281,2,0),"-")</f>
        <v>-</v>
      </c>
      <c r="W68" s="95" t="str">
        <f t="shared" ref="W68:W131" si="11">IFERROR(V68*E68/1000, "-")</f>
        <v>-</v>
      </c>
      <c r="X68" s="88">
        <f t="shared" si="7"/>
        <v>2</v>
      </c>
      <c r="Y68" s="196">
        <f t="shared" si="8"/>
        <v>9.2599999999999988E-2</v>
      </c>
      <c r="Z68" s="319"/>
      <c r="AA68" s="291"/>
      <c r="AB68" s="63">
        <f>VLOOKUP(B68,'[2]ВОМ КГ-3 СОЭКС'!$C$3:$G$2063,5,0)</f>
        <v>92.6</v>
      </c>
      <c r="AC68" s="219">
        <f t="shared" si="9"/>
        <v>0</v>
      </c>
    </row>
    <row r="69" spans="1:29" x14ac:dyDescent="0.3">
      <c r="A69" s="159" t="s">
        <v>317</v>
      </c>
      <c r="B69" s="160" t="s">
        <v>2265</v>
      </c>
      <c r="C69" s="160" t="s">
        <v>3768</v>
      </c>
      <c r="D69" s="113">
        <v>2</v>
      </c>
      <c r="E69" s="85">
        <v>40.5</v>
      </c>
      <c r="F69" s="86">
        <v>81</v>
      </c>
      <c r="G69" s="87">
        <v>1.43</v>
      </c>
      <c r="H69" s="87">
        <v>2.86</v>
      </c>
      <c r="I69" s="180" t="s">
        <v>170</v>
      </c>
      <c r="J69" s="96"/>
      <c r="K69" s="96"/>
      <c r="L69" s="96"/>
      <c r="M69" s="96">
        <v>1</v>
      </c>
      <c r="N69" s="96">
        <v>1</v>
      </c>
      <c r="O69" s="96"/>
      <c r="P69" s="96"/>
      <c r="Q69" s="164"/>
      <c r="R69" s="77">
        <f t="shared" si="10"/>
        <v>0</v>
      </c>
      <c r="S69" s="181"/>
      <c r="T69" s="291" t="str">
        <f>IFERROR(VLOOKUP(B69,'Найдено на объекте'!$A$2:$I$83,9,0),"-")</f>
        <v>-</v>
      </c>
      <c r="U69" s="196" t="str">
        <f t="shared" si="6"/>
        <v>-</v>
      </c>
      <c r="V69" s="95" t="str">
        <f>IFERROR(VLOOKUP(B69,[1]Отгрузки!$B$208:$C$281,2,0),"-")</f>
        <v>-</v>
      </c>
      <c r="W69" s="95" t="str">
        <f t="shared" si="11"/>
        <v>-</v>
      </c>
      <c r="X69" s="88">
        <f t="shared" si="7"/>
        <v>2</v>
      </c>
      <c r="Y69" s="196">
        <f t="shared" si="8"/>
        <v>8.1000000000000003E-2</v>
      </c>
      <c r="Z69" s="319"/>
      <c r="AA69" s="291"/>
      <c r="AB69" s="63">
        <f>VLOOKUP(B69,'[2]ВОМ КГ-3 СОЭКС'!$C$3:$G$2063,5,0)</f>
        <v>81</v>
      </c>
      <c r="AC69" s="219">
        <f t="shared" si="9"/>
        <v>0</v>
      </c>
    </row>
    <row r="70" spans="1:29" x14ac:dyDescent="0.3">
      <c r="A70" s="159" t="s">
        <v>320</v>
      </c>
      <c r="B70" s="160" t="s">
        <v>2266</v>
      </c>
      <c r="C70" s="160" t="s">
        <v>3769</v>
      </c>
      <c r="D70" s="113">
        <v>9</v>
      </c>
      <c r="E70" s="85">
        <v>50.3</v>
      </c>
      <c r="F70" s="86">
        <v>452.7</v>
      </c>
      <c r="G70" s="87">
        <v>1.82</v>
      </c>
      <c r="H70" s="87">
        <v>16.38</v>
      </c>
      <c r="I70" s="180" t="s">
        <v>170</v>
      </c>
      <c r="J70" s="96"/>
      <c r="K70" s="96"/>
      <c r="L70" s="96"/>
      <c r="M70" s="96">
        <v>4</v>
      </c>
      <c r="N70" s="96">
        <v>5</v>
      </c>
      <c r="O70" s="96"/>
      <c r="P70" s="96"/>
      <c r="Q70" s="164"/>
      <c r="R70" s="77">
        <f t="shared" si="10"/>
        <v>0</v>
      </c>
      <c r="S70" s="181"/>
      <c r="T70" s="291" t="str">
        <f>IFERROR(VLOOKUP(B70,'Найдено на объекте'!$A$2:$I$83,9,0),"-")</f>
        <v>-</v>
      </c>
      <c r="U70" s="196" t="str">
        <f t="shared" si="6"/>
        <v>-</v>
      </c>
      <c r="V70" s="95" t="str">
        <f>IFERROR(VLOOKUP(B70,[1]Отгрузки!$B$208:$C$281,2,0),"-")</f>
        <v>-</v>
      </c>
      <c r="W70" s="95" t="str">
        <f t="shared" si="11"/>
        <v>-</v>
      </c>
      <c r="X70" s="88">
        <f t="shared" si="7"/>
        <v>9</v>
      </c>
      <c r="Y70" s="196">
        <f t="shared" si="8"/>
        <v>0.45269999999999999</v>
      </c>
      <c r="Z70" s="319"/>
      <c r="AA70" s="291"/>
      <c r="AB70" s="63">
        <f>VLOOKUP(B70,'[2]ВОМ КГ-3 СОЭКС'!$C$3:$G$2063,5,0)</f>
        <v>452.7</v>
      </c>
      <c r="AC70" s="219">
        <f t="shared" si="9"/>
        <v>0</v>
      </c>
    </row>
    <row r="71" spans="1:29" x14ac:dyDescent="0.3">
      <c r="A71" s="159" t="s">
        <v>323</v>
      </c>
      <c r="B71" s="160" t="s">
        <v>2267</v>
      </c>
      <c r="C71" s="160" t="s">
        <v>3770</v>
      </c>
      <c r="D71" s="113">
        <v>1</v>
      </c>
      <c r="E71" s="85">
        <v>123.1</v>
      </c>
      <c r="F71" s="86">
        <v>123.1</v>
      </c>
      <c r="G71" s="87">
        <v>4.3899999999999997</v>
      </c>
      <c r="H71" s="87">
        <v>4.3899999999999997</v>
      </c>
      <c r="I71" s="180" t="s">
        <v>170</v>
      </c>
      <c r="J71" s="96"/>
      <c r="K71" s="96"/>
      <c r="L71" s="96"/>
      <c r="M71" s="96">
        <v>1</v>
      </c>
      <c r="N71" s="96"/>
      <c r="O71" s="96"/>
      <c r="P71" s="96"/>
      <c r="Q71" s="164"/>
      <c r="R71" s="77">
        <f t="shared" si="10"/>
        <v>0</v>
      </c>
      <c r="S71" s="181"/>
      <c r="T71" s="291" t="str">
        <f>IFERROR(VLOOKUP(B71,'Найдено на объекте'!$A$2:$I$83,9,0),"-")</f>
        <v>-</v>
      </c>
      <c r="U71" s="196" t="str">
        <f t="shared" si="6"/>
        <v>-</v>
      </c>
      <c r="V71" s="95" t="str">
        <f>IFERROR(VLOOKUP(B71,[1]Отгрузки!$B$208:$C$281,2,0),"-")</f>
        <v>-</v>
      </c>
      <c r="W71" s="95" t="str">
        <f t="shared" si="11"/>
        <v>-</v>
      </c>
      <c r="X71" s="88">
        <f t="shared" si="7"/>
        <v>1</v>
      </c>
      <c r="Y71" s="196">
        <f t="shared" si="8"/>
        <v>0.1231</v>
      </c>
      <c r="Z71" s="319"/>
      <c r="AA71" s="291"/>
      <c r="AB71" s="63">
        <f>VLOOKUP(B71,'[2]ВОМ КГ-3 СОЭКС'!$C$3:$G$2063,5,0)</f>
        <v>123.1</v>
      </c>
      <c r="AC71" s="219">
        <f t="shared" si="9"/>
        <v>0</v>
      </c>
    </row>
    <row r="72" spans="1:29" x14ac:dyDescent="0.3">
      <c r="A72" s="159" t="s">
        <v>326</v>
      </c>
      <c r="B72" s="160" t="s">
        <v>2268</v>
      </c>
      <c r="C72" s="160" t="s">
        <v>3771</v>
      </c>
      <c r="D72" s="113">
        <v>2</v>
      </c>
      <c r="E72" s="85">
        <v>46.3</v>
      </c>
      <c r="F72" s="86">
        <v>92.6</v>
      </c>
      <c r="G72" s="87">
        <v>1.63</v>
      </c>
      <c r="H72" s="87">
        <v>3.26</v>
      </c>
      <c r="I72" s="180" t="s">
        <v>170</v>
      </c>
      <c r="J72" s="96"/>
      <c r="K72" s="96"/>
      <c r="L72" s="96"/>
      <c r="M72" s="96">
        <v>1</v>
      </c>
      <c r="N72" s="96">
        <v>1</v>
      </c>
      <c r="O72" s="96"/>
      <c r="P72" s="96"/>
      <c r="Q72" s="164"/>
      <c r="R72" s="77">
        <f t="shared" si="10"/>
        <v>0</v>
      </c>
      <c r="S72" s="181"/>
      <c r="T72" s="291" t="str">
        <f>IFERROR(VLOOKUP(B72,'Найдено на объекте'!$A$2:$I$83,9,0),"-")</f>
        <v>-</v>
      </c>
      <c r="U72" s="196" t="str">
        <f t="shared" si="6"/>
        <v>-</v>
      </c>
      <c r="V72" s="95" t="str">
        <f>IFERROR(VLOOKUP(B72,[1]Отгрузки!$B$208:$C$281,2,0),"-")</f>
        <v>-</v>
      </c>
      <c r="W72" s="95" t="str">
        <f t="shared" si="11"/>
        <v>-</v>
      </c>
      <c r="X72" s="88">
        <f t="shared" si="7"/>
        <v>2</v>
      </c>
      <c r="Y72" s="196">
        <f t="shared" si="8"/>
        <v>9.2599999999999988E-2</v>
      </c>
      <c r="Z72" s="319"/>
      <c r="AA72" s="291"/>
      <c r="AB72" s="63">
        <f>VLOOKUP(B72,'[2]ВОМ КГ-3 СОЭКС'!$C$3:$G$2063,5,0)</f>
        <v>92.6</v>
      </c>
      <c r="AC72" s="219">
        <f t="shared" si="9"/>
        <v>0</v>
      </c>
    </row>
    <row r="73" spans="1:29" x14ac:dyDescent="0.3">
      <c r="A73" s="159" t="s">
        <v>329</v>
      </c>
      <c r="B73" s="160" t="s">
        <v>2269</v>
      </c>
      <c r="C73" s="160" t="s">
        <v>3772</v>
      </c>
      <c r="D73" s="113">
        <v>2</v>
      </c>
      <c r="E73" s="85">
        <v>40.5</v>
      </c>
      <c r="F73" s="86">
        <v>81</v>
      </c>
      <c r="G73" s="87">
        <v>1.43</v>
      </c>
      <c r="H73" s="87">
        <v>2.86</v>
      </c>
      <c r="I73" s="180" t="s">
        <v>170</v>
      </c>
      <c r="J73" s="96"/>
      <c r="K73" s="96"/>
      <c r="L73" s="96"/>
      <c r="M73" s="96">
        <v>1</v>
      </c>
      <c r="N73" s="96">
        <v>1</v>
      </c>
      <c r="O73" s="164"/>
      <c r="P73" s="164"/>
      <c r="Q73" s="164"/>
      <c r="R73" s="77">
        <f t="shared" si="10"/>
        <v>0</v>
      </c>
      <c r="S73" s="181"/>
      <c r="T73" s="291" t="str">
        <f>IFERROR(VLOOKUP(B73,'Найдено на объекте'!$A$2:$I$83,9,0),"-")</f>
        <v>-</v>
      </c>
      <c r="U73" s="196" t="str">
        <f t="shared" si="6"/>
        <v>-</v>
      </c>
      <c r="V73" s="95" t="str">
        <f>IFERROR(VLOOKUP(B73,[1]Отгрузки!$B$208:$C$281,2,0),"-")</f>
        <v>-</v>
      </c>
      <c r="W73" s="95" t="str">
        <f t="shared" si="11"/>
        <v>-</v>
      </c>
      <c r="X73" s="88">
        <f t="shared" si="7"/>
        <v>2</v>
      </c>
      <c r="Y73" s="196">
        <f t="shared" si="8"/>
        <v>8.1000000000000003E-2</v>
      </c>
      <c r="Z73" s="319"/>
      <c r="AA73" s="291"/>
      <c r="AB73" s="63">
        <f>VLOOKUP(B73,'[2]ВОМ КГ-3 СОЭКС'!$C$3:$G$2063,5,0)</f>
        <v>81</v>
      </c>
      <c r="AC73" s="219">
        <f t="shared" si="9"/>
        <v>0</v>
      </c>
    </row>
    <row r="74" spans="1:29" x14ac:dyDescent="0.3">
      <c r="A74" s="159" t="s">
        <v>332</v>
      </c>
      <c r="B74" s="160" t="s">
        <v>2270</v>
      </c>
      <c r="C74" s="160" t="s">
        <v>3773</v>
      </c>
      <c r="D74" s="113">
        <v>1</v>
      </c>
      <c r="E74" s="85">
        <v>42.8</v>
      </c>
      <c r="F74" s="86">
        <v>42.8</v>
      </c>
      <c r="G74" s="87">
        <v>1.53</v>
      </c>
      <c r="H74" s="87">
        <v>1.53</v>
      </c>
      <c r="I74" s="180" t="s">
        <v>170</v>
      </c>
      <c r="J74" s="96"/>
      <c r="K74" s="96"/>
      <c r="L74" s="96"/>
      <c r="M74" s="96">
        <v>1</v>
      </c>
      <c r="N74" s="96"/>
      <c r="O74" s="164"/>
      <c r="P74" s="164"/>
      <c r="Q74" s="164"/>
      <c r="R74" s="77">
        <f t="shared" si="10"/>
        <v>0</v>
      </c>
      <c r="S74" s="181"/>
      <c r="T74" s="291" t="str">
        <f>IFERROR(VLOOKUP(B74,'Найдено на объекте'!$A$2:$I$83,9,0),"-")</f>
        <v>-</v>
      </c>
      <c r="U74" s="196" t="str">
        <f t="shared" si="6"/>
        <v>-</v>
      </c>
      <c r="V74" s="95" t="str">
        <f>IFERROR(VLOOKUP(B74,[1]Отгрузки!$B$208:$C$281,2,0),"-")</f>
        <v>-</v>
      </c>
      <c r="W74" s="95" t="str">
        <f t="shared" si="11"/>
        <v>-</v>
      </c>
      <c r="X74" s="88">
        <f t="shared" si="7"/>
        <v>1</v>
      </c>
      <c r="Y74" s="196">
        <f t="shared" si="8"/>
        <v>4.2799999999999998E-2</v>
      </c>
      <c r="Z74" s="319"/>
      <c r="AA74" s="291"/>
      <c r="AB74" s="63">
        <f>VLOOKUP(B74,'[2]ВОМ КГ-3 СОЭКС'!$C$3:$G$2063,5,0)</f>
        <v>42.8</v>
      </c>
      <c r="AC74" s="219">
        <f t="shared" si="9"/>
        <v>0</v>
      </c>
    </row>
    <row r="75" spans="1:29" x14ac:dyDescent="0.3">
      <c r="A75" s="159" t="s">
        <v>335</v>
      </c>
      <c r="B75" s="160" t="s">
        <v>2271</v>
      </c>
      <c r="C75" s="160" t="s">
        <v>3774</v>
      </c>
      <c r="D75" s="113">
        <v>1</v>
      </c>
      <c r="E75" s="85">
        <v>30.2</v>
      </c>
      <c r="F75" s="86">
        <v>30.2</v>
      </c>
      <c r="G75" s="87">
        <v>1.08</v>
      </c>
      <c r="H75" s="87">
        <v>1.08</v>
      </c>
      <c r="I75" s="180" t="s">
        <v>170</v>
      </c>
      <c r="J75" s="96"/>
      <c r="K75" s="96"/>
      <c r="L75" s="96"/>
      <c r="M75" s="96">
        <v>1</v>
      </c>
      <c r="N75" s="96"/>
      <c r="O75" s="164"/>
      <c r="P75" s="164"/>
      <c r="Q75" s="164"/>
      <c r="R75" s="77">
        <f t="shared" si="10"/>
        <v>0</v>
      </c>
      <c r="S75" s="181"/>
      <c r="T75" s="291" t="str">
        <f>IFERROR(VLOOKUP(B75,'Найдено на объекте'!$A$2:$I$83,9,0),"-")</f>
        <v>-</v>
      </c>
      <c r="U75" s="196" t="str">
        <f t="shared" si="6"/>
        <v>-</v>
      </c>
      <c r="V75" s="95" t="str">
        <f>IFERROR(VLOOKUP(B75,[1]Отгрузки!$B$208:$C$281,2,0),"-")</f>
        <v>-</v>
      </c>
      <c r="W75" s="95" t="str">
        <f t="shared" si="11"/>
        <v>-</v>
      </c>
      <c r="X75" s="88">
        <f t="shared" si="7"/>
        <v>1</v>
      </c>
      <c r="Y75" s="196">
        <f t="shared" si="8"/>
        <v>3.0199999999999998E-2</v>
      </c>
      <c r="Z75" s="319"/>
      <c r="AA75" s="291"/>
      <c r="AB75" s="63">
        <f>VLOOKUP(B75,'[2]ВОМ КГ-3 СОЭКС'!$C$3:$G$2063,5,0)</f>
        <v>30.2</v>
      </c>
      <c r="AC75" s="219">
        <f t="shared" si="9"/>
        <v>0</v>
      </c>
    </row>
    <row r="76" spans="1:29" x14ac:dyDescent="0.3">
      <c r="A76" s="159" t="s">
        <v>338</v>
      </c>
      <c r="B76" s="160" t="s">
        <v>2272</v>
      </c>
      <c r="C76" s="160" t="s">
        <v>3775</v>
      </c>
      <c r="D76" s="113">
        <v>1</v>
      </c>
      <c r="E76" s="85">
        <v>30.2</v>
      </c>
      <c r="F76" s="86">
        <v>30.2</v>
      </c>
      <c r="G76" s="87">
        <v>1.08</v>
      </c>
      <c r="H76" s="87">
        <v>1.08</v>
      </c>
      <c r="I76" s="180" t="s">
        <v>170</v>
      </c>
      <c r="J76" s="96"/>
      <c r="K76" s="96"/>
      <c r="L76" s="96"/>
      <c r="M76" s="96"/>
      <c r="N76" s="96">
        <v>1</v>
      </c>
      <c r="O76" s="164"/>
      <c r="P76" s="164"/>
      <c r="Q76" s="164"/>
      <c r="R76" s="77">
        <f t="shared" si="10"/>
        <v>0</v>
      </c>
      <c r="S76" s="181"/>
      <c r="T76" s="291" t="str">
        <f>IFERROR(VLOOKUP(B76,'Найдено на объекте'!$A$2:$I$83,9,0),"-")</f>
        <v>-</v>
      </c>
      <c r="U76" s="196" t="str">
        <f t="shared" si="6"/>
        <v>-</v>
      </c>
      <c r="V76" s="95" t="str">
        <f>IFERROR(VLOOKUP(B76,[1]Отгрузки!$B$208:$C$281,2,0),"-")</f>
        <v>-</v>
      </c>
      <c r="W76" s="95" t="str">
        <f t="shared" si="11"/>
        <v>-</v>
      </c>
      <c r="X76" s="88">
        <f t="shared" si="7"/>
        <v>1</v>
      </c>
      <c r="Y76" s="196">
        <f t="shared" si="8"/>
        <v>3.0199999999999998E-2</v>
      </c>
      <c r="Z76" s="319"/>
      <c r="AA76" s="291"/>
      <c r="AB76" s="63">
        <f>VLOOKUP(B76,'[2]ВОМ КГ-3 СОЭКС'!$C$3:$G$2063,5,0)</f>
        <v>30.2</v>
      </c>
      <c r="AC76" s="219">
        <f t="shared" si="9"/>
        <v>0</v>
      </c>
    </row>
    <row r="77" spans="1:29" x14ac:dyDescent="0.3">
      <c r="A77" s="159" t="s">
        <v>341</v>
      </c>
      <c r="B77" s="160" t="s">
        <v>2273</v>
      </c>
      <c r="C77" s="160" t="s">
        <v>3776</v>
      </c>
      <c r="D77" s="113">
        <v>2</v>
      </c>
      <c r="E77" s="85">
        <v>42.8</v>
      </c>
      <c r="F77" s="86">
        <v>85.6</v>
      </c>
      <c r="G77" s="87">
        <v>1.53</v>
      </c>
      <c r="H77" s="87">
        <v>3.06</v>
      </c>
      <c r="I77" s="180" t="s">
        <v>170</v>
      </c>
      <c r="J77" s="96"/>
      <c r="K77" s="96"/>
      <c r="L77" s="96"/>
      <c r="M77" s="96"/>
      <c r="N77" s="96">
        <v>2</v>
      </c>
      <c r="O77" s="164"/>
      <c r="P77" s="164"/>
      <c r="Q77" s="164"/>
      <c r="R77" s="77">
        <f t="shared" si="10"/>
        <v>0</v>
      </c>
      <c r="S77" s="181"/>
      <c r="T77" s="291" t="str">
        <f>IFERROR(VLOOKUP(B77,'Найдено на объекте'!$A$2:$I$83,9,0),"-")</f>
        <v>-</v>
      </c>
      <c r="U77" s="196" t="str">
        <f t="shared" si="6"/>
        <v>-</v>
      </c>
      <c r="V77" s="95" t="str">
        <f>IFERROR(VLOOKUP(B77,[1]Отгрузки!$B$208:$C$281,2,0),"-")</f>
        <v>-</v>
      </c>
      <c r="W77" s="95" t="str">
        <f t="shared" si="11"/>
        <v>-</v>
      </c>
      <c r="X77" s="88">
        <f t="shared" si="7"/>
        <v>2</v>
      </c>
      <c r="Y77" s="196">
        <f t="shared" si="8"/>
        <v>8.5599999999999996E-2</v>
      </c>
      <c r="Z77" s="319"/>
      <c r="AA77" s="291"/>
      <c r="AB77" s="63">
        <f>VLOOKUP(B77,'[2]ВОМ КГ-3 СОЭКС'!$C$3:$G$2063,5,0)</f>
        <v>85.6</v>
      </c>
      <c r="AC77" s="219">
        <f t="shared" si="9"/>
        <v>0</v>
      </c>
    </row>
    <row r="78" spans="1:29" x14ac:dyDescent="0.3">
      <c r="A78" s="159" t="s">
        <v>344</v>
      </c>
      <c r="B78" s="160" t="s">
        <v>2274</v>
      </c>
      <c r="C78" s="160" t="s">
        <v>3777</v>
      </c>
      <c r="D78" s="113">
        <v>1</v>
      </c>
      <c r="E78" s="85">
        <v>38.200000000000003</v>
      </c>
      <c r="F78" s="86">
        <v>38.200000000000003</v>
      </c>
      <c r="G78" s="87">
        <v>1.35</v>
      </c>
      <c r="H78" s="87">
        <v>1.35</v>
      </c>
      <c r="I78" s="180" t="s">
        <v>170</v>
      </c>
      <c r="J78" s="96"/>
      <c r="K78" s="96"/>
      <c r="L78" s="96"/>
      <c r="M78" s="96"/>
      <c r="N78" s="96">
        <v>1</v>
      </c>
      <c r="O78" s="164"/>
      <c r="P78" s="164"/>
      <c r="Q78" s="164"/>
      <c r="R78" s="77">
        <f t="shared" si="10"/>
        <v>0</v>
      </c>
      <c r="S78" s="181"/>
      <c r="T78" s="291" t="str">
        <f>IFERROR(VLOOKUP(B78,'Найдено на объекте'!$A$2:$I$83,9,0),"-")</f>
        <v>-</v>
      </c>
      <c r="U78" s="196" t="str">
        <f t="shared" si="6"/>
        <v>-</v>
      </c>
      <c r="V78" s="95" t="str">
        <f>IFERROR(VLOOKUP(B78,[1]Отгрузки!$B$208:$C$281,2,0),"-")</f>
        <v>-</v>
      </c>
      <c r="W78" s="95" t="str">
        <f t="shared" si="11"/>
        <v>-</v>
      </c>
      <c r="X78" s="88">
        <f t="shared" si="7"/>
        <v>1</v>
      </c>
      <c r="Y78" s="196">
        <f t="shared" si="8"/>
        <v>3.8200000000000005E-2</v>
      </c>
      <c r="Z78" s="319"/>
      <c r="AA78" s="291"/>
      <c r="AB78" s="63">
        <f>VLOOKUP(B78,'[2]ВОМ КГ-3 СОЭКС'!$C$3:$G$2063,5,0)</f>
        <v>38.200000000000003</v>
      </c>
      <c r="AC78" s="219">
        <f t="shared" si="9"/>
        <v>0</v>
      </c>
    </row>
    <row r="79" spans="1:29" x14ac:dyDescent="0.3">
      <c r="A79" s="159" t="s">
        <v>347</v>
      </c>
      <c r="B79" s="160" t="s">
        <v>2275</v>
      </c>
      <c r="C79" s="160" t="s">
        <v>3778</v>
      </c>
      <c r="D79" s="113">
        <v>1</v>
      </c>
      <c r="E79" s="85">
        <v>122</v>
      </c>
      <c r="F79" s="86">
        <v>122</v>
      </c>
      <c r="G79" s="87">
        <v>4.3499999999999996</v>
      </c>
      <c r="H79" s="87">
        <v>4.3499999999999996</v>
      </c>
      <c r="I79" s="180" t="s">
        <v>170</v>
      </c>
      <c r="J79" s="96"/>
      <c r="K79" s="96"/>
      <c r="L79" s="96"/>
      <c r="M79" s="96"/>
      <c r="N79" s="96">
        <v>1</v>
      </c>
      <c r="O79" s="164"/>
      <c r="P79" s="164"/>
      <c r="Q79" s="164"/>
      <c r="R79" s="77">
        <f t="shared" si="10"/>
        <v>0</v>
      </c>
      <c r="S79" s="181"/>
      <c r="T79" s="291" t="str">
        <f>IFERROR(VLOOKUP(B79,'Найдено на объекте'!$A$2:$I$83,9,0),"-")</f>
        <v>-</v>
      </c>
      <c r="U79" s="196" t="str">
        <f t="shared" si="6"/>
        <v>-</v>
      </c>
      <c r="V79" s="95" t="str">
        <f>IFERROR(VLOOKUP(B79,[1]Отгрузки!$B$208:$C$281,2,0),"-")</f>
        <v>-</v>
      </c>
      <c r="W79" s="95" t="str">
        <f t="shared" si="11"/>
        <v>-</v>
      </c>
      <c r="X79" s="88">
        <f t="shared" si="7"/>
        <v>1</v>
      </c>
      <c r="Y79" s="196">
        <f t="shared" si="8"/>
        <v>0.122</v>
      </c>
      <c r="Z79" s="319"/>
      <c r="AA79" s="291"/>
      <c r="AB79" s="63">
        <f>VLOOKUP(B79,'[2]ВОМ КГ-3 СОЭКС'!$C$3:$G$2063,5,0)</f>
        <v>122</v>
      </c>
      <c r="AC79" s="219">
        <f t="shared" si="9"/>
        <v>0</v>
      </c>
    </row>
    <row r="80" spans="1:29" x14ac:dyDescent="0.3">
      <c r="A80" s="159" t="s">
        <v>350</v>
      </c>
      <c r="B80" s="160" t="s">
        <v>2276</v>
      </c>
      <c r="C80" s="160" t="s">
        <v>3779</v>
      </c>
      <c r="D80" s="113">
        <v>50</v>
      </c>
      <c r="E80" s="85">
        <v>118.4</v>
      </c>
      <c r="F80" s="86">
        <v>5920</v>
      </c>
      <c r="G80" s="87">
        <v>4.2300000000000004</v>
      </c>
      <c r="H80" s="87">
        <v>211.5</v>
      </c>
      <c r="I80" s="180" t="s">
        <v>170</v>
      </c>
      <c r="J80" s="96"/>
      <c r="K80" s="96"/>
      <c r="L80" s="96"/>
      <c r="M80" s="96"/>
      <c r="N80" s="96">
        <v>8</v>
      </c>
      <c r="O80" s="164">
        <v>14</v>
      </c>
      <c r="P80" s="164">
        <v>14</v>
      </c>
      <c r="Q80" s="164">
        <v>14</v>
      </c>
      <c r="R80" s="77">
        <f t="shared" si="10"/>
        <v>0</v>
      </c>
      <c r="S80" s="181"/>
      <c r="T80" s="291" t="str">
        <f>IFERROR(VLOOKUP(B80,'Найдено на объекте'!$A$2:$I$83,9,0),"-")</f>
        <v>-</v>
      </c>
      <c r="U80" s="196" t="str">
        <f t="shared" si="6"/>
        <v>-</v>
      </c>
      <c r="V80" s="95" t="str">
        <f>IFERROR(VLOOKUP(B80,[1]Отгрузки!$B$208:$C$281,2,0),"-")</f>
        <v>-</v>
      </c>
      <c r="W80" s="95" t="str">
        <f t="shared" si="11"/>
        <v>-</v>
      </c>
      <c r="X80" s="88">
        <f t="shared" si="7"/>
        <v>50</v>
      </c>
      <c r="Y80" s="196">
        <f t="shared" si="8"/>
        <v>5.92</v>
      </c>
      <c r="Z80" s="319"/>
      <c r="AA80" s="291"/>
      <c r="AB80" s="63">
        <f>VLOOKUP(B80,'[2]ВОМ КГ-3 СОЭКС'!$C$3:$G$2063,5,0)</f>
        <v>5920</v>
      </c>
      <c r="AC80" s="219">
        <f t="shared" si="9"/>
        <v>0</v>
      </c>
    </row>
    <row r="81" spans="1:29" x14ac:dyDescent="0.3">
      <c r="A81" s="159" t="s">
        <v>353</v>
      </c>
      <c r="B81" s="160" t="s">
        <v>2277</v>
      </c>
      <c r="C81" s="160" t="s">
        <v>3780</v>
      </c>
      <c r="D81" s="113">
        <v>1</v>
      </c>
      <c r="E81" s="85">
        <v>122</v>
      </c>
      <c r="F81" s="86">
        <v>122</v>
      </c>
      <c r="G81" s="87">
        <v>4.3499999999999996</v>
      </c>
      <c r="H81" s="87">
        <v>4.3499999999999996</v>
      </c>
      <c r="I81" s="180" t="s">
        <v>170</v>
      </c>
      <c r="J81" s="96"/>
      <c r="K81" s="96"/>
      <c r="L81" s="96"/>
      <c r="M81" s="96"/>
      <c r="N81" s="96">
        <v>1</v>
      </c>
      <c r="O81" s="164"/>
      <c r="P81" s="164"/>
      <c r="Q81" s="164"/>
      <c r="R81" s="77">
        <f t="shared" si="10"/>
        <v>0</v>
      </c>
      <c r="S81" s="181"/>
      <c r="T81" s="291" t="str">
        <f>IFERROR(VLOOKUP(B81,'Найдено на объекте'!$A$2:$I$83,9,0),"-")</f>
        <v>-</v>
      </c>
      <c r="U81" s="196" t="str">
        <f t="shared" si="6"/>
        <v>-</v>
      </c>
      <c r="V81" s="95" t="str">
        <f>IFERROR(VLOOKUP(B81,[1]Отгрузки!$B$208:$C$281,2,0),"-")</f>
        <v>-</v>
      </c>
      <c r="W81" s="95" t="str">
        <f t="shared" si="11"/>
        <v>-</v>
      </c>
      <c r="X81" s="88">
        <f t="shared" si="7"/>
        <v>1</v>
      </c>
      <c r="Y81" s="196">
        <f t="shared" si="8"/>
        <v>0.122</v>
      </c>
      <c r="Z81" s="319"/>
      <c r="AA81" s="291"/>
      <c r="AB81" s="63">
        <f>VLOOKUP(B81,'[2]ВОМ КГ-3 СОЭКС'!$C$3:$G$2063,5,0)</f>
        <v>122</v>
      </c>
      <c r="AC81" s="219">
        <f t="shared" si="9"/>
        <v>0</v>
      </c>
    </row>
    <row r="82" spans="1:29" x14ac:dyDescent="0.3">
      <c r="A82" s="159" t="s">
        <v>355</v>
      </c>
      <c r="B82" s="160" t="s">
        <v>2278</v>
      </c>
      <c r="C82" s="160" t="s">
        <v>3781</v>
      </c>
      <c r="D82" s="113">
        <v>1</v>
      </c>
      <c r="E82" s="85">
        <v>38.200000000000003</v>
      </c>
      <c r="F82" s="86">
        <v>38.200000000000003</v>
      </c>
      <c r="G82" s="87">
        <v>1.35</v>
      </c>
      <c r="H82" s="87">
        <v>1.35</v>
      </c>
      <c r="I82" s="180" t="s">
        <v>170</v>
      </c>
      <c r="J82" s="96"/>
      <c r="K82" s="96"/>
      <c r="L82" s="96"/>
      <c r="M82" s="96"/>
      <c r="N82" s="96">
        <v>1</v>
      </c>
      <c r="O82" s="164"/>
      <c r="P82" s="164"/>
      <c r="Q82" s="164"/>
      <c r="R82" s="77">
        <f t="shared" si="10"/>
        <v>0</v>
      </c>
      <c r="S82" s="181"/>
      <c r="T82" s="291" t="str">
        <f>IFERROR(VLOOKUP(B82,'Найдено на объекте'!$A$2:$I$83,9,0),"-")</f>
        <v>-</v>
      </c>
      <c r="U82" s="196" t="str">
        <f t="shared" si="6"/>
        <v>-</v>
      </c>
      <c r="V82" s="95" t="str">
        <f>IFERROR(VLOOKUP(B82,[1]Отгрузки!$B$208:$C$281,2,0),"-")</f>
        <v>-</v>
      </c>
      <c r="W82" s="95" t="str">
        <f t="shared" si="11"/>
        <v>-</v>
      </c>
      <c r="X82" s="88">
        <f t="shared" si="7"/>
        <v>1</v>
      </c>
      <c r="Y82" s="196">
        <f t="shared" si="8"/>
        <v>3.8200000000000005E-2</v>
      </c>
      <c r="Z82" s="319"/>
      <c r="AA82" s="291"/>
      <c r="AB82" s="63">
        <f>VLOOKUP(B82,'[2]ВОМ КГ-3 СОЭКС'!$C$3:$G$2063,5,0)</f>
        <v>38.200000000000003</v>
      </c>
      <c r="AC82" s="219">
        <f t="shared" si="9"/>
        <v>0</v>
      </c>
    </row>
    <row r="83" spans="1:29" x14ac:dyDescent="0.3">
      <c r="A83" s="159" t="s">
        <v>357</v>
      </c>
      <c r="B83" s="160" t="s">
        <v>2279</v>
      </c>
      <c r="C83" s="160" t="s">
        <v>3782</v>
      </c>
      <c r="D83" s="113">
        <v>1</v>
      </c>
      <c r="E83" s="85">
        <v>35</v>
      </c>
      <c r="F83" s="86">
        <v>35</v>
      </c>
      <c r="G83" s="87">
        <v>1.25</v>
      </c>
      <c r="H83" s="87">
        <v>1.25</v>
      </c>
      <c r="I83" s="180" t="s">
        <v>170</v>
      </c>
      <c r="J83" s="96"/>
      <c r="K83" s="96"/>
      <c r="L83" s="96"/>
      <c r="M83" s="96"/>
      <c r="N83" s="96">
        <v>1</v>
      </c>
      <c r="O83" s="164"/>
      <c r="P83" s="164"/>
      <c r="Q83" s="164"/>
      <c r="R83" s="77">
        <f t="shared" si="10"/>
        <v>0</v>
      </c>
      <c r="S83" s="181"/>
      <c r="T83" s="291" t="str">
        <f>IFERROR(VLOOKUP(B83,'Найдено на объекте'!$A$2:$I$83,9,0),"-")</f>
        <v>-</v>
      </c>
      <c r="U83" s="196" t="str">
        <f t="shared" si="6"/>
        <v>-</v>
      </c>
      <c r="V83" s="95" t="str">
        <f>IFERROR(VLOOKUP(B83,[1]Отгрузки!$B$208:$C$281,2,0),"-")</f>
        <v>-</v>
      </c>
      <c r="W83" s="95" t="str">
        <f t="shared" si="11"/>
        <v>-</v>
      </c>
      <c r="X83" s="88">
        <f t="shared" si="7"/>
        <v>1</v>
      </c>
      <c r="Y83" s="196">
        <f t="shared" si="8"/>
        <v>3.5000000000000003E-2</v>
      </c>
      <c r="Z83" s="319"/>
      <c r="AA83" s="291"/>
      <c r="AB83" s="63">
        <f>VLOOKUP(B83,'[2]ВОМ КГ-3 СОЭКС'!$C$3:$G$2063,5,0)</f>
        <v>35</v>
      </c>
      <c r="AC83" s="219">
        <f t="shared" si="9"/>
        <v>0</v>
      </c>
    </row>
    <row r="84" spans="1:29" x14ac:dyDescent="0.3">
      <c r="A84" s="159" t="s">
        <v>359</v>
      </c>
      <c r="B84" s="160" t="s">
        <v>2280</v>
      </c>
      <c r="C84" s="160" t="s">
        <v>3783</v>
      </c>
      <c r="D84" s="113">
        <v>2</v>
      </c>
      <c r="E84" s="85">
        <v>22.3</v>
      </c>
      <c r="F84" s="86">
        <v>44.6</v>
      </c>
      <c r="G84" s="87">
        <v>0.8</v>
      </c>
      <c r="H84" s="87">
        <v>1.6</v>
      </c>
      <c r="I84" s="180" t="s">
        <v>170</v>
      </c>
      <c r="J84" s="96"/>
      <c r="K84" s="96"/>
      <c r="L84" s="96"/>
      <c r="M84" s="96"/>
      <c r="N84" s="96">
        <v>2</v>
      </c>
      <c r="O84" s="164"/>
      <c r="P84" s="164"/>
      <c r="Q84" s="164"/>
      <c r="R84" s="77">
        <f t="shared" si="10"/>
        <v>0</v>
      </c>
      <c r="S84" s="181"/>
      <c r="T84" s="291" t="str">
        <f>IFERROR(VLOOKUP(B84,'Найдено на объекте'!$A$2:$I$83,9,0),"-")</f>
        <v>-</v>
      </c>
      <c r="U84" s="196" t="str">
        <f t="shared" si="6"/>
        <v>-</v>
      </c>
      <c r="V84" s="95" t="str">
        <f>IFERROR(VLOOKUP(B84,[1]Отгрузки!$B$208:$C$281,2,0),"-")</f>
        <v>-</v>
      </c>
      <c r="W84" s="95" t="str">
        <f t="shared" si="11"/>
        <v>-</v>
      </c>
      <c r="X84" s="88">
        <f t="shared" si="7"/>
        <v>2</v>
      </c>
      <c r="Y84" s="196">
        <f t="shared" si="8"/>
        <v>4.4600000000000001E-2</v>
      </c>
      <c r="Z84" s="319"/>
      <c r="AA84" s="291"/>
      <c r="AB84" s="63">
        <f>VLOOKUP(B84,'[2]ВОМ КГ-3 СОЭКС'!$C$3:$G$2063,5,0)</f>
        <v>44.6</v>
      </c>
      <c r="AC84" s="219">
        <f t="shared" si="9"/>
        <v>0</v>
      </c>
    </row>
    <row r="85" spans="1:29" x14ac:dyDescent="0.3">
      <c r="A85" s="159" t="s">
        <v>361</v>
      </c>
      <c r="B85" s="160" t="s">
        <v>2281</v>
      </c>
      <c r="C85" s="160" t="s">
        <v>3784</v>
      </c>
      <c r="D85" s="113">
        <v>1</v>
      </c>
      <c r="E85" s="85">
        <v>17.2</v>
      </c>
      <c r="F85" s="86">
        <v>17.2</v>
      </c>
      <c r="G85" s="87">
        <v>0.62</v>
      </c>
      <c r="H85" s="87">
        <v>0.62</v>
      </c>
      <c r="I85" s="180" t="s">
        <v>170</v>
      </c>
      <c r="J85" s="96"/>
      <c r="K85" s="96"/>
      <c r="L85" s="96"/>
      <c r="M85" s="96"/>
      <c r="N85" s="96">
        <v>1</v>
      </c>
      <c r="O85" s="164"/>
      <c r="P85" s="164"/>
      <c r="Q85" s="164"/>
      <c r="R85" s="77">
        <f t="shared" si="10"/>
        <v>0</v>
      </c>
      <c r="S85" s="181"/>
      <c r="T85" s="291" t="str">
        <f>IFERROR(VLOOKUP(B85,'Найдено на объекте'!$A$2:$I$83,9,0),"-")</f>
        <v>-</v>
      </c>
      <c r="U85" s="196" t="str">
        <f t="shared" si="6"/>
        <v>-</v>
      </c>
      <c r="V85" s="95" t="str">
        <f>IFERROR(VLOOKUP(B85,[1]Отгрузки!$B$208:$C$281,2,0),"-")</f>
        <v>-</v>
      </c>
      <c r="W85" s="95" t="str">
        <f t="shared" si="11"/>
        <v>-</v>
      </c>
      <c r="X85" s="88">
        <f t="shared" si="7"/>
        <v>1</v>
      </c>
      <c r="Y85" s="196">
        <f t="shared" si="8"/>
        <v>1.72E-2</v>
      </c>
      <c r="Z85" s="319"/>
      <c r="AA85" s="291"/>
      <c r="AB85" s="63">
        <f>VLOOKUP(B85,'[2]ВОМ КГ-3 СОЭКС'!$C$3:$G$2063,5,0)</f>
        <v>17.2</v>
      </c>
      <c r="AC85" s="219">
        <f t="shared" si="9"/>
        <v>0</v>
      </c>
    </row>
    <row r="86" spans="1:29" x14ac:dyDescent="0.3">
      <c r="A86" s="159" t="s">
        <v>363</v>
      </c>
      <c r="B86" s="160" t="s">
        <v>2282</v>
      </c>
      <c r="C86" s="160" t="s">
        <v>3785</v>
      </c>
      <c r="D86" s="113">
        <v>1</v>
      </c>
      <c r="E86" s="85">
        <v>125</v>
      </c>
      <c r="F86" s="86">
        <v>125</v>
      </c>
      <c r="G86" s="87">
        <v>4.3899999999999997</v>
      </c>
      <c r="H86" s="87">
        <v>4.3899999999999997</v>
      </c>
      <c r="I86" s="180" t="s">
        <v>165</v>
      </c>
      <c r="J86" s="96"/>
      <c r="K86" s="96"/>
      <c r="L86" s="96"/>
      <c r="M86" s="96"/>
      <c r="N86" s="96">
        <v>1</v>
      </c>
      <c r="O86" s="164"/>
      <c r="P86" s="164"/>
      <c r="Q86" s="164"/>
      <c r="R86" s="77">
        <f t="shared" si="10"/>
        <v>0</v>
      </c>
      <c r="S86" s="181"/>
      <c r="T86" s="291" t="str">
        <f>IFERROR(VLOOKUP(B86,'Найдено на объекте'!$A$2:$I$83,9,0),"-")</f>
        <v>-</v>
      </c>
      <c r="U86" s="196" t="str">
        <f t="shared" si="6"/>
        <v>-</v>
      </c>
      <c r="V86" s="95" t="str">
        <f>IFERROR(VLOOKUP(B86,[1]Отгрузки!$B$208:$C$281,2,0),"-")</f>
        <v>-</v>
      </c>
      <c r="W86" s="95" t="str">
        <f t="shared" si="11"/>
        <v>-</v>
      </c>
      <c r="X86" s="88">
        <f t="shared" si="7"/>
        <v>1</v>
      </c>
      <c r="Y86" s="196">
        <f t="shared" si="8"/>
        <v>0.125</v>
      </c>
      <c r="Z86" s="319"/>
      <c r="AA86" s="291"/>
      <c r="AB86" s="63">
        <f>VLOOKUP(B86,'[2]ВОМ КГ-3 СОЭКС'!$C$3:$G$2063,5,0)</f>
        <v>125</v>
      </c>
      <c r="AC86" s="219">
        <f t="shared" si="9"/>
        <v>0</v>
      </c>
    </row>
    <row r="87" spans="1:29" x14ac:dyDescent="0.3">
      <c r="A87" s="159" t="s">
        <v>365</v>
      </c>
      <c r="B87" s="160" t="s">
        <v>2283</v>
      </c>
      <c r="C87" s="160" t="s">
        <v>3786</v>
      </c>
      <c r="D87" s="113">
        <v>1</v>
      </c>
      <c r="E87" s="85">
        <v>3757.4</v>
      </c>
      <c r="F87" s="86">
        <v>3757.4</v>
      </c>
      <c r="G87" s="87">
        <v>45.14</v>
      </c>
      <c r="H87" s="87">
        <v>45.14</v>
      </c>
      <c r="I87" s="180" t="s">
        <v>165</v>
      </c>
      <c r="J87" s="96">
        <v>1</v>
      </c>
      <c r="K87" s="96"/>
      <c r="L87" s="96"/>
      <c r="M87" s="96"/>
      <c r="N87" s="96"/>
      <c r="O87" s="164"/>
      <c r="P87" s="164"/>
      <c r="Q87" s="164"/>
      <c r="R87" s="77">
        <f t="shared" si="10"/>
        <v>0</v>
      </c>
      <c r="S87" s="181"/>
      <c r="T87" s="291" t="str">
        <f>IFERROR(VLOOKUP(B87,'Найдено на объекте'!$A$2:$I$83,9,0),"-")</f>
        <v>-</v>
      </c>
      <c r="U87" s="196" t="str">
        <f t="shared" si="6"/>
        <v>-</v>
      </c>
      <c r="V87" s="95" t="str">
        <f>IFERROR(VLOOKUP(B87,[1]Отгрузки!$B$208:$C$281,2,0),"-")</f>
        <v>-</v>
      </c>
      <c r="W87" s="95" t="str">
        <f t="shared" si="11"/>
        <v>-</v>
      </c>
      <c r="X87" s="88">
        <f t="shared" si="7"/>
        <v>1</v>
      </c>
      <c r="Y87" s="196">
        <f t="shared" si="8"/>
        <v>3.7574000000000001</v>
      </c>
      <c r="Z87" s="319"/>
      <c r="AA87" s="291"/>
      <c r="AB87" s="63">
        <f>VLOOKUP(B87,'[2]ВОМ КГ-3 СОЭКС'!$C$3:$G$2063,5,0)</f>
        <v>3757.4</v>
      </c>
      <c r="AC87" s="219">
        <f t="shared" si="9"/>
        <v>0</v>
      </c>
    </row>
    <row r="88" spans="1:29" x14ac:dyDescent="0.3">
      <c r="A88" s="159" t="s">
        <v>367</v>
      </c>
      <c r="B88" s="160" t="s">
        <v>2284</v>
      </c>
      <c r="C88" s="160" t="s">
        <v>3787</v>
      </c>
      <c r="D88" s="113">
        <v>9</v>
      </c>
      <c r="E88" s="85">
        <v>3763.7</v>
      </c>
      <c r="F88" s="86">
        <v>33873.300000000003</v>
      </c>
      <c r="G88" s="87">
        <v>45.26</v>
      </c>
      <c r="H88" s="87">
        <v>407.34</v>
      </c>
      <c r="I88" s="180" t="s">
        <v>165</v>
      </c>
      <c r="J88" s="96"/>
      <c r="K88" s="96">
        <v>2</v>
      </c>
      <c r="L88" s="96">
        <v>1</v>
      </c>
      <c r="M88" s="96">
        <v>1</v>
      </c>
      <c r="N88" s="96"/>
      <c r="O88" s="164">
        <v>2</v>
      </c>
      <c r="P88" s="164">
        <v>2</v>
      </c>
      <c r="Q88" s="164">
        <v>1</v>
      </c>
      <c r="R88" s="77">
        <f t="shared" si="10"/>
        <v>0</v>
      </c>
      <c r="S88" s="181"/>
      <c r="T88" s="291" t="str">
        <f>IFERROR(VLOOKUP(B88,'Найдено на объекте'!$A$2:$I$83,9,0),"-")</f>
        <v>-</v>
      </c>
      <c r="U88" s="196" t="str">
        <f t="shared" si="6"/>
        <v>-</v>
      </c>
      <c r="V88" s="95" t="str">
        <f>IFERROR(VLOOKUP(B88,[1]Отгрузки!$B$208:$C$281,2,0),"-")</f>
        <v>-</v>
      </c>
      <c r="W88" s="95" t="str">
        <f t="shared" si="11"/>
        <v>-</v>
      </c>
      <c r="X88" s="88">
        <f t="shared" si="7"/>
        <v>9</v>
      </c>
      <c r="Y88" s="196">
        <f t="shared" si="8"/>
        <v>33.873299999999993</v>
      </c>
      <c r="Z88" s="319"/>
      <c r="AA88" s="291"/>
      <c r="AB88" s="63">
        <f>VLOOKUP(B88,'[2]ВОМ КГ-3 СОЭКС'!$C$3:$G$2063,5,0)</f>
        <v>33873.300000000003</v>
      </c>
      <c r="AC88" s="219">
        <f t="shared" si="9"/>
        <v>0</v>
      </c>
    </row>
    <row r="89" spans="1:29" x14ac:dyDescent="0.3">
      <c r="A89" s="159" t="s">
        <v>369</v>
      </c>
      <c r="B89" s="160" t="s">
        <v>2285</v>
      </c>
      <c r="C89" s="160" t="s">
        <v>3788</v>
      </c>
      <c r="D89" s="113">
        <v>1</v>
      </c>
      <c r="E89" s="85">
        <v>3772.2</v>
      </c>
      <c r="F89" s="86">
        <v>3772.2</v>
      </c>
      <c r="G89" s="87">
        <v>45.49</v>
      </c>
      <c r="H89" s="87">
        <v>45.49</v>
      </c>
      <c r="I89" s="180" t="s">
        <v>165</v>
      </c>
      <c r="J89" s="96"/>
      <c r="K89" s="96"/>
      <c r="L89" s="96">
        <v>1</v>
      </c>
      <c r="M89" s="96"/>
      <c r="N89" s="96"/>
      <c r="O89" s="164"/>
      <c r="P89" s="164"/>
      <c r="Q89" s="164"/>
      <c r="R89" s="77">
        <f t="shared" si="10"/>
        <v>0</v>
      </c>
      <c r="S89" s="181"/>
      <c r="T89" s="291" t="str">
        <f>IFERROR(VLOOKUP(B89,'Найдено на объекте'!$A$2:$I$83,9,0),"-")</f>
        <v>-</v>
      </c>
      <c r="U89" s="196" t="str">
        <f t="shared" si="6"/>
        <v>-</v>
      </c>
      <c r="V89" s="95" t="str">
        <f>IFERROR(VLOOKUP(B89,[1]Отгрузки!$B$208:$C$281,2,0),"-")</f>
        <v>-</v>
      </c>
      <c r="W89" s="95" t="str">
        <f t="shared" si="11"/>
        <v>-</v>
      </c>
      <c r="X89" s="88">
        <f t="shared" si="7"/>
        <v>1</v>
      </c>
      <c r="Y89" s="196">
        <f t="shared" si="8"/>
        <v>3.7721999999999998</v>
      </c>
      <c r="Z89" s="319"/>
      <c r="AA89" s="291"/>
      <c r="AB89" s="63">
        <f>VLOOKUP(B89,'[2]ВОМ КГ-3 СОЭКС'!$C$3:$G$2063,5,0)</f>
        <v>3772.2</v>
      </c>
      <c r="AC89" s="219">
        <f t="shared" si="9"/>
        <v>0</v>
      </c>
    </row>
    <row r="90" spans="1:29" x14ac:dyDescent="0.3">
      <c r="A90" s="159" t="s">
        <v>371</v>
      </c>
      <c r="B90" s="160" t="s">
        <v>2286</v>
      </c>
      <c r="C90" s="160" t="s">
        <v>3789</v>
      </c>
      <c r="D90" s="113">
        <v>1</v>
      </c>
      <c r="E90" s="85">
        <v>3796.9</v>
      </c>
      <c r="F90" s="86">
        <v>3796.9</v>
      </c>
      <c r="G90" s="87">
        <v>46.04</v>
      </c>
      <c r="H90" s="87">
        <v>46.04</v>
      </c>
      <c r="I90" s="180" t="s">
        <v>165</v>
      </c>
      <c r="J90" s="96"/>
      <c r="K90" s="96"/>
      <c r="L90" s="96"/>
      <c r="M90" s="96">
        <v>1</v>
      </c>
      <c r="N90" s="96"/>
      <c r="O90" s="164"/>
      <c r="P90" s="164"/>
      <c r="Q90" s="164"/>
      <c r="R90" s="77">
        <f t="shared" si="10"/>
        <v>0</v>
      </c>
      <c r="S90" s="181"/>
      <c r="T90" s="291" t="str">
        <f>IFERROR(VLOOKUP(B90,'Найдено на объекте'!$A$2:$I$83,9,0),"-")</f>
        <v>-</v>
      </c>
      <c r="U90" s="196" t="str">
        <f t="shared" si="6"/>
        <v>-</v>
      </c>
      <c r="V90" s="95" t="str">
        <f>IFERROR(VLOOKUP(B90,[1]Отгрузки!$B$208:$C$281,2,0),"-")</f>
        <v>-</v>
      </c>
      <c r="W90" s="95" t="str">
        <f t="shared" si="11"/>
        <v>-</v>
      </c>
      <c r="X90" s="88">
        <f t="shared" si="7"/>
        <v>1</v>
      </c>
      <c r="Y90" s="196">
        <f t="shared" si="8"/>
        <v>3.7968999999999999</v>
      </c>
      <c r="Z90" s="319"/>
      <c r="AA90" s="291"/>
      <c r="AB90" s="63">
        <f>VLOOKUP(B90,'[2]ВОМ КГ-3 СОЭКС'!$C$3:$G$2063,5,0)</f>
        <v>3796.9</v>
      </c>
      <c r="AC90" s="219">
        <f t="shared" si="9"/>
        <v>0</v>
      </c>
    </row>
    <row r="91" spans="1:29" x14ac:dyDescent="0.3">
      <c r="A91" s="159" t="s">
        <v>373</v>
      </c>
      <c r="B91" s="160" t="s">
        <v>2287</v>
      </c>
      <c r="C91" s="160" t="s">
        <v>3790</v>
      </c>
      <c r="D91" s="113">
        <v>1</v>
      </c>
      <c r="E91" s="85">
        <v>3785.3</v>
      </c>
      <c r="F91" s="86">
        <v>3785.3</v>
      </c>
      <c r="G91" s="87">
        <v>45.84</v>
      </c>
      <c r="H91" s="87">
        <v>45.84</v>
      </c>
      <c r="I91" s="180" t="s">
        <v>165</v>
      </c>
      <c r="J91" s="96"/>
      <c r="K91" s="96"/>
      <c r="L91" s="96"/>
      <c r="M91" s="96"/>
      <c r="N91" s="96">
        <v>1</v>
      </c>
      <c r="O91" s="164"/>
      <c r="P91" s="164"/>
      <c r="Q91" s="164"/>
      <c r="R91" s="77">
        <f t="shared" si="10"/>
        <v>0</v>
      </c>
      <c r="S91" s="181"/>
      <c r="T91" s="291" t="str">
        <f>IFERROR(VLOOKUP(B91,'Найдено на объекте'!$A$2:$I$83,9,0),"-")</f>
        <v>-</v>
      </c>
      <c r="U91" s="196" t="str">
        <f t="shared" si="6"/>
        <v>-</v>
      </c>
      <c r="V91" s="95" t="str">
        <f>IFERROR(VLOOKUP(B91,[1]Отгрузки!$B$208:$C$281,2,0),"-")</f>
        <v>-</v>
      </c>
      <c r="W91" s="95" t="str">
        <f t="shared" si="11"/>
        <v>-</v>
      </c>
      <c r="X91" s="88">
        <f t="shared" si="7"/>
        <v>1</v>
      </c>
      <c r="Y91" s="196">
        <f t="shared" si="8"/>
        <v>3.7853000000000003</v>
      </c>
      <c r="Z91" s="319"/>
      <c r="AA91" s="291"/>
      <c r="AB91" s="63">
        <f>VLOOKUP(B91,'[2]ВОМ КГ-3 СОЭКС'!$C$3:$G$2063,5,0)</f>
        <v>3785.3</v>
      </c>
      <c r="AC91" s="219">
        <f t="shared" si="9"/>
        <v>0</v>
      </c>
    </row>
    <row r="92" spans="1:29" x14ac:dyDescent="0.3">
      <c r="A92" s="159" t="s">
        <v>375</v>
      </c>
      <c r="B92" s="160" t="s">
        <v>2288</v>
      </c>
      <c r="C92" s="160" t="s">
        <v>3791</v>
      </c>
      <c r="D92" s="113">
        <v>1</v>
      </c>
      <c r="E92" s="85">
        <v>3796.9</v>
      </c>
      <c r="F92" s="86">
        <v>3796.9</v>
      </c>
      <c r="G92" s="87">
        <v>46.04</v>
      </c>
      <c r="H92" s="87">
        <v>46.04</v>
      </c>
      <c r="I92" s="180" t="s">
        <v>165</v>
      </c>
      <c r="J92" s="96"/>
      <c r="K92" s="96"/>
      <c r="L92" s="96"/>
      <c r="M92" s="96"/>
      <c r="N92" s="96">
        <v>1</v>
      </c>
      <c r="O92" s="164"/>
      <c r="P92" s="164"/>
      <c r="Q92" s="164"/>
      <c r="R92" s="77">
        <f t="shared" si="10"/>
        <v>0</v>
      </c>
      <c r="S92" s="181"/>
      <c r="T92" s="291" t="str">
        <f>IFERROR(VLOOKUP(B92,'Найдено на объекте'!$A$2:$I$83,9,0),"-")</f>
        <v>-</v>
      </c>
      <c r="U92" s="196" t="str">
        <f t="shared" si="6"/>
        <v>-</v>
      </c>
      <c r="V92" s="95" t="str">
        <f>IFERROR(VLOOKUP(B92,[1]Отгрузки!$B$208:$C$281,2,0),"-")</f>
        <v>-</v>
      </c>
      <c r="W92" s="95" t="str">
        <f t="shared" si="11"/>
        <v>-</v>
      </c>
      <c r="X92" s="88">
        <f t="shared" si="7"/>
        <v>1</v>
      </c>
      <c r="Y92" s="196">
        <f t="shared" si="8"/>
        <v>3.7968999999999999</v>
      </c>
      <c r="Z92" s="319"/>
      <c r="AA92" s="291"/>
      <c r="AB92" s="63">
        <f>VLOOKUP(B92,'[2]ВОМ КГ-3 СОЭКС'!$C$3:$G$2063,5,0)</f>
        <v>3796.9</v>
      </c>
      <c r="AC92" s="219">
        <f t="shared" si="9"/>
        <v>0</v>
      </c>
    </row>
    <row r="93" spans="1:29" x14ac:dyDescent="0.3">
      <c r="A93" s="159" t="s">
        <v>377</v>
      </c>
      <c r="B93" s="160" t="s">
        <v>2289</v>
      </c>
      <c r="C93" s="160" t="s">
        <v>3792</v>
      </c>
      <c r="D93" s="113">
        <v>1</v>
      </c>
      <c r="E93" s="85">
        <v>3757.4</v>
      </c>
      <c r="F93" s="86">
        <v>3757.4</v>
      </c>
      <c r="G93" s="87">
        <v>45.14</v>
      </c>
      <c r="H93" s="87">
        <v>45.14</v>
      </c>
      <c r="I93" s="180" t="s">
        <v>165</v>
      </c>
      <c r="J93" s="96"/>
      <c r="K93" s="96"/>
      <c r="L93" s="96"/>
      <c r="M93" s="96"/>
      <c r="N93" s="96"/>
      <c r="O93" s="164"/>
      <c r="P93" s="164"/>
      <c r="Q93" s="164">
        <v>1</v>
      </c>
      <c r="R93" s="77">
        <f t="shared" si="10"/>
        <v>0</v>
      </c>
      <c r="S93" s="181"/>
      <c r="T93" s="291" t="str">
        <f>IFERROR(VLOOKUP(B93,'Найдено на объекте'!$A$2:$I$83,9,0),"-")</f>
        <v>-</v>
      </c>
      <c r="U93" s="196" t="str">
        <f t="shared" si="6"/>
        <v>-</v>
      </c>
      <c r="V93" s="95" t="str">
        <f>IFERROR(VLOOKUP(B93,[1]Отгрузки!$B$208:$C$281,2,0),"-")</f>
        <v>-</v>
      </c>
      <c r="W93" s="95" t="str">
        <f t="shared" si="11"/>
        <v>-</v>
      </c>
      <c r="X93" s="88">
        <f t="shared" si="7"/>
        <v>1</v>
      </c>
      <c r="Y93" s="196">
        <f t="shared" si="8"/>
        <v>3.7574000000000001</v>
      </c>
      <c r="Z93" s="319"/>
      <c r="AA93" s="291"/>
      <c r="AB93" s="63">
        <f>VLOOKUP(B93,'[2]ВОМ КГ-3 СОЭКС'!$C$3:$G$2063,5,0)</f>
        <v>3757.4</v>
      </c>
      <c r="AC93" s="219">
        <f t="shared" si="9"/>
        <v>0</v>
      </c>
    </row>
    <row r="94" spans="1:29" x14ac:dyDescent="0.3">
      <c r="A94" s="159" t="s">
        <v>380</v>
      </c>
      <c r="B94" s="160" t="s">
        <v>2290</v>
      </c>
      <c r="C94" s="160" t="s">
        <v>3793</v>
      </c>
      <c r="D94" s="113">
        <v>1</v>
      </c>
      <c r="E94" s="85">
        <v>791.2</v>
      </c>
      <c r="F94" s="86">
        <v>791.2</v>
      </c>
      <c r="G94" s="87">
        <v>17.14</v>
      </c>
      <c r="H94" s="87">
        <v>17.14</v>
      </c>
      <c r="I94" s="180" t="s">
        <v>170</v>
      </c>
      <c r="J94" s="96"/>
      <c r="K94" s="96"/>
      <c r="L94" s="96"/>
      <c r="M94" s="96"/>
      <c r="N94" s="96">
        <v>1</v>
      </c>
      <c r="O94" s="164"/>
      <c r="P94" s="164"/>
      <c r="Q94" s="164"/>
      <c r="R94" s="77">
        <f t="shared" si="10"/>
        <v>0</v>
      </c>
      <c r="S94" s="181"/>
      <c r="T94" s="291" t="str">
        <f>IFERROR(VLOOKUP(B94,'Найдено на объекте'!$A$2:$I$83,9,0),"-")</f>
        <v>-</v>
      </c>
      <c r="U94" s="196" t="str">
        <f t="shared" si="6"/>
        <v>-</v>
      </c>
      <c r="V94" s="95" t="str">
        <f>IFERROR(VLOOKUP(B94,[1]Отгрузки!$B$208:$C$281,2,0),"-")</f>
        <v>-</v>
      </c>
      <c r="W94" s="95" t="str">
        <f t="shared" si="11"/>
        <v>-</v>
      </c>
      <c r="X94" s="88">
        <f t="shared" si="7"/>
        <v>1</v>
      </c>
      <c r="Y94" s="196">
        <f t="shared" si="8"/>
        <v>0.79120000000000001</v>
      </c>
      <c r="Z94" s="319"/>
      <c r="AA94" s="291"/>
      <c r="AB94" s="63">
        <f>VLOOKUP(B94,'[2]ВОМ КГ-3 СОЭКС'!$C$3:$G$2063,5,0)</f>
        <v>791.2</v>
      </c>
      <c r="AC94" s="219">
        <f t="shared" si="9"/>
        <v>0</v>
      </c>
    </row>
    <row r="95" spans="1:29" x14ac:dyDescent="0.3">
      <c r="A95" s="159" t="s">
        <v>383</v>
      </c>
      <c r="B95" s="160" t="s">
        <v>2291</v>
      </c>
      <c r="C95" s="160" t="s">
        <v>3794</v>
      </c>
      <c r="D95" s="113">
        <v>3</v>
      </c>
      <c r="E95" s="85">
        <v>39</v>
      </c>
      <c r="F95" s="86">
        <v>117</v>
      </c>
      <c r="G95" s="87">
        <v>1.48</v>
      </c>
      <c r="H95" s="87">
        <v>4.4400000000000004</v>
      </c>
      <c r="I95" s="180" t="s">
        <v>170</v>
      </c>
      <c r="J95" s="96"/>
      <c r="K95" s="96"/>
      <c r="L95" s="96">
        <v>3</v>
      </c>
      <c r="M95" s="96"/>
      <c r="N95" s="96"/>
      <c r="O95" s="164"/>
      <c r="P95" s="164"/>
      <c r="Q95" s="164"/>
      <c r="R95" s="77">
        <f t="shared" si="10"/>
        <v>0</v>
      </c>
      <c r="S95" s="181"/>
      <c r="T95" s="291" t="str">
        <f>IFERROR(VLOOKUP(B95,'Найдено на объекте'!$A$2:$I$83,9,0),"-")</f>
        <v>-</v>
      </c>
      <c r="U95" s="196" t="str">
        <f t="shared" si="6"/>
        <v>-</v>
      </c>
      <c r="V95" s="95" t="str">
        <f>IFERROR(VLOOKUP(B95,[1]Отгрузки!$B$208:$C$281,2,0),"-")</f>
        <v>-</v>
      </c>
      <c r="W95" s="95" t="str">
        <f t="shared" si="11"/>
        <v>-</v>
      </c>
      <c r="X95" s="88">
        <f t="shared" si="7"/>
        <v>3</v>
      </c>
      <c r="Y95" s="196">
        <f t="shared" si="8"/>
        <v>0.11700000000000001</v>
      </c>
      <c r="Z95" s="319"/>
      <c r="AA95" s="291"/>
      <c r="AB95" s="63">
        <f>VLOOKUP(B95,'[2]ВОМ КГ-3 СОЭКС'!$C$3:$G$2063,5,0)</f>
        <v>117</v>
      </c>
      <c r="AC95" s="219">
        <f t="shared" si="9"/>
        <v>0</v>
      </c>
    </row>
    <row r="96" spans="1:29" x14ac:dyDescent="0.3">
      <c r="A96" s="159" t="s">
        <v>386</v>
      </c>
      <c r="B96" s="160" t="s">
        <v>2292</v>
      </c>
      <c r="C96" s="160" t="s">
        <v>3795</v>
      </c>
      <c r="D96" s="113">
        <v>2</v>
      </c>
      <c r="E96" s="85">
        <v>64.7</v>
      </c>
      <c r="F96" s="86">
        <v>129.4</v>
      </c>
      <c r="G96" s="87">
        <v>2.39</v>
      </c>
      <c r="H96" s="87">
        <v>4.78</v>
      </c>
      <c r="I96" s="180" t="s">
        <v>170</v>
      </c>
      <c r="J96" s="96"/>
      <c r="K96" s="96"/>
      <c r="L96" s="96">
        <v>2</v>
      </c>
      <c r="M96" s="96"/>
      <c r="N96" s="96"/>
      <c r="O96" s="164"/>
      <c r="P96" s="164"/>
      <c r="Q96" s="164"/>
      <c r="R96" s="77">
        <f t="shared" si="10"/>
        <v>0</v>
      </c>
      <c r="S96" s="181"/>
      <c r="T96" s="291" t="str">
        <f>IFERROR(VLOOKUP(B96,'Найдено на объекте'!$A$2:$I$83,9,0),"-")</f>
        <v>-</v>
      </c>
      <c r="U96" s="196" t="str">
        <f t="shared" si="6"/>
        <v>-</v>
      </c>
      <c r="V96" s="95" t="str">
        <f>IFERROR(VLOOKUP(B96,[1]Отгрузки!$B$208:$C$281,2,0),"-")</f>
        <v>-</v>
      </c>
      <c r="W96" s="95" t="str">
        <f t="shared" si="11"/>
        <v>-</v>
      </c>
      <c r="X96" s="88">
        <f t="shared" si="7"/>
        <v>2</v>
      </c>
      <c r="Y96" s="196">
        <f t="shared" si="8"/>
        <v>0.12940000000000002</v>
      </c>
      <c r="Z96" s="319"/>
      <c r="AA96" s="291"/>
      <c r="AB96" s="63">
        <f>VLOOKUP(B96,'[2]ВОМ КГ-3 СОЭКС'!$C$3:$G$2063,5,0)</f>
        <v>129.4</v>
      </c>
      <c r="AC96" s="219">
        <f t="shared" si="9"/>
        <v>0</v>
      </c>
    </row>
    <row r="97" spans="1:29" x14ac:dyDescent="0.3">
      <c r="A97" s="159" t="s">
        <v>389</v>
      </c>
      <c r="B97" s="160" t="s">
        <v>2293</v>
      </c>
      <c r="C97" s="160" t="s">
        <v>3796</v>
      </c>
      <c r="D97" s="113">
        <v>3</v>
      </c>
      <c r="E97" s="85">
        <v>41.5</v>
      </c>
      <c r="F97" s="86">
        <v>124.5</v>
      </c>
      <c r="G97" s="87">
        <v>1.57</v>
      </c>
      <c r="H97" s="87">
        <v>4.71</v>
      </c>
      <c r="I97" s="180" t="s">
        <v>170</v>
      </c>
      <c r="J97" s="96"/>
      <c r="K97" s="96"/>
      <c r="L97" s="96">
        <v>3</v>
      </c>
      <c r="M97" s="96"/>
      <c r="N97" s="96"/>
      <c r="O97" s="164"/>
      <c r="P97" s="164"/>
      <c r="Q97" s="164"/>
      <c r="R97" s="77">
        <f t="shared" si="10"/>
        <v>0</v>
      </c>
      <c r="S97" s="181"/>
      <c r="T97" s="291" t="str">
        <f>IFERROR(VLOOKUP(B97,'Найдено на объекте'!$A$2:$I$83,9,0),"-")</f>
        <v>-</v>
      </c>
      <c r="U97" s="196" t="str">
        <f t="shared" si="6"/>
        <v>-</v>
      </c>
      <c r="V97" s="95" t="str">
        <f>IFERROR(VLOOKUP(B97,[1]Отгрузки!$B$208:$C$281,2,0),"-")</f>
        <v>-</v>
      </c>
      <c r="W97" s="95" t="str">
        <f t="shared" si="11"/>
        <v>-</v>
      </c>
      <c r="X97" s="88">
        <f t="shared" si="7"/>
        <v>3</v>
      </c>
      <c r="Y97" s="196">
        <f t="shared" si="8"/>
        <v>0.1245</v>
      </c>
      <c r="Z97" s="319"/>
      <c r="AA97" s="291"/>
      <c r="AB97" s="63">
        <f>VLOOKUP(B97,'[2]ВОМ КГ-3 СОЭКС'!$C$3:$G$2063,5,0)</f>
        <v>124.5</v>
      </c>
      <c r="AC97" s="219">
        <f t="shared" si="9"/>
        <v>0</v>
      </c>
    </row>
    <row r="98" spans="1:29" x14ac:dyDescent="0.3">
      <c r="A98" s="159" t="s">
        <v>392</v>
      </c>
      <c r="B98" s="160" t="s">
        <v>2294</v>
      </c>
      <c r="C98" s="160" t="s">
        <v>3797</v>
      </c>
      <c r="D98" s="113">
        <v>3</v>
      </c>
      <c r="E98" s="85">
        <v>38.200000000000003</v>
      </c>
      <c r="F98" s="86">
        <v>114.6</v>
      </c>
      <c r="G98" s="87">
        <v>1.45</v>
      </c>
      <c r="H98" s="87">
        <v>4.3499999999999996</v>
      </c>
      <c r="I98" s="180" t="s">
        <v>170</v>
      </c>
      <c r="J98" s="96"/>
      <c r="K98" s="96"/>
      <c r="L98" s="96">
        <v>3</v>
      </c>
      <c r="M98" s="96"/>
      <c r="N98" s="96"/>
      <c r="O98" s="164"/>
      <c r="P98" s="164"/>
      <c r="Q98" s="164"/>
      <c r="R98" s="77">
        <f t="shared" si="10"/>
        <v>0</v>
      </c>
      <c r="S98" s="181"/>
      <c r="T98" s="291" t="str">
        <f>IFERROR(VLOOKUP(B98,'Найдено на объекте'!$A$2:$I$83,9,0),"-")</f>
        <v>-</v>
      </c>
      <c r="U98" s="196" t="str">
        <f t="shared" si="6"/>
        <v>-</v>
      </c>
      <c r="V98" s="95" t="str">
        <f>IFERROR(VLOOKUP(B98,[1]Отгрузки!$B$208:$C$281,2,0),"-")</f>
        <v>-</v>
      </c>
      <c r="W98" s="95" t="str">
        <f t="shared" si="11"/>
        <v>-</v>
      </c>
      <c r="X98" s="88">
        <f t="shared" si="7"/>
        <v>3</v>
      </c>
      <c r="Y98" s="196">
        <f t="shared" si="8"/>
        <v>0.11460000000000001</v>
      </c>
      <c r="Z98" s="319"/>
      <c r="AA98" s="291"/>
      <c r="AB98" s="63">
        <f>VLOOKUP(B98,'[2]ВОМ КГ-3 СОЭКС'!$C$3:$G$2063,5,0)</f>
        <v>114.6</v>
      </c>
      <c r="AC98" s="219">
        <f t="shared" si="9"/>
        <v>0</v>
      </c>
    </row>
    <row r="99" spans="1:29" x14ac:dyDescent="0.3">
      <c r="A99" s="159" t="s">
        <v>395</v>
      </c>
      <c r="B99" s="160" t="s">
        <v>2295</v>
      </c>
      <c r="C99" s="160" t="s">
        <v>3798</v>
      </c>
      <c r="D99" s="113">
        <v>1</v>
      </c>
      <c r="E99" s="85">
        <v>59.4</v>
      </c>
      <c r="F99" s="86">
        <v>59.4</v>
      </c>
      <c r="G99" s="87">
        <v>2.2200000000000002</v>
      </c>
      <c r="H99" s="87">
        <v>2.2200000000000002</v>
      </c>
      <c r="I99" s="180" t="s">
        <v>170</v>
      </c>
      <c r="J99" s="96"/>
      <c r="K99" s="96"/>
      <c r="L99" s="96">
        <v>1</v>
      </c>
      <c r="M99" s="96"/>
      <c r="N99" s="96"/>
      <c r="O99" s="164"/>
      <c r="P99" s="164"/>
      <c r="Q99" s="164"/>
      <c r="R99" s="77">
        <f t="shared" si="10"/>
        <v>0</v>
      </c>
      <c r="S99" s="181"/>
      <c r="T99" s="291" t="str">
        <f>IFERROR(VLOOKUP(B99,'Найдено на объекте'!$A$2:$I$83,9,0),"-")</f>
        <v>-</v>
      </c>
      <c r="U99" s="196" t="str">
        <f t="shared" si="6"/>
        <v>-</v>
      </c>
      <c r="V99" s="95" t="str">
        <f>IFERROR(VLOOKUP(B99,[1]Отгрузки!$B$208:$C$281,2,0),"-")</f>
        <v>-</v>
      </c>
      <c r="W99" s="95" t="str">
        <f t="shared" si="11"/>
        <v>-</v>
      </c>
      <c r="X99" s="88">
        <f t="shared" si="7"/>
        <v>1</v>
      </c>
      <c r="Y99" s="196">
        <f t="shared" si="8"/>
        <v>5.9400000000000001E-2</v>
      </c>
      <c r="Z99" s="319"/>
      <c r="AA99" s="291"/>
      <c r="AB99" s="63">
        <f>VLOOKUP(B99,'[2]ВОМ КГ-3 СОЭКС'!$C$3:$G$2063,5,0)</f>
        <v>59.4</v>
      </c>
      <c r="AC99" s="219">
        <f t="shared" si="9"/>
        <v>0</v>
      </c>
    </row>
    <row r="100" spans="1:29" x14ac:dyDescent="0.3">
      <c r="A100" s="159" t="s">
        <v>398</v>
      </c>
      <c r="B100" s="160" t="s">
        <v>2296</v>
      </c>
      <c r="C100" s="160" t="s">
        <v>3799</v>
      </c>
      <c r="D100" s="113">
        <v>1</v>
      </c>
      <c r="E100" s="85">
        <v>60.3</v>
      </c>
      <c r="F100" s="86">
        <v>60.3</v>
      </c>
      <c r="G100" s="87">
        <v>2.25</v>
      </c>
      <c r="H100" s="87">
        <v>2.25</v>
      </c>
      <c r="I100" s="180" t="s">
        <v>170</v>
      </c>
      <c r="J100" s="96"/>
      <c r="K100" s="96"/>
      <c r="L100" s="96">
        <v>1</v>
      </c>
      <c r="M100" s="96"/>
      <c r="N100" s="96"/>
      <c r="O100" s="164"/>
      <c r="P100" s="164"/>
      <c r="Q100" s="164"/>
      <c r="R100" s="77">
        <f t="shared" si="10"/>
        <v>0</v>
      </c>
      <c r="S100" s="181"/>
      <c r="T100" s="291" t="str">
        <f>IFERROR(VLOOKUP(B100,'Найдено на объекте'!$A$2:$I$83,9,0),"-")</f>
        <v>-</v>
      </c>
      <c r="U100" s="196" t="str">
        <f t="shared" si="6"/>
        <v>-</v>
      </c>
      <c r="V100" s="95" t="str">
        <f>IFERROR(VLOOKUP(B100,[1]Отгрузки!$B$208:$C$281,2,0),"-")</f>
        <v>-</v>
      </c>
      <c r="W100" s="95" t="str">
        <f t="shared" si="11"/>
        <v>-</v>
      </c>
      <c r="X100" s="88">
        <f t="shared" si="7"/>
        <v>1</v>
      </c>
      <c r="Y100" s="196">
        <f t="shared" si="8"/>
        <v>6.0299999999999999E-2</v>
      </c>
      <c r="Z100" s="319"/>
      <c r="AA100" s="291"/>
      <c r="AB100" s="63">
        <f>VLOOKUP(B100,'[2]ВОМ КГ-3 СОЭКС'!$C$3:$G$2063,5,0)</f>
        <v>60.3</v>
      </c>
      <c r="AC100" s="219">
        <f t="shared" si="9"/>
        <v>0</v>
      </c>
    </row>
    <row r="101" spans="1:29" x14ac:dyDescent="0.3">
      <c r="A101" s="159" t="s">
        <v>401</v>
      </c>
      <c r="B101" s="160" t="s">
        <v>2297</v>
      </c>
      <c r="C101" s="160" t="s">
        <v>3800</v>
      </c>
      <c r="D101" s="113">
        <v>1</v>
      </c>
      <c r="E101" s="85">
        <v>39</v>
      </c>
      <c r="F101" s="86">
        <v>39</v>
      </c>
      <c r="G101" s="87">
        <v>1.48</v>
      </c>
      <c r="H101" s="87">
        <v>1.48</v>
      </c>
      <c r="I101" s="180" t="s">
        <v>170</v>
      </c>
      <c r="J101" s="96"/>
      <c r="K101" s="96"/>
      <c r="L101" s="96">
        <v>1</v>
      </c>
      <c r="M101" s="96"/>
      <c r="N101" s="96"/>
      <c r="O101" s="164"/>
      <c r="P101" s="164"/>
      <c r="Q101" s="164"/>
      <c r="R101" s="77">
        <f t="shared" si="10"/>
        <v>0</v>
      </c>
      <c r="S101" s="181"/>
      <c r="T101" s="291" t="str">
        <f>IFERROR(VLOOKUP(B101,'Найдено на объекте'!$A$2:$I$83,9,0),"-")</f>
        <v>-</v>
      </c>
      <c r="U101" s="196" t="str">
        <f t="shared" si="6"/>
        <v>-</v>
      </c>
      <c r="V101" s="95" t="str">
        <f>IFERROR(VLOOKUP(B101,[1]Отгрузки!$B$208:$C$281,2,0),"-")</f>
        <v>-</v>
      </c>
      <c r="W101" s="95" t="str">
        <f t="shared" si="11"/>
        <v>-</v>
      </c>
      <c r="X101" s="88">
        <f t="shared" si="7"/>
        <v>1</v>
      </c>
      <c r="Y101" s="196">
        <f t="shared" si="8"/>
        <v>3.9E-2</v>
      </c>
      <c r="Z101" s="319"/>
      <c r="AA101" s="291"/>
      <c r="AB101" s="63">
        <f>VLOOKUP(B101,'[2]ВОМ КГ-3 СОЭКС'!$C$3:$G$2063,5,0)</f>
        <v>39</v>
      </c>
      <c r="AC101" s="219">
        <f t="shared" si="9"/>
        <v>0</v>
      </c>
    </row>
    <row r="102" spans="1:29" x14ac:dyDescent="0.3">
      <c r="A102" s="159" t="s">
        <v>404</v>
      </c>
      <c r="B102" s="160" t="s">
        <v>2298</v>
      </c>
      <c r="C102" s="160" t="s">
        <v>3801</v>
      </c>
      <c r="D102" s="113">
        <v>1</v>
      </c>
      <c r="E102" s="85">
        <v>12.5</v>
      </c>
      <c r="F102" s="86">
        <v>12.5</v>
      </c>
      <c r="G102" s="87">
        <v>0.48</v>
      </c>
      <c r="H102" s="87">
        <v>0.48</v>
      </c>
      <c r="I102" s="180" t="s">
        <v>170</v>
      </c>
      <c r="J102" s="96"/>
      <c r="K102" s="96"/>
      <c r="L102" s="96">
        <v>1</v>
      </c>
      <c r="M102" s="96"/>
      <c r="N102" s="96"/>
      <c r="O102" s="164"/>
      <c r="P102" s="164"/>
      <c r="Q102" s="164"/>
      <c r="R102" s="77">
        <f t="shared" si="10"/>
        <v>0</v>
      </c>
      <c r="S102" s="181"/>
      <c r="T102" s="291" t="str">
        <f>IFERROR(VLOOKUP(B102,'Найдено на объекте'!$A$2:$I$83,9,0),"-")</f>
        <v>-</v>
      </c>
      <c r="U102" s="196" t="str">
        <f t="shared" si="6"/>
        <v>-</v>
      </c>
      <c r="V102" s="95" t="str">
        <f>IFERROR(VLOOKUP(B102,[1]Отгрузки!$B$208:$C$281,2,0),"-")</f>
        <v>-</v>
      </c>
      <c r="W102" s="95" t="str">
        <f t="shared" si="11"/>
        <v>-</v>
      </c>
      <c r="X102" s="88">
        <f t="shared" si="7"/>
        <v>1</v>
      </c>
      <c r="Y102" s="196">
        <f t="shared" si="8"/>
        <v>1.2500000000000001E-2</v>
      </c>
      <c r="Z102" s="319"/>
      <c r="AA102" s="291"/>
      <c r="AB102" s="63">
        <f>VLOOKUP(B102,'[2]ВОМ КГ-3 СОЭКС'!$C$3:$G$2063,5,0)</f>
        <v>12.5</v>
      </c>
      <c r="AC102" s="219">
        <f t="shared" si="9"/>
        <v>0</v>
      </c>
    </row>
    <row r="103" spans="1:29" x14ac:dyDescent="0.3">
      <c r="A103" s="159" t="s">
        <v>407</v>
      </c>
      <c r="B103" s="160" t="s">
        <v>2299</v>
      </c>
      <c r="C103" s="160" t="s">
        <v>3802</v>
      </c>
      <c r="D103" s="113">
        <v>3</v>
      </c>
      <c r="E103" s="85">
        <v>18</v>
      </c>
      <c r="F103" s="86">
        <v>54</v>
      </c>
      <c r="G103" s="87">
        <v>0.64</v>
      </c>
      <c r="H103" s="87">
        <v>1.92</v>
      </c>
      <c r="I103" s="180" t="s">
        <v>170</v>
      </c>
      <c r="J103" s="96"/>
      <c r="K103" s="96"/>
      <c r="L103" s="96"/>
      <c r="M103" s="96">
        <v>2</v>
      </c>
      <c r="N103" s="96">
        <v>1</v>
      </c>
      <c r="O103" s="164"/>
      <c r="P103" s="164"/>
      <c r="Q103" s="164"/>
      <c r="R103" s="77">
        <f t="shared" si="10"/>
        <v>0</v>
      </c>
      <c r="S103" s="181"/>
      <c r="T103" s="291" t="str">
        <f>IFERROR(VLOOKUP(B103,'Найдено на объекте'!$A$2:$I$83,9,0),"-")</f>
        <v>-</v>
      </c>
      <c r="U103" s="196" t="str">
        <f t="shared" si="6"/>
        <v>-</v>
      </c>
      <c r="V103" s="95" t="str">
        <f>IFERROR(VLOOKUP(B103,[1]Отгрузки!$B$208:$C$281,2,0),"-")</f>
        <v>-</v>
      </c>
      <c r="W103" s="95" t="str">
        <f t="shared" si="11"/>
        <v>-</v>
      </c>
      <c r="X103" s="88">
        <f t="shared" si="7"/>
        <v>3</v>
      </c>
      <c r="Y103" s="196">
        <f t="shared" si="8"/>
        <v>5.3999999999999999E-2</v>
      </c>
      <c r="Z103" s="319"/>
      <c r="AA103" s="291"/>
      <c r="AB103" s="63">
        <f>VLOOKUP(B103,'[2]ВОМ КГ-3 СОЭКС'!$C$3:$G$2063,5,0)</f>
        <v>54</v>
      </c>
      <c r="AC103" s="219">
        <f t="shared" si="9"/>
        <v>0</v>
      </c>
    </row>
    <row r="104" spans="1:29" x14ac:dyDescent="0.3">
      <c r="A104" s="159" t="s">
        <v>410</v>
      </c>
      <c r="B104" s="160" t="s">
        <v>2300</v>
      </c>
      <c r="C104" s="160" t="s">
        <v>3803</v>
      </c>
      <c r="D104" s="113">
        <v>14</v>
      </c>
      <c r="E104" s="85">
        <v>15.8</v>
      </c>
      <c r="F104" s="86">
        <v>221.2</v>
      </c>
      <c r="G104" s="87">
        <v>0.55000000000000004</v>
      </c>
      <c r="H104" s="87">
        <v>7.7</v>
      </c>
      <c r="I104" s="180" t="s">
        <v>170</v>
      </c>
      <c r="J104" s="96"/>
      <c r="K104" s="96"/>
      <c r="L104" s="96"/>
      <c r="M104" s="96">
        <v>6</v>
      </c>
      <c r="N104" s="96">
        <v>8</v>
      </c>
      <c r="O104" s="164"/>
      <c r="P104" s="164"/>
      <c r="Q104" s="164"/>
      <c r="R104" s="77">
        <f t="shared" si="10"/>
        <v>0</v>
      </c>
      <c r="S104" s="181"/>
      <c r="T104" s="291" t="str">
        <f>IFERROR(VLOOKUP(B104,'Найдено на объекте'!$A$2:$I$83,9,0),"-")</f>
        <v>-</v>
      </c>
      <c r="U104" s="196" t="str">
        <f t="shared" si="6"/>
        <v>-</v>
      </c>
      <c r="V104" s="95" t="str">
        <f>IFERROR(VLOOKUP(B104,[1]Отгрузки!$B$208:$C$281,2,0),"-")</f>
        <v>-</v>
      </c>
      <c r="W104" s="95" t="str">
        <f t="shared" si="11"/>
        <v>-</v>
      </c>
      <c r="X104" s="88">
        <f t="shared" si="7"/>
        <v>14</v>
      </c>
      <c r="Y104" s="196">
        <f t="shared" si="8"/>
        <v>0.22120000000000001</v>
      </c>
      <c r="Z104" s="319"/>
      <c r="AA104" s="291"/>
      <c r="AB104" s="63">
        <f>VLOOKUP(B104,'[2]ВОМ КГ-3 СОЭКС'!$C$3:$G$2063,5,0)</f>
        <v>221.2</v>
      </c>
      <c r="AC104" s="219">
        <f t="shared" si="9"/>
        <v>0</v>
      </c>
    </row>
    <row r="105" spans="1:29" x14ac:dyDescent="0.3">
      <c r="A105" s="159" t="s">
        <v>412</v>
      </c>
      <c r="B105" s="160" t="s">
        <v>2301</v>
      </c>
      <c r="C105" s="160" t="s">
        <v>3804</v>
      </c>
      <c r="D105" s="113">
        <v>1</v>
      </c>
      <c r="E105" s="85">
        <v>18.5</v>
      </c>
      <c r="F105" s="86">
        <v>18.5</v>
      </c>
      <c r="G105" s="87">
        <v>0.7</v>
      </c>
      <c r="H105" s="87">
        <v>0.7</v>
      </c>
      <c r="I105" s="180" t="s">
        <v>170</v>
      </c>
      <c r="J105" s="96"/>
      <c r="K105" s="96"/>
      <c r="L105" s="96"/>
      <c r="M105" s="96">
        <v>1</v>
      </c>
      <c r="N105" s="96"/>
      <c r="O105" s="164"/>
      <c r="P105" s="164"/>
      <c r="Q105" s="164"/>
      <c r="R105" s="77">
        <f t="shared" si="10"/>
        <v>0</v>
      </c>
      <c r="S105" s="181"/>
      <c r="T105" s="291" t="str">
        <f>IFERROR(VLOOKUP(B105,'Найдено на объекте'!$A$2:$I$83,9,0),"-")</f>
        <v>-</v>
      </c>
      <c r="U105" s="196" t="str">
        <f t="shared" si="6"/>
        <v>-</v>
      </c>
      <c r="V105" s="95" t="str">
        <f>IFERROR(VLOOKUP(B105,[1]Отгрузки!$B$208:$C$281,2,0),"-")</f>
        <v>-</v>
      </c>
      <c r="W105" s="95" t="str">
        <f t="shared" si="11"/>
        <v>-</v>
      </c>
      <c r="X105" s="88">
        <f t="shared" si="7"/>
        <v>1</v>
      </c>
      <c r="Y105" s="196">
        <f t="shared" si="8"/>
        <v>1.8499999999999999E-2</v>
      </c>
      <c r="Z105" s="319"/>
      <c r="AA105" s="291"/>
      <c r="AB105" s="63">
        <f>VLOOKUP(B105,'[2]ВОМ КГ-3 СОЭКС'!$C$3:$G$2063,5,0)</f>
        <v>18.5</v>
      </c>
      <c r="AC105" s="219">
        <f t="shared" si="9"/>
        <v>0</v>
      </c>
    </row>
    <row r="106" spans="1:29" x14ac:dyDescent="0.3">
      <c r="A106" s="159" t="s">
        <v>414</v>
      </c>
      <c r="B106" s="160" t="s">
        <v>2302</v>
      </c>
      <c r="C106" s="160" t="s">
        <v>3805</v>
      </c>
      <c r="D106" s="113">
        <v>1</v>
      </c>
      <c r="E106" s="85">
        <v>12.1</v>
      </c>
      <c r="F106" s="86">
        <v>12.1</v>
      </c>
      <c r="G106" s="87">
        <v>0.42</v>
      </c>
      <c r="H106" s="87">
        <v>0.42</v>
      </c>
      <c r="I106" s="180" t="s">
        <v>170</v>
      </c>
      <c r="J106" s="96"/>
      <c r="K106" s="96"/>
      <c r="L106" s="96"/>
      <c r="M106" s="96"/>
      <c r="N106" s="96">
        <v>1</v>
      </c>
      <c r="O106" s="164"/>
      <c r="P106" s="164"/>
      <c r="Q106" s="164"/>
      <c r="R106" s="77">
        <f t="shared" si="10"/>
        <v>0</v>
      </c>
      <c r="S106" s="181"/>
      <c r="T106" s="291" t="str">
        <f>IFERROR(VLOOKUP(B106,'Найдено на объекте'!$A$2:$I$83,9,0),"-")</f>
        <v>-</v>
      </c>
      <c r="U106" s="196" t="str">
        <f t="shared" si="6"/>
        <v>-</v>
      </c>
      <c r="V106" s="95" t="str">
        <f>IFERROR(VLOOKUP(B106,[1]Отгрузки!$B$208:$C$281,2,0),"-")</f>
        <v>-</v>
      </c>
      <c r="W106" s="95" t="str">
        <f t="shared" si="11"/>
        <v>-</v>
      </c>
      <c r="X106" s="88">
        <f t="shared" si="7"/>
        <v>1</v>
      </c>
      <c r="Y106" s="196">
        <f t="shared" si="8"/>
        <v>1.21E-2</v>
      </c>
      <c r="Z106" s="319"/>
      <c r="AA106" s="291"/>
      <c r="AB106" s="63">
        <f>VLOOKUP(B106,'[2]ВОМ КГ-3 СОЭКС'!$C$3:$G$2063,5,0)</f>
        <v>12.1</v>
      </c>
      <c r="AC106" s="219">
        <f t="shared" si="9"/>
        <v>0</v>
      </c>
    </row>
    <row r="107" spans="1:29" x14ac:dyDescent="0.3">
      <c r="A107" s="159" t="s">
        <v>416</v>
      </c>
      <c r="B107" s="160" t="s">
        <v>2303</v>
      </c>
      <c r="C107" s="160" t="s">
        <v>3806</v>
      </c>
      <c r="D107" s="113">
        <v>1</v>
      </c>
      <c r="E107" s="85">
        <v>15.4</v>
      </c>
      <c r="F107" s="86">
        <v>15.4</v>
      </c>
      <c r="G107" s="87">
        <v>0.5</v>
      </c>
      <c r="H107" s="87">
        <v>0.5</v>
      </c>
      <c r="I107" s="180" t="s">
        <v>170</v>
      </c>
      <c r="J107" s="96"/>
      <c r="K107" s="96"/>
      <c r="L107" s="96"/>
      <c r="M107" s="96">
        <v>1</v>
      </c>
      <c r="N107" s="96"/>
      <c r="O107" s="164"/>
      <c r="P107" s="164"/>
      <c r="Q107" s="164"/>
      <c r="R107" s="77">
        <f t="shared" si="10"/>
        <v>0</v>
      </c>
      <c r="S107" s="181"/>
      <c r="T107" s="291" t="str">
        <f>IFERROR(VLOOKUP(B107,'Найдено на объекте'!$A$2:$I$83,9,0),"-")</f>
        <v>-</v>
      </c>
      <c r="U107" s="196" t="str">
        <f t="shared" si="6"/>
        <v>-</v>
      </c>
      <c r="V107" s="95" t="str">
        <f>IFERROR(VLOOKUP(B107,[1]Отгрузки!$B$208:$C$281,2,0),"-")</f>
        <v>-</v>
      </c>
      <c r="W107" s="95" t="str">
        <f t="shared" si="11"/>
        <v>-</v>
      </c>
      <c r="X107" s="88">
        <f t="shared" si="7"/>
        <v>1</v>
      </c>
      <c r="Y107" s="196">
        <f t="shared" si="8"/>
        <v>1.54E-2</v>
      </c>
      <c r="Z107" s="319"/>
      <c r="AA107" s="291"/>
      <c r="AB107" s="63">
        <f>VLOOKUP(B107,'[2]ВОМ КГ-3 СОЭКС'!$C$3:$G$2063,5,0)</f>
        <v>15.4</v>
      </c>
      <c r="AC107" s="219">
        <f t="shared" si="9"/>
        <v>0</v>
      </c>
    </row>
    <row r="108" spans="1:29" x14ac:dyDescent="0.3">
      <c r="A108" s="159" t="s">
        <v>418</v>
      </c>
      <c r="B108" s="160" t="s">
        <v>2304</v>
      </c>
      <c r="C108" s="160" t="s">
        <v>3807</v>
      </c>
      <c r="D108" s="113">
        <v>3</v>
      </c>
      <c r="E108" s="85">
        <v>49</v>
      </c>
      <c r="F108" s="86">
        <v>147</v>
      </c>
      <c r="G108" s="87">
        <v>1.85</v>
      </c>
      <c r="H108" s="87">
        <v>5.55</v>
      </c>
      <c r="I108" s="180" t="s">
        <v>170</v>
      </c>
      <c r="J108" s="96"/>
      <c r="K108" s="96"/>
      <c r="L108" s="96"/>
      <c r="M108" s="96"/>
      <c r="N108" s="96">
        <v>3</v>
      </c>
      <c r="O108" s="164"/>
      <c r="P108" s="164"/>
      <c r="Q108" s="164"/>
      <c r="R108" s="77">
        <f t="shared" si="10"/>
        <v>0</v>
      </c>
      <c r="S108" s="181"/>
      <c r="T108" s="291" t="str">
        <f>IFERROR(VLOOKUP(B108,'Найдено на объекте'!$A$2:$I$83,9,0),"-")</f>
        <v>-</v>
      </c>
      <c r="U108" s="196" t="str">
        <f t="shared" si="6"/>
        <v>-</v>
      </c>
      <c r="V108" s="95" t="str">
        <f>IFERROR(VLOOKUP(B108,[1]Отгрузки!$B$208:$C$281,2,0),"-")</f>
        <v>-</v>
      </c>
      <c r="W108" s="95" t="str">
        <f t="shared" si="11"/>
        <v>-</v>
      </c>
      <c r="X108" s="88">
        <f t="shared" si="7"/>
        <v>3</v>
      </c>
      <c r="Y108" s="196">
        <f t="shared" si="8"/>
        <v>0.14699999999999999</v>
      </c>
      <c r="Z108" s="319"/>
      <c r="AA108" s="291"/>
      <c r="AB108" s="63">
        <f>VLOOKUP(B108,'[2]ВОМ КГ-3 СОЭКС'!$C$3:$G$2063,5,0)</f>
        <v>147</v>
      </c>
      <c r="AC108" s="219">
        <f t="shared" si="9"/>
        <v>0</v>
      </c>
    </row>
    <row r="109" spans="1:29" x14ac:dyDescent="0.3">
      <c r="A109" s="159" t="s">
        <v>421</v>
      </c>
      <c r="B109" s="160" t="s">
        <v>2305</v>
      </c>
      <c r="C109" s="160" t="s">
        <v>3808</v>
      </c>
      <c r="D109" s="113">
        <v>3</v>
      </c>
      <c r="E109" s="85">
        <v>45.6</v>
      </c>
      <c r="F109" s="86">
        <v>136.80000000000001</v>
      </c>
      <c r="G109" s="87">
        <v>1.72</v>
      </c>
      <c r="H109" s="87">
        <v>5.16</v>
      </c>
      <c r="I109" s="180" t="s">
        <v>170</v>
      </c>
      <c r="J109" s="96"/>
      <c r="K109" s="96"/>
      <c r="L109" s="96"/>
      <c r="M109" s="96"/>
      <c r="N109" s="96">
        <v>3</v>
      </c>
      <c r="O109" s="164"/>
      <c r="P109" s="164"/>
      <c r="Q109" s="164"/>
      <c r="R109" s="77">
        <f t="shared" si="10"/>
        <v>0</v>
      </c>
      <c r="S109" s="181"/>
      <c r="T109" s="291" t="str">
        <f>IFERROR(VLOOKUP(B109,'Найдено на объекте'!$A$2:$I$83,9,0),"-")</f>
        <v>-</v>
      </c>
      <c r="U109" s="196" t="str">
        <f t="shared" si="6"/>
        <v>-</v>
      </c>
      <c r="V109" s="95" t="str">
        <f>IFERROR(VLOOKUP(B109,[1]Отгрузки!$B$208:$C$281,2,0),"-")</f>
        <v>-</v>
      </c>
      <c r="W109" s="95" t="str">
        <f t="shared" si="11"/>
        <v>-</v>
      </c>
      <c r="X109" s="88">
        <f t="shared" si="7"/>
        <v>3</v>
      </c>
      <c r="Y109" s="196">
        <f t="shared" si="8"/>
        <v>0.1368</v>
      </c>
      <c r="Z109" s="319"/>
      <c r="AA109" s="291"/>
      <c r="AB109" s="63">
        <f>VLOOKUP(B109,'[2]ВОМ КГ-3 СОЭКС'!$C$3:$G$2063,5,0)</f>
        <v>136.80000000000001</v>
      </c>
      <c r="AC109" s="219">
        <f t="shared" si="9"/>
        <v>0</v>
      </c>
    </row>
    <row r="110" spans="1:29" x14ac:dyDescent="0.3">
      <c r="A110" s="159" t="s">
        <v>424</v>
      </c>
      <c r="B110" s="160" t="s">
        <v>2306</v>
      </c>
      <c r="C110" s="160" t="s">
        <v>3809</v>
      </c>
      <c r="D110" s="113">
        <v>1</v>
      </c>
      <c r="E110" s="85">
        <v>351.7</v>
      </c>
      <c r="F110" s="86">
        <v>351.7</v>
      </c>
      <c r="G110" s="87">
        <v>11.14</v>
      </c>
      <c r="H110" s="87">
        <v>11.14</v>
      </c>
      <c r="I110" s="180" t="s">
        <v>170</v>
      </c>
      <c r="J110" s="96"/>
      <c r="K110" s="96"/>
      <c r="L110" s="96"/>
      <c r="M110" s="96">
        <v>1</v>
      </c>
      <c r="N110" s="96"/>
      <c r="O110" s="164"/>
      <c r="P110" s="164"/>
      <c r="Q110" s="164"/>
      <c r="R110" s="77">
        <f t="shared" si="10"/>
        <v>0</v>
      </c>
      <c r="S110" s="181"/>
      <c r="T110" s="291" t="str">
        <f>IFERROR(VLOOKUP(B110,'Найдено на объекте'!$A$2:$I$83,9,0),"-")</f>
        <v>-</v>
      </c>
      <c r="U110" s="196" t="str">
        <f t="shared" si="6"/>
        <v>-</v>
      </c>
      <c r="V110" s="95" t="str">
        <f>IFERROR(VLOOKUP(B110,[1]Отгрузки!$B$208:$C$281,2,0),"-")</f>
        <v>-</v>
      </c>
      <c r="W110" s="95" t="str">
        <f t="shared" si="11"/>
        <v>-</v>
      </c>
      <c r="X110" s="88">
        <f t="shared" si="7"/>
        <v>1</v>
      </c>
      <c r="Y110" s="196">
        <f t="shared" si="8"/>
        <v>0.35170000000000001</v>
      </c>
      <c r="Z110" s="319"/>
      <c r="AA110" s="291"/>
      <c r="AB110" s="63">
        <f>VLOOKUP(B110,'[2]ВОМ КГ-3 СОЭКС'!$C$3:$G$2063,5,0)</f>
        <v>351.7</v>
      </c>
      <c r="AC110" s="219">
        <f t="shared" si="9"/>
        <v>0</v>
      </c>
    </row>
    <row r="111" spans="1:29" x14ac:dyDescent="0.3">
      <c r="A111" s="159" t="s">
        <v>427</v>
      </c>
      <c r="B111" s="160" t="s">
        <v>2307</v>
      </c>
      <c r="C111" s="160" t="s">
        <v>3810</v>
      </c>
      <c r="D111" s="113">
        <v>1</v>
      </c>
      <c r="E111" s="85">
        <v>341.6</v>
      </c>
      <c r="F111" s="86">
        <v>341.6</v>
      </c>
      <c r="G111" s="87">
        <v>10.7</v>
      </c>
      <c r="H111" s="87">
        <v>10.7</v>
      </c>
      <c r="I111" s="180" t="s">
        <v>170</v>
      </c>
      <c r="J111" s="96"/>
      <c r="K111" s="96"/>
      <c r="L111" s="96"/>
      <c r="M111" s="96">
        <v>1</v>
      </c>
      <c r="N111" s="96"/>
      <c r="O111" s="164"/>
      <c r="P111" s="164"/>
      <c r="Q111" s="164"/>
      <c r="R111" s="77">
        <f t="shared" si="10"/>
        <v>0</v>
      </c>
      <c r="S111" s="181"/>
      <c r="T111" s="291" t="str">
        <f>IFERROR(VLOOKUP(B111,'Найдено на объекте'!$A$2:$I$83,9,0),"-")</f>
        <v>-</v>
      </c>
      <c r="U111" s="196" t="str">
        <f t="shared" si="6"/>
        <v>-</v>
      </c>
      <c r="V111" s="95" t="str">
        <f>IFERROR(VLOOKUP(B111,[1]Отгрузки!$B$208:$C$281,2,0),"-")</f>
        <v>-</v>
      </c>
      <c r="W111" s="95" t="str">
        <f t="shared" si="11"/>
        <v>-</v>
      </c>
      <c r="X111" s="88">
        <f t="shared" si="7"/>
        <v>1</v>
      </c>
      <c r="Y111" s="196">
        <f t="shared" si="8"/>
        <v>0.34160000000000001</v>
      </c>
      <c r="Z111" s="319"/>
      <c r="AA111" s="291"/>
      <c r="AB111" s="63">
        <f>VLOOKUP(B111,'[2]ВОМ КГ-3 СОЭКС'!$C$3:$G$2063,5,0)</f>
        <v>341.6</v>
      </c>
      <c r="AC111" s="219">
        <f t="shared" si="9"/>
        <v>0</v>
      </c>
    </row>
    <row r="112" spans="1:29" x14ac:dyDescent="0.3">
      <c r="A112" s="159" t="s">
        <v>430</v>
      </c>
      <c r="B112" s="160" t="s">
        <v>2308</v>
      </c>
      <c r="C112" s="160" t="s">
        <v>3811</v>
      </c>
      <c r="D112" s="113">
        <v>1</v>
      </c>
      <c r="E112" s="85">
        <v>50.9</v>
      </c>
      <c r="F112" s="86">
        <v>50.9</v>
      </c>
      <c r="G112" s="87">
        <v>1.6</v>
      </c>
      <c r="H112" s="87">
        <v>1.6</v>
      </c>
      <c r="I112" s="180" t="s">
        <v>170</v>
      </c>
      <c r="J112" s="96"/>
      <c r="K112" s="96"/>
      <c r="L112" s="96"/>
      <c r="M112" s="96">
        <v>1</v>
      </c>
      <c r="N112" s="96"/>
      <c r="O112" s="164"/>
      <c r="P112" s="164"/>
      <c r="Q112" s="164"/>
      <c r="R112" s="77">
        <f t="shared" si="10"/>
        <v>0</v>
      </c>
      <c r="S112" s="181"/>
      <c r="T112" s="291" t="str">
        <f>IFERROR(VLOOKUP(B112,'Найдено на объекте'!$A$2:$I$83,9,0),"-")</f>
        <v>-</v>
      </c>
      <c r="U112" s="196" t="str">
        <f t="shared" si="6"/>
        <v>-</v>
      </c>
      <c r="V112" s="95" t="str">
        <f>IFERROR(VLOOKUP(B112,[1]Отгрузки!$B$208:$C$281,2,0),"-")</f>
        <v>-</v>
      </c>
      <c r="W112" s="95" t="str">
        <f t="shared" si="11"/>
        <v>-</v>
      </c>
      <c r="X112" s="88">
        <f t="shared" si="7"/>
        <v>1</v>
      </c>
      <c r="Y112" s="196">
        <f t="shared" si="8"/>
        <v>5.0900000000000001E-2</v>
      </c>
      <c r="Z112" s="319"/>
      <c r="AA112" s="291"/>
      <c r="AB112" s="63">
        <f>VLOOKUP(B112,'[2]ВОМ КГ-3 СОЭКС'!$C$3:$G$2063,5,0)</f>
        <v>50.9</v>
      </c>
      <c r="AC112" s="219">
        <f t="shared" si="9"/>
        <v>0</v>
      </c>
    </row>
    <row r="113" spans="1:29" x14ac:dyDescent="0.3">
      <c r="A113" s="159" t="s">
        <v>433</v>
      </c>
      <c r="B113" s="160" t="s">
        <v>2309</v>
      </c>
      <c r="C113" s="160" t="s">
        <v>3812</v>
      </c>
      <c r="D113" s="113">
        <v>1</v>
      </c>
      <c r="E113" s="85">
        <v>344.3</v>
      </c>
      <c r="F113" s="86">
        <v>344.3</v>
      </c>
      <c r="G113" s="87">
        <v>10.77</v>
      </c>
      <c r="H113" s="87">
        <v>10.77</v>
      </c>
      <c r="I113" s="180" t="s">
        <v>170</v>
      </c>
      <c r="J113" s="96"/>
      <c r="K113" s="96"/>
      <c r="L113" s="96"/>
      <c r="M113" s="96">
        <v>1</v>
      </c>
      <c r="N113" s="96"/>
      <c r="O113" s="164"/>
      <c r="P113" s="164"/>
      <c r="Q113" s="164"/>
      <c r="R113" s="77">
        <f t="shared" si="10"/>
        <v>0</v>
      </c>
      <c r="S113" s="181"/>
      <c r="T113" s="291" t="str">
        <f>IFERROR(VLOOKUP(B113,'Найдено на объекте'!$A$2:$I$83,9,0),"-")</f>
        <v>-</v>
      </c>
      <c r="U113" s="196" t="str">
        <f t="shared" si="6"/>
        <v>-</v>
      </c>
      <c r="V113" s="95" t="str">
        <f>IFERROR(VLOOKUP(B113,[1]Отгрузки!$B$208:$C$281,2,0),"-")</f>
        <v>-</v>
      </c>
      <c r="W113" s="95" t="str">
        <f t="shared" si="11"/>
        <v>-</v>
      </c>
      <c r="X113" s="88">
        <f t="shared" si="7"/>
        <v>1</v>
      </c>
      <c r="Y113" s="196">
        <f t="shared" si="8"/>
        <v>0.34429999999999999</v>
      </c>
      <c r="Z113" s="319"/>
      <c r="AA113" s="291"/>
      <c r="AB113" s="63">
        <f>VLOOKUP(B113,'[2]ВОМ КГ-3 СОЭКС'!$C$3:$G$2063,5,0)</f>
        <v>344.3</v>
      </c>
      <c r="AC113" s="219">
        <f t="shared" si="9"/>
        <v>0</v>
      </c>
    </row>
    <row r="114" spans="1:29" x14ac:dyDescent="0.3">
      <c r="A114" s="159" t="s">
        <v>436</v>
      </c>
      <c r="B114" s="160" t="s">
        <v>2310</v>
      </c>
      <c r="C114" s="160" t="s">
        <v>3813</v>
      </c>
      <c r="D114" s="113">
        <v>1</v>
      </c>
      <c r="E114" s="85">
        <v>357.2</v>
      </c>
      <c r="F114" s="86">
        <v>357.2</v>
      </c>
      <c r="G114" s="87">
        <v>11.3</v>
      </c>
      <c r="H114" s="87">
        <v>11.3</v>
      </c>
      <c r="I114" s="180" t="s">
        <v>170</v>
      </c>
      <c r="J114" s="96"/>
      <c r="K114" s="96"/>
      <c r="L114" s="96"/>
      <c r="M114" s="96"/>
      <c r="N114" s="96">
        <v>1</v>
      </c>
      <c r="O114" s="164"/>
      <c r="P114" s="164"/>
      <c r="Q114" s="164"/>
      <c r="R114" s="77">
        <f t="shared" si="10"/>
        <v>0</v>
      </c>
      <c r="S114" s="181"/>
      <c r="T114" s="291" t="str">
        <f>IFERROR(VLOOKUP(B114,'Найдено на объекте'!$A$2:$I$83,9,0),"-")</f>
        <v>-</v>
      </c>
      <c r="U114" s="196" t="str">
        <f t="shared" si="6"/>
        <v>-</v>
      </c>
      <c r="V114" s="95" t="str">
        <f>IFERROR(VLOOKUP(B114,[1]Отгрузки!$B$208:$C$281,2,0),"-")</f>
        <v>-</v>
      </c>
      <c r="W114" s="95" t="str">
        <f t="shared" si="11"/>
        <v>-</v>
      </c>
      <c r="X114" s="88">
        <f t="shared" si="7"/>
        <v>1</v>
      </c>
      <c r="Y114" s="196">
        <f t="shared" si="8"/>
        <v>0.35719999999999996</v>
      </c>
      <c r="Z114" s="319"/>
      <c r="AA114" s="291"/>
      <c r="AB114" s="63">
        <f>VLOOKUP(B114,'[2]ВОМ КГ-3 СОЭКС'!$C$3:$G$2063,5,0)</f>
        <v>357.2</v>
      </c>
      <c r="AC114" s="219">
        <f t="shared" si="9"/>
        <v>0</v>
      </c>
    </row>
    <row r="115" spans="1:29" x14ac:dyDescent="0.3">
      <c r="A115" s="159" t="s">
        <v>439</v>
      </c>
      <c r="B115" s="160" t="s">
        <v>2311</v>
      </c>
      <c r="C115" s="160" t="s">
        <v>3814</v>
      </c>
      <c r="D115" s="113">
        <v>1</v>
      </c>
      <c r="E115" s="85">
        <v>3.9</v>
      </c>
      <c r="F115" s="86">
        <v>3.9</v>
      </c>
      <c r="G115" s="87">
        <v>0.13</v>
      </c>
      <c r="H115" s="87">
        <v>0.13</v>
      </c>
      <c r="I115" s="180" t="s">
        <v>170</v>
      </c>
      <c r="J115" s="96"/>
      <c r="K115" s="96"/>
      <c r="L115" s="96"/>
      <c r="M115" s="96"/>
      <c r="N115" s="96">
        <v>1</v>
      </c>
      <c r="O115" s="164"/>
      <c r="P115" s="164"/>
      <c r="Q115" s="164"/>
      <c r="R115" s="77">
        <f t="shared" si="10"/>
        <v>0</v>
      </c>
      <c r="S115" s="181"/>
      <c r="T115" s="291" t="str">
        <f>IFERROR(VLOOKUP(B115,'Найдено на объекте'!$A$2:$I$83,9,0),"-")</f>
        <v>-</v>
      </c>
      <c r="U115" s="196" t="str">
        <f t="shared" si="6"/>
        <v>-</v>
      </c>
      <c r="V115" s="95" t="str">
        <f>IFERROR(VLOOKUP(B115,[1]Отгрузки!$B$208:$C$281,2,0),"-")</f>
        <v>-</v>
      </c>
      <c r="W115" s="95" t="str">
        <f t="shared" si="11"/>
        <v>-</v>
      </c>
      <c r="X115" s="88">
        <f t="shared" si="7"/>
        <v>1</v>
      </c>
      <c r="Y115" s="196">
        <f t="shared" si="8"/>
        <v>3.8999999999999998E-3</v>
      </c>
      <c r="Z115" s="319"/>
      <c r="AA115" s="291"/>
      <c r="AB115" s="63">
        <f>VLOOKUP(B115,'[2]ВОМ КГ-3 СОЭКС'!$C$3:$G$2063,5,0)</f>
        <v>3.9</v>
      </c>
      <c r="AC115" s="219">
        <f t="shared" si="9"/>
        <v>0</v>
      </c>
    </row>
    <row r="116" spans="1:29" x14ac:dyDescent="0.3">
      <c r="A116" s="159" t="s">
        <v>442</v>
      </c>
      <c r="B116" s="160" t="s">
        <v>2312</v>
      </c>
      <c r="C116" s="160" t="s">
        <v>3815</v>
      </c>
      <c r="D116" s="113">
        <v>1</v>
      </c>
      <c r="E116" s="85">
        <v>16.5</v>
      </c>
      <c r="F116" s="86">
        <v>16.5</v>
      </c>
      <c r="G116" s="87">
        <v>0.53</v>
      </c>
      <c r="H116" s="87">
        <v>0.53</v>
      </c>
      <c r="I116" s="180" t="s">
        <v>170</v>
      </c>
      <c r="J116" s="96"/>
      <c r="K116" s="96"/>
      <c r="L116" s="96"/>
      <c r="M116" s="96"/>
      <c r="N116" s="96">
        <v>1</v>
      </c>
      <c r="O116" s="164"/>
      <c r="P116" s="164"/>
      <c r="Q116" s="164"/>
      <c r="R116" s="77">
        <f t="shared" si="10"/>
        <v>0</v>
      </c>
      <c r="S116" s="181"/>
      <c r="T116" s="291" t="str">
        <f>IFERROR(VLOOKUP(B116,'Найдено на объекте'!$A$2:$I$83,9,0),"-")</f>
        <v>-</v>
      </c>
      <c r="U116" s="196" t="str">
        <f t="shared" si="6"/>
        <v>-</v>
      </c>
      <c r="V116" s="95" t="str">
        <f>IFERROR(VLOOKUP(B116,[1]Отгрузки!$B$208:$C$281,2,0),"-")</f>
        <v>-</v>
      </c>
      <c r="W116" s="95" t="str">
        <f t="shared" si="11"/>
        <v>-</v>
      </c>
      <c r="X116" s="88">
        <f t="shared" si="7"/>
        <v>1</v>
      </c>
      <c r="Y116" s="196">
        <f t="shared" si="8"/>
        <v>1.6500000000000001E-2</v>
      </c>
      <c r="Z116" s="319"/>
      <c r="AA116" s="291"/>
      <c r="AB116" s="63">
        <f>VLOOKUP(B116,'[2]ВОМ КГ-3 СОЭКС'!$C$3:$G$2063,5,0)</f>
        <v>16.5</v>
      </c>
      <c r="AC116" s="219">
        <f t="shared" si="9"/>
        <v>0</v>
      </c>
    </row>
    <row r="117" spans="1:29" x14ac:dyDescent="0.3">
      <c r="A117" s="159" t="s">
        <v>445</v>
      </c>
      <c r="B117" s="160" t="s">
        <v>2313</v>
      </c>
      <c r="C117" s="160" t="s">
        <v>3816</v>
      </c>
      <c r="D117" s="113">
        <v>1</v>
      </c>
      <c r="E117" s="85">
        <v>1.5</v>
      </c>
      <c r="F117" s="86">
        <v>1.5</v>
      </c>
      <c r="G117" s="87">
        <v>0.05</v>
      </c>
      <c r="H117" s="87">
        <v>0.05</v>
      </c>
      <c r="I117" s="180" t="s">
        <v>170</v>
      </c>
      <c r="J117" s="96"/>
      <c r="K117" s="96"/>
      <c r="L117" s="96"/>
      <c r="M117" s="96">
        <v>1</v>
      </c>
      <c r="N117" s="96"/>
      <c r="O117" s="164"/>
      <c r="P117" s="164"/>
      <c r="Q117" s="164"/>
      <c r="R117" s="77">
        <f t="shared" si="10"/>
        <v>0</v>
      </c>
      <c r="S117" s="181"/>
      <c r="T117" s="291" t="str">
        <f>IFERROR(VLOOKUP(B117,'Найдено на объекте'!$A$2:$I$83,9,0),"-")</f>
        <v>-</v>
      </c>
      <c r="U117" s="196" t="str">
        <f t="shared" si="6"/>
        <v>-</v>
      </c>
      <c r="V117" s="95" t="str">
        <f>IFERROR(VLOOKUP(B117,[1]Отгрузки!$B$208:$C$281,2,0),"-")</f>
        <v>-</v>
      </c>
      <c r="W117" s="95" t="str">
        <f t="shared" si="11"/>
        <v>-</v>
      </c>
      <c r="X117" s="88">
        <f t="shared" si="7"/>
        <v>1</v>
      </c>
      <c r="Y117" s="196">
        <f t="shared" si="8"/>
        <v>1.5E-3</v>
      </c>
      <c r="Z117" s="319"/>
      <c r="AA117" s="291"/>
      <c r="AB117" s="63">
        <f>VLOOKUP(B117,'[2]ВОМ КГ-3 СОЭКС'!$C$3:$G$2063,5,0)</f>
        <v>1.5</v>
      </c>
      <c r="AC117" s="219">
        <f t="shared" si="9"/>
        <v>0</v>
      </c>
    </row>
    <row r="118" spans="1:29" x14ac:dyDescent="0.3">
      <c r="A118" s="159" t="s">
        <v>448</v>
      </c>
      <c r="B118" s="160" t="s">
        <v>2314</v>
      </c>
      <c r="C118" s="160" t="s">
        <v>3817</v>
      </c>
      <c r="D118" s="113">
        <v>1</v>
      </c>
      <c r="E118" s="85">
        <v>6.7</v>
      </c>
      <c r="F118" s="86">
        <v>6.7</v>
      </c>
      <c r="G118" s="87">
        <v>0.22</v>
      </c>
      <c r="H118" s="87">
        <v>0.22</v>
      </c>
      <c r="I118" s="180" t="s">
        <v>170</v>
      </c>
      <c r="J118" s="96"/>
      <c r="K118" s="96"/>
      <c r="L118" s="96"/>
      <c r="M118" s="96">
        <v>1</v>
      </c>
      <c r="N118" s="96"/>
      <c r="O118" s="164"/>
      <c r="P118" s="164"/>
      <c r="Q118" s="164"/>
      <c r="R118" s="77">
        <f t="shared" si="10"/>
        <v>0</v>
      </c>
      <c r="S118" s="181"/>
      <c r="T118" s="291" t="str">
        <f>IFERROR(VLOOKUP(B118,'Найдено на объекте'!$A$2:$I$83,9,0),"-")</f>
        <v>-</v>
      </c>
      <c r="U118" s="196" t="str">
        <f t="shared" si="6"/>
        <v>-</v>
      </c>
      <c r="V118" s="95" t="str">
        <f>IFERROR(VLOOKUP(B118,[1]Отгрузки!$B$208:$C$281,2,0),"-")</f>
        <v>-</v>
      </c>
      <c r="W118" s="95" t="str">
        <f t="shared" si="11"/>
        <v>-</v>
      </c>
      <c r="X118" s="88">
        <f t="shared" si="7"/>
        <v>1</v>
      </c>
      <c r="Y118" s="196">
        <f t="shared" si="8"/>
        <v>6.7000000000000002E-3</v>
      </c>
      <c r="Z118" s="319"/>
      <c r="AA118" s="291"/>
      <c r="AB118" s="63">
        <f>VLOOKUP(B118,'[2]ВОМ КГ-3 СОЭКС'!$C$3:$G$2063,5,0)</f>
        <v>6.7</v>
      </c>
      <c r="AC118" s="219">
        <f t="shared" si="9"/>
        <v>0</v>
      </c>
    </row>
    <row r="119" spans="1:29" x14ac:dyDescent="0.3">
      <c r="A119" s="159" t="s">
        <v>451</v>
      </c>
      <c r="B119" s="160" t="s">
        <v>2315</v>
      </c>
      <c r="C119" s="160" t="s">
        <v>3818</v>
      </c>
      <c r="D119" s="113">
        <v>1</v>
      </c>
      <c r="E119" s="85">
        <v>3.1</v>
      </c>
      <c r="F119" s="86">
        <v>3.1</v>
      </c>
      <c r="G119" s="87">
        <v>0.1</v>
      </c>
      <c r="H119" s="87">
        <v>0.1</v>
      </c>
      <c r="I119" s="180" t="s">
        <v>170</v>
      </c>
      <c r="J119" s="96"/>
      <c r="K119" s="96"/>
      <c r="L119" s="96"/>
      <c r="M119" s="96">
        <v>1</v>
      </c>
      <c r="N119" s="96"/>
      <c r="O119" s="164"/>
      <c r="P119" s="164"/>
      <c r="Q119" s="164"/>
      <c r="R119" s="77">
        <f t="shared" si="10"/>
        <v>0</v>
      </c>
      <c r="S119" s="181"/>
      <c r="T119" s="291" t="str">
        <f>IFERROR(VLOOKUP(B119,'Найдено на объекте'!$A$2:$I$83,9,0),"-")</f>
        <v>-</v>
      </c>
      <c r="U119" s="196" t="str">
        <f t="shared" si="6"/>
        <v>-</v>
      </c>
      <c r="V119" s="95" t="str">
        <f>IFERROR(VLOOKUP(B119,[1]Отгрузки!$B$208:$C$281,2,0),"-")</f>
        <v>-</v>
      </c>
      <c r="W119" s="95" t="str">
        <f t="shared" si="11"/>
        <v>-</v>
      </c>
      <c r="X119" s="88">
        <f t="shared" si="7"/>
        <v>1</v>
      </c>
      <c r="Y119" s="196">
        <f t="shared" si="8"/>
        <v>3.0999999999999999E-3</v>
      </c>
      <c r="Z119" s="319"/>
      <c r="AA119" s="291"/>
      <c r="AB119" s="63">
        <f>VLOOKUP(B119,'[2]ВОМ КГ-3 СОЭКС'!$C$3:$G$2063,5,0)</f>
        <v>3.1</v>
      </c>
      <c r="AC119" s="219">
        <f t="shared" si="9"/>
        <v>0</v>
      </c>
    </row>
    <row r="120" spans="1:29" x14ac:dyDescent="0.3">
      <c r="A120" s="159" t="s">
        <v>454</v>
      </c>
      <c r="B120" s="160" t="s">
        <v>2316</v>
      </c>
      <c r="C120" s="160" t="s">
        <v>3819</v>
      </c>
      <c r="D120" s="113">
        <v>1</v>
      </c>
      <c r="E120" s="85">
        <v>5.6</v>
      </c>
      <c r="F120" s="86">
        <v>5.6</v>
      </c>
      <c r="G120" s="87">
        <v>0.19</v>
      </c>
      <c r="H120" s="87">
        <v>0.19</v>
      </c>
      <c r="I120" s="180" t="s">
        <v>170</v>
      </c>
      <c r="J120" s="96"/>
      <c r="K120" s="96"/>
      <c r="L120" s="96"/>
      <c r="M120" s="96"/>
      <c r="N120" s="96">
        <v>1</v>
      </c>
      <c r="O120" s="164"/>
      <c r="P120" s="164"/>
      <c r="Q120" s="164"/>
      <c r="R120" s="77">
        <f t="shared" si="10"/>
        <v>0</v>
      </c>
      <c r="S120" s="181"/>
      <c r="T120" s="291" t="str">
        <f>IFERROR(VLOOKUP(B120,'Найдено на объекте'!$A$2:$I$83,9,0),"-")</f>
        <v>-</v>
      </c>
      <c r="U120" s="196" t="str">
        <f t="shared" si="6"/>
        <v>-</v>
      </c>
      <c r="V120" s="95" t="str">
        <f>IFERROR(VLOOKUP(B120,[1]Отгрузки!$B$208:$C$281,2,0),"-")</f>
        <v>-</v>
      </c>
      <c r="W120" s="95" t="str">
        <f t="shared" si="11"/>
        <v>-</v>
      </c>
      <c r="X120" s="88">
        <f t="shared" si="7"/>
        <v>1</v>
      </c>
      <c r="Y120" s="196">
        <f t="shared" si="8"/>
        <v>5.5999999999999999E-3</v>
      </c>
      <c r="Z120" s="319"/>
      <c r="AA120" s="291"/>
      <c r="AB120" s="63">
        <f>VLOOKUP(B120,'[2]ВОМ КГ-3 СОЭКС'!$C$3:$G$2063,5,0)</f>
        <v>5.6</v>
      </c>
      <c r="AC120" s="219">
        <f t="shared" si="9"/>
        <v>0</v>
      </c>
    </row>
    <row r="121" spans="1:29" x14ac:dyDescent="0.3">
      <c r="A121" s="159" t="s">
        <v>457</v>
      </c>
      <c r="B121" s="160" t="s">
        <v>2317</v>
      </c>
      <c r="C121" s="160" t="s">
        <v>3820</v>
      </c>
      <c r="D121" s="113">
        <v>1</v>
      </c>
      <c r="E121" s="85">
        <v>9.1999999999999993</v>
      </c>
      <c r="F121" s="86">
        <v>9.1999999999999993</v>
      </c>
      <c r="G121" s="87">
        <v>0.31</v>
      </c>
      <c r="H121" s="87">
        <v>0.31</v>
      </c>
      <c r="I121" s="180" t="s">
        <v>170</v>
      </c>
      <c r="J121" s="96"/>
      <c r="K121" s="96"/>
      <c r="L121" s="96"/>
      <c r="M121" s="96"/>
      <c r="N121" s="96">
        <v>1</v>
      </c>
      <c r="O121" s="164"/>
      <c r="P121" s="164"/>
      <c r="Q121" s="164"/>
      <c r="R121" s="77">
        <f t="shared" si="10"/>
        <v>0</v>
      </c>
      <c r="S121" s="181"/>
      <c r="T121" s="291" t="str">
        <f>IFERROR(VLOOKUP(B121,'Найдено на объекте'!$A$2:$I$83,9,0),"-")</f>
        <v>-</v>
      </c>
      <c r="U121" s="196" t="str">
        <f t="shared" si="6"/>
        <v>-</v>
      </c>
      <c r="V121" s="95" t="str">
        <f>IFERROR(VLOOKUP(B121,[1]Отгрузки!$B$208:$C$281,2,0),"-")</f>
        <v>-</v>
      </c>
      <c r="W121" s="95" t="str">
        <f t="shared" si="11"/>
        <v>-</v>
      </c>
      <c r="X121" s="88">
        <f t="shared" si="7"/>
        <v>1</v>
      </c>
      <c r="Y121" s="196">
        <f t="shared" si="8"/>
        <v>9.1999999999999998E-3</v>
      </c>
      <c r="Z121" s="319"/>
      <c r="AA121" s="291"/>
      <c r="AB121" s="63">
        <f>VLOOKUP(B121,'[2]ВОМ КГ-3 СОЭКС'!$C$3:$G$2063,5,0)</f>
        <v>9.1999999999999993</v>
      </c>
      <c r="AC121" s="219">
        <f t="shared" si="9"/>
        <v>0</v>
      </c>
    </row>
    <row r="122" spans="1:29" x14ac:dyDescent="0.3">
      <c r="A122" s="159" t="s">
        <v>460</v>
      </c>
      <c r="B122" s="160" t="s">
        <v>2318</v>
      </c>
      <c r="C122" s="160" t="s">
        <v>3821</v>
      </c>
      <c r="D122" s="113">
        <v>1</v>
      </c>
      <c r="E122" s="85">
        <v>11.1</v>
      </c>
      <c r="F122" s="86">
        <v>11.1</v>
      </c>
      <c r="G122" s="87">
        <v>0.37</v>
      </c>
      <c r="H122" s="87">
        <v>0.37</v>
      </c>
      <c r="I122" s="180" t="s">
        <v>170</v>
      </c>
      <c r="J122" s="96"/>
      <c r="K122" s="96"/>
      <c r="L122" s="96"/>
      <c r="M122" s="96"/>
      <c r="N122" s="96">
        <v>1</v>
      </c>
      <c r="O122" s="164"/>
      <c r="P122" s="164"/>
      <c r="Q122" s="164"/>
      <c r="R122" s="77">
        <f t="shared" si="10"/>
        <v>0</v>
      </c>
      <c r="S122" s="181"/>
      <c r="T122" s="291" t="str">
        <f>IFERROR(VLOOKUP(B122,'Найдено на объекте'!$A$2:$I$83,9,0),"-")</f>
        <v>-</v>
      </c>
      <c r="U122" s="196" t="str">
        <f t="shared" si="6"/>
        <v>-</v>
      </c>
      <c r="V122" s="95" t="str">
        <f>IFERROR(VLOOKUP(B122,[1]Отгрузки!$B$208:$C$281,2,0),"-")</f>
        <v>-</v>
      </c>
      <c r="W122" s="95" t="str">
        <f t="shared" si="11"/>
        <v>-</v>
      </c>
      <c r="X122" s="88">
        <f t="shared" si="7"/>
        <v>1</v>
      </c>
      <c r="Y122" s="196">
        <f t="shared" si="8"/>
        <v>1.11E-2</v>
      </c>
      <c r="Z122" s="319"/>
      <c r="AA122" s="291"/>
      <c r="AB122" s="63">
        <f>VLOOKUP(B122,'[2]ВОМ КГ-3 СОЭКС'!$C$3:$G$2063,5,0)</f>
        <v>11.1</v>
      </c>
      <c r="AC122" s="219">
        <f t="shared" si="9"/>
        <v>0</v>
      </c>
    </row>
    <row r="123" spans="1:29" x14ac:dyDescent="0.3">
      <c r="A123" s="159" t="s">
        <v>463</v>
      </c>
      <c r="B123" s="160" t="s">
        <v>2319</v>
      </c>
      <c r="C123" s="160" t="s">
        <v>3822</v>
      </c>
      <c r="D123" s="113">
        <v>1</v>
      </c>
      <c r="E123" s="85">
        <v>39.799999999999997</v>
      </c>
      <c r="F123" s="86">
        <v>39.799999999999997</v>
      </c>
      <c r="G123" s="87">
        <v>1.31</v>
      </c>
      <c r="H123" s="87">
        <v>1.31</v>
      </c>
      <c r="I123" s="180" t="s">
        <v>170</v>
      </c>
      <c r="J123" s="96"/>
      <c r="K123" s="96"/>
      <c r="L123" s="96"/>
      <c r="M123" s="96"/>
      <c r="N123" s="96">
        <v>1</v>
      </c>
      <c r="O123" s="164"/>
      <c r="P123" s="164"/>
      <c r="Q123" s="164"/>
      <c r="R123" s="77">
        <f t="shared" si="10"/>
        <v>0</v>
      </c>
      <c r="S123" s="181"/>
      <c r="T123" s="291" t="str">
        <f>IFERROR(VLOOKUP(B123,'Найдено на объекте'!$A$2:$I$83,9,0),"-")</f>
        <v>-</v>
      </c>
      <c r="U123" s="196" t="str">
        <f t="shared" si="6"/>
        <v>-</v>
      </c>
      <c r="V123" s="95" t="str">
        <f>IFERROR(VLOOKUP(B123,[1]Отгрузки!$B$208:$C$281,2,0),"-")</f>
        <v>-</v>
      </c>
      <c r="W123" s="95" t="str">
        <f t="shared" si="11"/>
        <v>-</v>
      </c>
      <c r="X123" s="88">
        <f t="shared" si="7"/>
        <v>1</v>
      </c>
      <c r="Y123" s="196">
        <f t="shared" si="8"/>
        <v>3.9799999999999995E-2</v>
      </c>
      <c r="Z123" s="319"/>
      <c r="AA123" s="291"/>
      <c r="AB123" s="63">
        <f>VLOOKUP(B123,'[2]ВОМ КГ-3 СОЭКС'!$C$3:$G$2063,5,0)</f>
        <v>39.799999999999997</v>
      </c>
      <c r="AC123" s="219">
        <f t="shared" si="9"/>
        <v>0</v>
      </c>
    </row>
    <row r="124" spans="1:29" x14ac:dyDescent="0.3">
      <c r="A124" s="159" t="s">
        <v>465</v>
      </c>
      <c r="B124" s="160" t="s">
        <v>2320</v>
      </c>
      <c r="C124" s="160" t="s">
        <v>3823</v>
      </c>
      <c r="D124" s="113">
        <v>1</v>
      </c>
      <c r="E124" s="85">
        <v>29.2</v>
      </c>
      <c r="F124" s="86">
        <v>29.2</v>
      </c>
      <c r="G124" s="87">
        <v>0.96</v>
      </c>
      <c r="H124" s="87">
        <v>0.96</v>
      </c>
      <c r="I124" s="180" t="s">
        <v>170</v>
      </c>
      <c r="J124" s="96"/>
      <c r="K124" s="96"/>
      <c r="L124" s="96"/>
      <c r="M124" s="96"/>
      <c r="N124" s="96">
        <v>1</v>
      </c>
      <c r="O124" s="164"/>
      <c r="P124" s="164"/>
      <c r="Q124" s="164"/>
      <c r="R124" s="77">
        <f t="shared" si="10"/>
        <v>0</v>
      </c>
      <c r="S124" s="181"/>
      <c r="T124" s="291" t="str">
        <f>IFERROR(VLOOKUP(B124,'Найдено на объекте'!$A$2:$I$83,9,0),"-")</f>
        <v>-</v>
      </c>
      <c r="U124" s="196" t="str">
        <f t="shared" si="6"/>
        <v>-</v>
      </c>
      <c r="V124" s="95" t="str">
        <f>IFERROR(VLOOKUP(B124,[1]Отгрузки!$B$208:$C$281,2,0),"-")</f>
        <v>-</v>
      </c>
      <c r="W124" s="95" t="str">
        <f t="shared" si="11"/>
        <v>-</v>
      </c>
      <c r="X124" s="88">
        <f t="shared" si="7"/>
        <v>1</v>
      </c>
      <c r="Y124" s="196">
        <f t="shared" si="8"/>
        <v>2.92E-2</v>
      </c>
      <c r="Z124" s="319"/>
      <c r="AA124" s="291"/>
      <c r="AB124" s="63">
        <f>VLOOKUP(B124,'[2]ВОМ КГ-3 СОЭКС'!$C$3:$G$2063,5,0)</f>
        <v>29.2</v>
      </c>
      <c r="AC124" s="219">
        <f t="shared" si="9"/>
        <v>0</v>
      </c>
    </row>
    <row r="125" spans="1:29" x14ac:dyDescent="0.3">
      <c r="A125" s="159" t="s">
        <v>467</v>
      </c>
      <c r="B125" s="160" t="s">
        <v>2321</v>
      </c>
      <c r="C125" s="160" t="s">
        <v>3824</v>
      </c>
      <c r="D125" s="113">
        <v>102</v>
      </c>
      <c r="E125" s="85">
        <v>8.4</v>
      </c>
      <c r="F125" s="86">
        <v>856.8</v>
      </c>
      <c r="G125" s="87">
        <v>0.13</v>
      </c>
      <c r="H125" s="87">
        <v>13.26</v>
      </c>
      <c r="I125" s="180" t="s">
        <v>170</v>
      </c>
      <c r="J125" s="96">
        <v>8</v>
      </c>
      <c r="K125" s="96">
        <v>14</v>
      </c>
      <c r="L125" s="96">
        <v>14</v>
      </c>
      <c r="M125" s="96">
        <v>12</v>
      </c>
      <c r="N125" s="96">
        <v>12</v>
      </c>
      <c r="O125" s="164">
        <v>14</v>
      </c>
      <c r="P125" s="164">
        <v>12</v>
      </c>
      <c r="Q125" s="164">
        <v>16</v>
      </c>
      <c r="R125" s="77">
        <f t="shared" si="10"/>
        <v>0</v>
      </c>
      <c r="S125" s="181"/>
      <c r="T125" s="291" t="str">
        <f>IFERROR(VLOOKUP(B125,'Найдено на объекте'!$A$2:$I$83,9,0),"-")</f>
        <v>-</v>
      </c>
      <c r="U125" s="196" t="str">
        <f t="shared" si="6"/>
        <v>-</v>
      </c>
      <c r="V125" s="95" t="str">
        <f>IFERROR(VLOOKUP(B125,[1]Отгрузки!$B$208:$C$281,2,0),"-")</f>
        <v>-</v>
      </c>
      <c r="W125" s="95" t="str">
        <f t="shared" si="11"/>
        <v>-</v>
      </c>
      <c r="X125" s="88">
        <f t="shared" si="7"/>
        <v>102</v>
      </c>
      <c r="Y125" s="196">
        <f t="shared" si="8"/>
        <v>0.85680000000000012</v>
      </c>
      <c r="Z125" s="319"/>
      <c r="AA125" s="291"/>
      <c r="AB125" s="63">
        <f>VLOOKUP(B125,'[2]ВОМ КГ-3 СОЭКС'!$C$3:$G$2063,5,0)</f>
        <v>856.8</v>
      </c>
      <c r="AC125" s="219">
        <f t="shared" si="9"/>
        <v>0</v>
      </c>
    </row>
    <row r="126" spans="1:29" x14ac:dyDescent="0.3">
      <c r="A126" s="159" t="s">
        <v>469</v>
      </c>
      <c r="B126" s="160" t="s">
        <v>2322</v>
      </c>
      <c r="C126" s="160" t="s">
        <v>3825</v>
      </c>
      <c r="D126" s="113">
        <v>102</v>
      </c>
      <c r="E126" s="85">
        <v>2.2000000000000002</v>
      </c>
      <c r="F126" s="86">
        <v>224.4</v>
      </c>
      <c r="G126" s="87">
        <v>0.12</v>
      </c>
      <c r="H126" s="87">
        <v>12.24</v>
      </c>
      <c r="I126" s="180" t="s">
        <v>170</v>
      </c>
      <c r="J126" s="96">
        <v>8</v>
      </c>
      <c r="K126" s="96">
        <v>14</v>
      </c>
      <c r="L126" s="96">
        <v>14</v>
      </c>
      <c r="M126" s="96">
        <v>12</v>
      </c>
      <c r="N126" s="96">
        <v>12</v>
      </c>
      <c r="O126" s="164">
        <v>14</v>
      </c>
      <c r="P126" s="164">
        <v>12</v>
      </c>
      <c r="Q126" s="164">
        <v>16</v>
      </c>
      <c r="R126" s="77">
        <f t="shared" si="10"/>
        <v>0</v>
      </c>
      <c r="S126" s="181"/>
      <c r="T126" s="291" t="str">
        <f>IFERROR(VLOOKUP(B126,'Найдено на объекте'!$A$2:$I$83,9,0),"-")</f>
        <v>-</v>
      </c>
      <c r="U126" s="196" t="str">
        <f t="shared" si="6"/>
        <v>-</v>
      </c>
      <c r="V126" s="95" t="str">
        <f>IFERROR(VLOOKUP(B126,[1]Отгрузки!$B$208:$C$281,2,0),"-")</f>
        <v>-</v>
      </c>
      <c r="W126" s="95" t="str">
        <f t="shared" si="11"/>
        <v>-</v>
      </c>
      <c r="X126" s="88">
        <f t="shared" si="7"/>
        <v>102</v>
      </c>
      <c r="Y126" s="196">
        <f t="shared" si="8"/>
        <v>0.22440000000000002</v>
      </c>
      <c r="Z126" s="319"/>
      <c r="AA126" s="291"/>
      <c r="AB126" s="63">
        <f>VLOOKUP(B126,'[2]ВОМ КГ-3 СОЭКС'!$C$3:$G$2063,5,0)</f>
        <v>224.4</v>
      </c>
      <c r="AC126" s="219">
        <f t="shared" si="9"/>
        <v>0</v>
      </c>
    </row>
    <row r="127" spans="1:29" x14ac:dyDescent="0.3">
      <c r="A127" s="159" t="s">
        <v>471</v>
      </c>
      <c r="B127" s="160" t="s">
        <v>2323</v>
      </c>
      <c r="C127" s="160" t="s">
        <v>3826</v>
      </c>
      <c r="D127" s="113">
        <v>2</v>
      </c>
      <c r="E127" s="85">
        <v>1183.5999999999999</v>
      </c>
      <c r="F127" s="86">
        <v>2367.1999999999998</v>
      </c>
      <c r="G127" s="87">
        <v>25.1</v>
      </c>
      <c r="H127" s="87">
        <v>50.2</v>
      </c>
      <c r="I127" s="180" t="s">
        <v>165</v>
      </c>
      <c r="J127" s="96">
        <v>1</v>
      </c>
      <c r="K127" s="96"/>
      <c r="L127" s="96"/>
      <c r="M127" s="96"/>
      <c r="N127" s="96"/>
      <c r="O127" s="164"/>
      <c r="P127" s="164"/>
      <c r="Q127" s="164">
        <v>1</v>
      </c>
      <c r="R127" s="77">
        <f t="shared" si="10"/>
        <v>0</v>
      </c>
      <c r="S127" s="181"/>
      <c r="T127" s="291" t="str">
        <f>IFERROR(VLOOKUP(B127,'Найдено на объекте'!$A$2:$I$83,9,0),"-")</f>
        <v>-</v>
      </c>
      <c r="U127" s="196" t="str">
        <f t="shared" si="6"/>
        <v>-</v>
      </c>
      <c r="V127" s="95" t="str">
        <f>IFERROR(VLOOKUP(B127,[1]Отгрузки!$B$208:$C$281,2,0),"-")</f>
        <v>-</v>
      </c>
      <c r="W127" s="95" t="str">
        <f t="shared" si="11"/>
        <v>-</v>
      </c>
      <c r="X127" s="88">
        <f t="shared" si="7"/>
        <v>2</v>
      </c>
      <c r="Y127" s="196">
        <f t="shared" si="8"/>
        <v>2.3672</v>
      </c>
      <c r="Z127" s="319"/>
      <c r="AA127" s="291"/>
      <c r="AB127" s="63">
        <f>VLOOKUP(B127,'[2]ВОМ КГ-3 СОЭКС'!$C$3:$G$2063,5,0)</f>
        <v>2367.1999999999998</v>
      </c>
      <c r="AC127" s="219">
        <f t="shared" si="9"/>
        <v>0</v>
      </c>
    </row>
    <row r="128" spans="1:29" x14ac:dyDescent="0.3">
      <c r="A128" s="159" t="s">
        <v>473</v>
      </c>
      <c r="B128" s="160" t="s">
        <v>2324</v>
      </c>
      <c r="C128" s="160" t="s">
        <v>3827</v>
      </c>
      <c r="D128" s="113">
        <v>2</v>
      </c>
      <c r="E128" s="85">
        <v>225.6</v>
      </c>
      <c r="F128" s="86">
        <v>451.2</v>
      </c>
      <c r="G128" s="87">
        <v>4.42</v>
      </c>
      <c r="H128" s="87">
        <v>8.84</v>
      </c>
      <c r="I128" s="180" t="s">
        <v>165</v>
      </c>
      <c r="J128" s="96">
        <v>1</v>
      </c>
      <c r="K128" s="96"/>
      <c r="L128" s="96"/>
      <c r="M128" s="96"/>
      <c r="N128" s="96"/>
      <c r="O128" s="164"/>
      <c r="P128" s="164"/>
      <c r="Q128" s="164">
        <v>1</v>
      </c>
      <c r="R128" s="77">
        <f t="shared" si="10"/>
        <v>0</v>
      </c>
      <c r="S128" s="181"/>
      <c r="T128" s="291" t="str">
        <f>IFERROR(VLOOKUP(B128,'Найдено на объекте'!$A$2:$I$83,9,0),"-")</f>
        <v>-</v>
      </c>
      <c r="U128" s="196" t="str">
        <f t="shared" si="6"/>
        <v>-</v>
      </c>
      <c r="V128" s="95" t="str">
        <f>IFERROR(VLOOKUP(B128,[1]Отгрузки!$B$208:$C$281,2,0),"-")</f>
        <v>-</v>
      </c>
      <c r="W128" s="95" t="str">
        <f t="shared" si="11"/>
        <v>-</v>
      </c>
      <c r="X128" s="88">
        <f t="shared" si="7"/>
        <v>2</v>
      </c>
      <c r="Y128" s="196">
        <f t="shared" si="8"/>
        <v>0.45119999999999999</v>
      </c>
      <c r="Z128" s="319"/>
      <c r="AA128" s="291"/>
      <c r="AB128" s="63">
        <f>VLOOKUP(B128,'[2]ВОМ КГ-3 СОЭКС'!$C$3:$G$2063,5,0)</f>
        <v>451.2</v>
      </c>
      <c r="AC128" s="219">
        <f t="shared" si="9"/>
        <v>0</v>
      </c>
    </row>
    <row r="129" spans="1:29" x14ac:dyDescent="0.3">
      <c r="A129" s="159" t="s">
        <v>475</v>
      </c>
      <c r="B129" s="160" t="s">
        <v>2325</v>
      </c>
      <c r="C129" s="160" t="s">
        <v>3828</v>
      </c>
      <c r="D129" s="113">
        <v>2</v>
      </c>
      <c r="E129" s="85">
        <v>1183.5999999999999</v>
      </c>
      <c r="F129" s="86">
        <v>2367.1999999999998</v>
      </c>
      <c r="G129" s="87">
        <v>25.1</v>
      </c>
      <c r="H129" s="87">
        <v>50.2</v>
      </c>
      <c r="I129" s="180" t="s">
        <v>165</v>
      </c>
      <c r="J129" s="96">
        <v>1</v>
      </c>
      <c r="K129" s="96"/>
      <c r="L129" s="96"/>
      <c r="M129" s="96"/>
      <c r="N129" s="96"/>
      <c r="O129" s="164"/>
      <c r="P129" s="164"/>
      <c r="Q129" s="164">
        <v>1</v>
      </c>
      <c r="R129" s="77">
        <f t="shared" si="10"/>
        <v>0</v>
      </c>
      <c r="S129" s="181"/>
      <c r="T129" s="291" t="str">
        <f>IFERROR(VLOOKUP(B129,'Найдено на объекте'!$A$2:$I$83,9,0),"-")</f>
        <v>-</v>
      </c>
      <c r="U129" s="196" t="str">
        <f t="shared" si="6"/>
        <v>-</v>
      </c>
      <c r="V129" s="95" t="str">
        <f>IFERROR(VLOOKUP(B129,[1]Отгрузки!$B$208:$C$281,2,0),"-")</f>
        <v>-</v>
      </c>
      <c r="W129" s="95" t="str">
        <f t="shared" si="11"/>
        <v>-</v>
      </c>
      <c r="X129" s="88">
        <f t="shared" si="7"/>
        <v>2</v>
      </c>
      <c r="Y129" s="196">
        <f t="shared" si="8"/>
        <v>2.3672</v>
      </c>
      <c r="Z129" s="319"/>
      <c r="AA129" s="291"/>
      <c r="AB129" s="63">
        <f>VLOOKUP(B129,'[2]ВОМ КГ-3 СОЭКС'!$C$3:$G$2063,5,0)</f>
        <v>2367.1999999999998</v>
      </c>
      <c r="AC129" s="219">
        <f t="shared" si="9"/>
        <v>0</v>
      </c>
    </row>
    <row r="130" spans="1:29" x14ac:dyDescent="0.3">
      <c r="A130" s="159" t="s">
        <v>477</v>
      </c>
      <c r="B130" s="160" t="s">
        <v>2326</v>
      </c>
      <c r="C130" s="160" t="s">
        <v>3829</v>
      </c>
      <c r="D130" s="113">
        <v>3</v>
      </c>
      <c r="E130" s="85">
        <v>225.6</v>
      </c>
      <c r="F130" s="86">
        <v>676.8</v>
      </c>
      <c r="G130" s="87">
        <v>4.42</v>
      </c>
      <c r="H130" s="87">
        <v>13.26</v>
      </c>
      <c r="I130" s="180" t="s">
        <v>165</v>
      </c>
      <c r="J130" s="96">
        <v>1</v>
      </c>
      <c r="K130" s="96"/>
      <c r="L130" s="96"/>
      <c r="M130" s="96"/>
      <c r="N130" s="96">
        <v>1</v>
      </c>
      <c r="O130" s="164"/>
      <c r="P130" s="164"/>
      <c r="Q130" s="164">
        <v>1</v>
      </c>
      <c r="R130" s="77">
        <f t="shared" si="10"/>
        <v>0</v>
      </c>
      <c r="S130" s="181"/>
      <c r="T130" s="291" t="str">
        <f>IFERROR(VLOOKUP(B130,'Найдено на объекте'!$A$2:$I$83,9,0),"-")</f>
        <v>-</v>
      </c>
      <c r="U130" s="196" t="str">
        <f t="shared" si="6"/>
        <v>-</v>
      </c>
      <c r="V130" s="95" t="str">
        <f>IFERROR(VLOOKUP(B130,[1]Отгрузки!$B$208:$C$281,2,0),"-")</f>
        <v>-</v>
      </c>
      <c r="W130" s="95" t="str">
        <f t="shared" si="11"/>
        <v>-</v>
      </c>
      <c r="X130" s="88">
        <f t="shared" si="7"/>
        <v>3</v>
      </c>
      <c r="Y130" s="196">
        <f t="shared" si="8"/>
        <v>0.67679999999999996</v>
      </c>
      <c r="Z130" s="319"/>
      <c r="AA130" s="291"/>
      <c r="AB130" s="63">
        <f>VLOOKUP(B130,'[2]ВОМ КГ-3 СОЭКС'!$C$3:$G$2063,5,0)</f>
        <v>676.8</v>
      </c>
      <c r="AC130" s="219">
        <f t="shared" si="9"/>
        <v>0</v>
      </c>
    </row>
    <row r="131" spans="1:29" x14ac:dyDescent="0.3">
      <c r="A131" s="159" t="s">
        <v>479</v>
      </c>
      <c r="B131" s="160" t="s">
        <v>2327</v>
      </c>
      <c r="C131" s="160" t="s">
        <v>3830</v>
      </c>
      <c r="D131" s="113">
        <v>1</v>
      </c>
      <c r="E131" s="85">
        <v>1192.7</v>
      </c>
      <c r="F131" s="86">
        <v>1192.7</v>
      </c>
      <c r="G131" s="87">
        <v>25.37</v>
      </c>
      <c r="H131" s="87">
        <v>25.37</v>
      </c>
      <c r="I131" s="180" t="s">
        <v>165</v>
      </c>
      <c r="J131" s="96"/>
      <c r="K131" s="96">
        <v>1</v>
      </c>
      <c r="L131" s="96"/>
      <c r="M131" s="96"/>
      <c r="N131" s="96"/>
      <c r="O131" s="164"/>
      <c r="P131" s="164"/>
      <c r="Q131" s="164"/>
      <c r="R131" s="77">
        <f t="shared" si="10"/>
        <v>0</v>
      </c>
      <c r="S131" s="181"/>
      <c r="T131" s="291" t="str">
        <f>IFERROR(VLOOKUP(B131,'Найдено на объекте'!$A$2:$I$83,9,0),"-")</f>
        <v>-</v>
      </c>
      <c r="U131" s="196" t="str">
        <f t="shared" ref="U131:U194" si="12">IFERROR(T131*E131/1000,"-")</f>
        <v>-</v>
      </c>
      <c r="V131" s="95" t="str">
        <f>IFERROR(VLOOKUP(B131,[1]Отгрузки!$B$208:$C$281,2,0),"-")</f>
        <v>-</v>
      </c>
      <c r="W131" s="95" t="str">
        <f t="shared" si="11"/>
        <v>-</v>
      </c>
      <c r="X131" s="88">
        <f t="shared" ref="X131:X194" si="13">IFERROR((D131-V131),D131)</f>
        <v>1</v>
      </c>
      <c r="Y131" s="196">
        <f t="shared" ref="Y131:Y194" si="14">IFERROR(X131*E131/1000, 0)</f>
        <v>1.1927000000000001</v>
      </c>
      <c r="Z131" s="319"/>
      <c r="AA131" s="291"/>
      <c r="AB131" s="63">
        <f>VLOOKUP(B131,'[2]ВОМ КГ-3 СОЭКС'!$C$3:$G$2063,5,0)</f>
        <v>1192.7</v>
      </c>
      <c r="AC131" s="219">
        <f t="shared" ref="AC131:AC194" si="15">F131-AB131</f>
        <v>0</v>
      </c>
    </row>
    <row r="132" spans="1:29" x14ac:dyDescent="0.3">
      <c r="A132" s="159" t="s">
        <v>481</v>
      </c>
      <c r="B132" s="160" t="s">
        <v>2328</v>
      </c>
      <c r="C132" s="160" t="s">
        <v>3831</v>
      </c>
      <c r="D132" s="113">
        <v>8</v>
      </c>
      <c r="E132" s="85">
        <v>247</v>
      </c>
      <c r="F132" s="86">
        <v>1976</v>
      </c>
      <c r="G132" s="87">
        <v>4.5999999999999996</v>
      </c>
      <c r="H132" s="87">
        <v>36.799999999999997</v>
      </c>
      <c r="I132" s="180" t="s">
        <v>165</v>
      </c>
      <c r="J132" s="96"/>
      <c r="K132" s="96">
        <v>2</v>
      </c>
      <c r="L132" s="96">
        <v>2</v>
      </c>
      <c r="M132" s="96"/>
      <c r="N132" s="96"/>
      <c r="O132" s="164">
        <v>2</v>
      </c>
      <c r="P132" s="164">
        <v>2</v>
      </c>
      <c r="Q132" s="164"/>
      <c r="R132" s="77">
        <f t="shared" ref="R132:R195" si="16">D132-J132-K132-L132-M132-N132-O132-P132-Q132</f>
        <v>0</v>
      </c>
      <c r="S132" s="181"/>
      <c r="T132" s="291" t="str">
        <f>IFERROR(VLOOKUP(B132,'Найдено на объекте'!$A$2:$I$83,9,0),"-")</f>
        <v>-</v>
      </c>
      <c r="U132" s="196" t="str">
        <f t="shared" si="12"/>
        <v>-</v>
      </c>
      <c r="V132" s="95" t="str">
        <f>IFERROR(VLOOKUP(B132,[1]Отгрузки!$B$208:$C$281,2,0),"-")</f>
        <v>-</v>
      </c>
      <c r="W132" s="95" t="str">
        <f t="shared" ref="W132:W195" si="17">IFERROR(V132*E132/1000, "-")</f>
        <v>-</v>
      </c>
      <c r="X132" s="88">
        <f t="shared" si="13"/>
        <v>8</v>
      </c>
      <c r="Y132" s="196">
        <f t="shared" si="14"/>
        <v>1.976</v>
      </c>
      <c r="Z132" s="319"/>
      <c r="AA132" s="291"/>
      <c r="AB132" s="63">
        <f>VLOOKUP(B132,'[2]ВОМ КГ-3 СОЭКС'!$C$3:$G$2063,5,0)</f>
        <v>1976</v>
      </c>
      <c r="AC132" s="219">
        <f t="shared" si="15"/>
        <v>0</v>
      </c>
    </row>
    <row r="133" spans="1:29" x14ac:dyDescent="0.3">
      <c r="A133" s="159" t="s">
        <v>483</v>
      </c>
      <c r="B133" s="160" t="s">
        <v>2329</v>
      </c>
      <c r="C133" s="160" t="s">
        <v>3832</v>
      </c>
      <c r="D133" s="113">
        <v>6</v>
      </c>
      <c r="E133" s="85">
        <v>1190.4000000000001</v>
      </c>
      <c r="F133" s="86">
        <v>7142.4</v>
      </c>
      <c r="G133" s="87">
        <v>25.3</v>
      </c>
      <c r="H133" s="87">
        <v>151.80000000000001</v>
      </c>
      <c r="I133" s="180" t="s">
        <v>165</v>
      </c>
      <c r="J133" s="96"/>
      <c r="K133" s="96">
        <v>1</v>
      </c>
      <c r="L133" s="96">
        <v>1</v>
      </c>
      <c r="M133" s="96"/>
      <c r="N133" s="96"/>
      <c r="O133" s="164">
        <v>2</v>
      </c>
      <c r="P133" s="164">
        <v>2</v>
      </c>
      <c r="Q133" s="164"/>
      <c r="R133" s="77">
        <f t="shared" si="16"/>
        <v>0</v>
      </c>
      <c r="S133" s="181"/>
      <c r="T133" s="291" t="str">
        <f>IFERROR(VLOOKUP(B133,'Найдено на объекте'!$A$2:$I$83,9,0),"-")</f>
        <v>-</v>
      </c>
      <c r="U133" s="196" t="str">
        <f t="shared" si="12"/>
        <v>-</v>
      </c>
      <c r="V133" s="95" t="str">
        <f>IFERROR(VLOOKUP(B133,[1]Отгрузки!$B$208:$C$281,2,0),"-")</f>
        <v>-</v>
      </c>
      <c r="W133" s="95" t="str">
        <f t="shared" si="17"/>
        <v>-</v>
      </c>
      <c r="X133" s="88">
        <f t="shared" si="13"/>
        <v>6</v>
      </c>
      <c r="Y133" s="196">
        <f t="shared" si="14"/>
        <v>7.1424000000000003</v>
      </c>
      <c r="Z133" s="319"/>
      <c r="AA133" s="291"/>
      <c r="AB133" s="63">
        <f>VLOOKUP(B133,'[2]ВОМ КГ-3 СОЭКС'!$C$3:$G$2063,5,0)</f>
        <v>7142.4</v>
      </c>
      <c r="AC133" s="219">
        <f t="shared" si="15"/>
        <v>0</v>
      </c>
    </row>
    <row r="134" spans="1:29" x14ac:dyDescent="0.3">
      <c r="A134" s="159" t="s">
        <v>485</v>
      </c>
      <c r="B134" s="160" t="s">
        <v>2330</v>
      </c>
      <c r="C134" s="160" t="s">
        <v>3833</v>
      </c>
      <c r="D134" s="113">
        <v>1</v>
      </c>
      <c r="E134" s="85">
        <v>1192.7</v>
      </c>
      <c r="F134" s="86">
        <v>1192.7</v>
      </c>
      <c r="G134" s="87">
        <v>25.37</v>
      </c>
      <c r="H134" s="87">
        <v>25.37</v>
      </c>
      <c r="I134" s="180" t="s">
        <v>165</v>
      </c>
      <c r="J134" s="96"/>
      <c r="K134" s="96"/>
      <c r="L134" s="96">
        <v>1</v>
      </c>
      <c r="M134" s="96"/>
      <c r="N134" s="96"/>
      <c r="O134" s="164"/>
      <c r="P134" s="164"/>
      <c r="Q134" s="164"/>
      <c r="R134" s="77">
        <f t="shared" si="16"/>
        <v>0</v>
      </c>
      <c r="S134" s="181"/>
      <c r="T134" s="291" t="str">
        <f>IFERROR(VLOOKUP(B134,'Найдено на объекте'!$A$2:$I$83,9,0),"-")</f>
        <v>-</v>
      </c>
      <c r="U134" s="196" t="str">
        <f t="shared" si="12"/>
        <v>-</v>
      </c>
      <c r="V134" s="95" t="str">
        <f>IFERROR(VLOOKUP(B134,[1]Отгрузки!$B$208:$C$281,2,0),"-")</f>
        <v>-</v>
      </c>
      <c r="W134" s="95" t="str">
        <f t="shared" si="17"/>
        <v>-</v>
      </c>
      <c r="X134" s="88">
        <f t="shared" si="13"/>
        <v>1</v>
      </c>
      <c r="Y134" s="196">
        <f t="shared" si="14"/>
        <v>1.1927000000000001</v>
      </c>
      <c r="Z134" s="319"/>
      <c r="AA134" s="291"/>
      <c r="AB134" s="63">
        <f>VLOOKUP(B134,'[2]ВОМ КГ-3 СОЭКС'!$C$3:$G$2063,5,0)</f>
        <v>1192.7</v>
      </c>
      <c r="AC134" s="219">
        <f t="shared" si="15"/>
        <v>0</v>
      </c>
    </row>
    <row r="135" spans="1:29" x14ac:dyDescent="0.3">
      <c r="A135" s="159" t="s">
        <v>487</v>
      </c>
      <c r="B135" s="160" t="s">
        <v>2331</v>
      </c>
      <c r="C135" s="160" t="s">
        <v>3834</v>
      </c>
      <c r="D135" s="113">
        <v>1</v>
      </c>
      <c r="E135" s="85">
        <v>1215</v>
      </c>
      <c r="F135" s="86">
        <v>1215</v>
      </c>
      <c r="G135" s="87">
        <v>25.87</v>
      </c>
      <c r="H135" s="87">
        <v>25.87</v>
      </c>
      <c r="I135" s="180" t="s">
        <v>165</v>
      </c>
      <c r="J135" s="96"/>
      <c r="K135" s="96"/>
      <c r="L135" s="96"/>
      <c r="M135" s="96">
        <v>1</v>
      </c>
      <c r="N135" s="96"/>
      <c r="O135" s="164"/>
      <c r="P135" s="164"/>
      <c r="Q135" s="164"/>
      <c r="R135" s="77">
        <f t="shared" si="16"/>
        <v>0</v>
      </c>
      <c r="S135" s="181"/>
      <c r="T135" s="291" t="str">
        <f>IFERROR(VLOOKUP(B135,'Найдено на объекте'!$A$2:$I$83,9,0),"-")</f>
        <v>-</v>
      </c>
      <c r="U135" s="196" t="str">
        <f t="shared" si="12"/>
        <v>-</v>
      </c>
      <c r="V135" s="95" t="str">
        <f>IFERROR(VLOOKUP(B135,[1]Отгрузки!$B$208:$C$281,2,0),"-")</f>
        <v>-</v>
      </c>
      <c r="W135" s="95" t="str">
        <f t="shared" si="17"/>
        <v>-</v>
      </c>
      <c r="X135" s="88">
        <f t="shared" si="13"/>
        <v>1</v>
      </c>
      <c r="Y135" s="196">
        <f t="shared" si="14"/>
        <v>1.2150000000000001</v>
      </c>
      <c r="Z135" s="319"/>
      <c r="AA135" s="291"/>
      <c r="AB135" s="63">
        <f>VLOOKUP(B135,'[2]ВОМ КГ-3 СОЭКС'!$C$3:$G$2063,5,0)</f>
        <v>1215</v>
      </c>
      <c r="AC135" s="219">
        <f t="shared" si="15"/>
        <v>0</v>
      </c>
    </row>
    <row r="136" spans="1:29" x14ac:dyDescent="0.3">
      <c r="A136" s="159" t="s">
        <v>489</v>
      </c>
      <c r="B136" s="160" t="s">
        <v>2332</v>
      </c>
      <c r="C136" s="160" t="s">
        <v>3835</v>
      </c>
      <c r="D136" s="113">
        <v>1</v>
      </c>
      <c r="E136" s="85">
        <v>258.10000000000002</v>
      </c>
      <c r="F136" s="86">
        <v>258.10000000000002</v>
      </c>
      <c r="G136" s="87">
        <v>4.8499999999999996</v>
      </c>
      <c r="H136" s="87">
        <v>4.8499999999999996</v>
      </c>
      <c r="I136" s="180" t="s">
        <v>165</v>
      </c>
      <c r="J136" s="96"/>
      <c r="K136" s="96"/>
      <c r="L136" s="96"/>
      <c r="M136" s="96">
        <v>1</v>
      </c>
      <c r="N136" s="96"/>
      <c r="O136" s="164"/>
      <c r="P136" s="164"/>
      <c r="Q136" s="164"/>
      <c r="R136" s="77">
        <f t="shared" si="16"/>
        <v>0</v>
      </c>
      <c r="S136" s="181"/>
      <c r="T136" s="291" t="str">
        <f>IFERROR(VLOOKUP(B136,'Найдено на объекте'!$A$2:$I$83,9,0),"-")</f>
        <v>-</v>
      </c>
      <c r="U136" s="196" t="str">
        <f t="shared" si="12"/>
        <v>-</v>
      </c>
      <c r="V136" s="95" t="str">
        <f>IFERROR(VLOOKUP(B136,[1]Отгрузки!$B$208:$C$281,2,0),"-")</f>
        <v>-</v>
      </c>
      <c r="W136" s="95" t="str">
        <f t="shared" si="17"/>
        <v>-</v>
      </c>
      <c r="X136" s="88">
        <f t="shared" si="13"/>
        <v>1</v>
      </c>
      <c r="Y136" s="196">
        <f t="shared" si="14"/>
        <v>0.2581</v>
      </c>
      <c r="Z136" s="319"/>
      <c r="AA136" s="291"/>
      <c r="AB136" s="63">
        <f>VLOOKUP(B136,'[2]ВОМ КГ-3 СОЭКС'!$C$3:$G$2063,5,0)</f>
        <v>258.10000000000002</v>
      </c>
      <c r="AC136" s="219">
        <f t="shared" si="15"/>
        <v>0</v>
      </c>
    </row>
    <row r="137" spans="1:29" x14ac:dyDescent="0.3">
      <c r="A137" s="159" t="s">
        <v>491</v>
      </c>
      <c r="B137" s="160" t="s">
        <v>2333</v>
      </c>
      <c r="C137" s="160" t="s">
        <v>3836</v>
      </c>
      <c r="D137" s="113">
        <v>1</v>
      </c>
      <c r="E137" s="85">
        <v>1220.0999999999999</v>
      </c>
      <c r="F137" s="86">
        <v>1220.0999999999999</v>
      </c>
      <c r="G137" s="87">
        <v>25.74</v>
      </c>
      <c r="H137" s="87">
        <v>25.74</v>
      </c>
      <c r="I137" s="180" t="s">
        <v>165</v>
      </c>
      <c r="J137" s="96"/>
      <c r="K137" s="96"/>
      <c r="L137" s="96"/>
      <c r="M137" s="96">
        <v>1</v>
      </c>
      <c r="N137" s="96"/>
      <c r="O137" s="164"/>
      <c r="P137" s="164"/>
      <c r="Q137" s="164"/>
      <c r="R137" s="77">
        <f t="shared" si="16"/>
        <v>0</v>
      </c>
      <c r="S137" s="181"/>
      <c r="T137" s="291" t="str">
        <f>IFERROR(VLOOKUP(B137,'Найдено на объекте'!$A$2:$I$83,9,0),"-")</f>
        <v>-</v>
      </c>
      <c r="U137" s="196" t="str">
        <f t="shared" si="12"/>
        <v>-</v>
      </c>
      <c r="V137" s="95" t="str">
        <f>IFERROR(VLOOKUP(B137,[1]Отгрузки!$B$208:$C$281,2,0),"-")</f>
        <v>-</v>
      </c>
      <c r="W137" s="95" t="str">
        <f t="shared" si="17"/>
        <v>-</v>
      </c>
      <c r="X137" s="88">
        <f t="shared" si="13"/>
        <v>1</v>
      </c>
      <c r="Y137" s="196">
        <f t="shared" si="14"/>
        <v>1.2201</v>
      </c>
      <c r="Z137" s="319"/>
      <c r="AA137" s="291"/>
      <c r="AB137" s="63">
        <f>VLOOKUP(B137,'[2]ВОМ КГ-3 СОЭКС'!$C$3:$G$2063,5,0)</f>
        <v>1220.0999999999999</v>
      </c>
      <c r="AC137" s="219">
        <f t="shared" si="15"/>
        <v>0</v>
      </c>
    </row>
    <row r="138" spans="1:29" x14ac:dyDescent="0.3">
      <c r="A138" s="159" t="s">
        <v>493</v>
      </c>
      <c r="B138" s="160" t="s">
        <v>2334</v>
      </c>
      <c r="C138" s="160" t="s">
        <v>3837</v>
      </c>
      <c r="D138" s="113">
        <v>1</v>
      </c>
      <c r="E138" s="85">
        <v>319.3</v>
      </c>
      <c r="F138" s="86">
        <v>319.3</v>
      </c>
      <c r="G138" s="87">
        <v>6.38</v>
      </c>
      <c r="H138" s="87">
        <v>6.38</v>
      </c>
      <c r="I138" s="180" t="s">
        <v>165</v>
      </c>
      <c r="J138" s="96"/>
      <c r="K138" s="96"/>
      <c r="L138" s="96"/>
      <c r="M138" s="96">
        <v>1</v>
      </c>
      <c r="N138" s="96"/>
      <c r="O138" s="164"/>
      <c r="P138" s="164"/>
      <c r="Q138" s="164"/>
      <c r="R138" s="77">
        <f t="shared" si="16"/>
        <v>0</v>
      </c>
      <c r="S138" s="181"/>
      <c r="T138" s="291" t="str">
        <f>IFERROR(VLOOKUP(B138,'Найдено на объекте'!$A$2:$I$83,9,0),"-")</f>
        <v>-</v>
      </c>
      <c r="U138" s="196" t="str">
        <f t="shared" si="12"/>
        <v>-</v>
      </c>
      <c r="V138" s="95" t="str">
        <f>IFERROR(VLOOKUP(B138,[1]Отгрузки!$B$208:$C$281,2,0),"-")</f>
        <v>-</v>
      </c>
      <c r="W138" s="95" t="str">
        <f t="shared" si="17"/>
        <v>-</v>
      </c>
      <c r="X138" s="88">
        <f t="shared" si="13"/>
        <v>1</v>
      </c>
      <c r="Y138" s="196">
        <f t="shared" si="14"/>
        <v>0.31930000000000003</v>
      </c>
      <c r="Z138" s="319"/>
      <c r="AA138" s="291"/>
      <c r="AB138" s="63">
        <f>VLOOKUP(B138,'[2]ВОМ КГ-3 СОЭКС'!$C$3:$G$2063,5,0)</f>
        <v>319.3</v>
      </c>
      <c r="AC138" s="219">
        <f t="shared" si="15"/>
        <v>0</v>
      </c>
    </row>
    <row r="139" spans="1:29" x14ac:dyDescent="0.3">
      <c r="A139" s="159" t="s">
        <v>495</v>
      </c>
      <c r="B139" s="160" t="s">
        <v>2335</v>
      </c>
      <c r="C139" s="160" t="s">
        <v>3838</v>
      </c>
      <c r="D139" s="113">
        <v>1</v>
      </c>
      <c r="E139" s="85">
        <v>1198.7</v>
      </c>
      <c r="F139" s="86">
        <v>1198.7</v>
      </c>
      <c r="G139" s="87">
        <v>25.46</v>
      </c>
      <c r="H139" s="87">
        <v>25.46</v>
      </c>
      <c r="I139" s="180" t="s">
        <v>165</v>
      </c>
      <c r="J139" s="96"/>
      <c r="K139" s="96"/>
      <c r="L139" s="96"/>
      <c r="M139" s="96"/>
      <c r="N139" s="96">
        <v>1</v>
      </c>
      <c r="O139" s="164"/>
      <c r="P139" s="164"/>
      <c r="Q139" s="164"/>
      <c r="R139" s="77">
        <f t="shared" si="16"/>
        <v>0</v>
      </c>
      <c r="S139" s="181"/>
      <c r="T139" s="291" t="str">
        <f>IFERROR(VLOOKUP(B139,'Найдено на объекте'!$A$2:$I$83,9,0),"-")</f>
        <v>-</v>
      </c>
      <c r="U139" s="196" t="str">
        <f t="shared" si="12"/>
        <v>-</v>
      </c>
      <c r="V139" s="95" t="str">
        <f>IFERROR(VLOOKUP(B139,[1]Отгрузки!$B$208:$C$281,2,0),"-")</f>
        <v>-</v>
      </c>
      <c r="W139" s="95" t="str">
        <f t="shared" si="17"/>
        <v>-</v>
      </c>
      <c r="X139" s="88">
        <f t="shared" si="13"/>
        <v>1</v>
      </c>
      <c r="Y139" s="196">
        <f t="shared" si="14"/>
        <v>1.1987000000000001</v>
      </c>
      <c r="Z139" s="319"/>
      <c r="AA139" s="291"/>
      <c r="AB139" s="63">
        <f>VLOOKUP(B139,'[2]ВОМ КГ-3 СОЭКС'!$C$3:$G$2063,5,0)</f>
        <v>1198.7</v>
      </c>
      <c r="AC139" s="219">
        <f t="shared" si="15"/>
        <v>0</v>
      </c>
    </row>
    <row r="140" spans="1:29" x14ac:dyDescent="0.3">
      <c r="A140" s="159" t="s">
        <v>497</v>
      </c>
      <c r="B140" s="160" t="s">
        <v>2336</v>
      </c>
      <c r="C140" s="160" t="s">
        <v>3839</v>
      </c>
      <c r="D140" s="113">
        <v>1</v>
      </c>
      <c r="E140" s="85">
        <v>258.10000000000002</v>
      </c>
      <c r="F140" s="86">
        <v>258.10000000000002</v>
      </c>
      <c r="G140" s="87">
        <v>4.8499999999999996</v>
      </c>
      <c r="H140" s="87">
        <v>4.8499999999999996</v>
      </c>
      <c r="I140" s="180" t="s">
        <v>165</v>
      </c>
      <c r="J140" s="96"/>
      <c r="K140" s="96"/>
      <c r="L140" s="96"/>
      <c r="M140" s="96"/>
      <c r="N140" s="96">
        <v>1</v>
      </c>
      <c r="O140" s="164"/>
      <c r="P140" s="164"/>
      <c r="Q140" s="164"/>
      <c r="R140" s="77">
        <f t="shared" si="16"/>
        <v>0</v>
      </c>
      <c r="S140" s="181"/>
      <c r="T140" s="291" t="str">
        <f>IFERROR(VLOOKUP(B140,'Найдено на объекте'!$A$2:$I$83,9,0),"-")</f>
        <v>-</v>
      </c>
      <c r="U140" s="196" t="str">
        <f t="shared" si="12"/>
        <v>-</v>
      </c>
      <c r="V140" s="95" t="str">
        <f>IFERROR(VLOOKUP(B140,[1]Отгрузки!$B$208:$C$281,2,0),"-")</f>
        <v>-</v>
      </c>
      <c r="W140" s="95" t="str">
        <f t="shared" si="17"/>
        <v>-</v>
      </c>
      <c r="X140" s="88">
        <f t="shared" si="13"/>
        <v>1</v>
      </c>
      <c r="Y140" s="196">
        <f t="shared" si="14"/>
        <v>0.2581</v>
      </c>
      <c r="Z140" s="319"/>
      <c r="AA140" s="291"/>
      <c r="AB140" s="63">
        <f>VLOOKUP(B140,'[2]ВОМ КГ-3 СОЭКС'!$C$3:$G$2063,5,0)</f>
        <v>258.10000000000002</v>
      </c>
      <c r="AC140" s="219">
        <f t="shared" si="15"/>
        <v>0</v>
      </c>
    </row>
    <row r="141" spans="1:29" x14ac:dyDescent="0.3">
      <c r="A141" s="159" t="s">
        <v>499</v>
      </c>
      <c r="B141" s="160" t="s">
        <v>2337</v>
      </c>
      <c r="C141" s="160" t="s">
        <v>3840</v>
      </c>
      <c r="D141" s="113">
        <v>1</v>
      </c>
      <c r="E141" s="85">
        <v>1235</v>
      </c>
      <c r="F141" s="86">
        <v>1235</v>
      </c>
      <c r="G141" s="87">
        <v>26.01</v>
      </c>
      <c r="H141" s="87">
        <v>26.01</v>
      </c>
      <c r="I141" s="180" t="s">
        <v>165</v>
      </c>
      <c r="J141" s="96"/>
      <c r="K141" s="96"/>
      <c r="L141" s="96"/>
      <c r="M141" s="96"/>
      <c r="N141" s="96">
        <v>1</v>
      </c>
      <c r="O141" s="164"/>
      <c r="P141" s="164"/>
      <c r="Q141" s="164"/>
      <c r="R141" s="77">
        <f t="shared" si="16"/>
        <v>0</v>
      </c>
      <c r="S141" s="181"/>
      <c r="T141" s="291" t="str">
        <f>IFERROR(VLOOKUP(B141,'Найдено на объекте'!$A$2:$I$83,9,0),"-")</f>
        <v>-</v>
      </c>
      <c r="U141" s="196" t="str">
        <f t="shared" si="12"/>
        <v>-</v>
      </c>
      <c r="V141" s="95" t="str">
        <f>IFERROR(VLOOKUP(B141,[1]Отгрузки!$B$208:$C$281,2,0),"-")</f>
        <v>-</v>
      </c>
      <c r="W141" s="95" t="str">
        <f t="shared" si="17"/>
        <v>-</v>
      </c>
      <c r="X141" s="88">
        <f t="shared" si="13"/>
        <v>1</v>
      </c>
      <c r="Y141" s="196">
        <f t="shared" si="14"/>
        <v>1.2350000000000001</v>
      </c>
      <c r="Z141" s="319"/>
      <c r="AA141" s="291"/>
      <c r="AB141" s="63">
        <f>VLOOKUP(B141,'[2]ВОМ КГ-3 СОЭКС'!$C$3:$G$2063,5,0)</f>
        <v>1235</v>
      </c>
      <c r="AC141" s="219">
        <f t="shared" si="15"/>
        <v>0</v>
      </c>
    </row>
    <row r="142" spans="1:29" x14ac:dyDescent="0.3">
      <c r="A142" s="159" t="s">
        <v>501</v>
      </c>
      <c r="B142" s="160" t="s">
        <v>2338</v>
      </c>
      <c r="C142" s="160" t="s">
        <v>3841</v>
      </c>
      <c r="D142" s="113">
        <v>1</v>
      </c>
      <c r="E142" s="85">
        <v>1753.2</v>
      </c>
      <c r="F142" s="86">
        <v>1753.2</v>
      </c>
      <c r="G142" s="87">
        <v>21.53</v>
      </c>
      <c r="H142" s="87">
        <v>21.53</v>
      </c>
      <c r="I142" s="180" t="s">
        <v>165</v>
      </c>
      <c r="J142" s="96">
        <v>1</v>
      </c>
      <c r="K142" s="96"/>
      <c r="L142" s="96"/>
      <c r="M142" s="96"/>
      <c r="N142" s="96"/>
      <c r="O142" s="164"/>
      <c r="P142" s="164"/>
      <c r="Q142" s="164"/>
      <c r="R142" s="77">
        <f t="shared" si="16"/>
        <v>0</v>
      </c>
      <c r="S142" s="181"/>
      <c r="T142" s="291" t="str">
        <f>IFERROR(VLOOKUP(B142,'Найдено на объекте'!$A$2:$I$83,9,0),"-")</f>
        <v>-</v>
      </c>
      <c r="U142" s="196" t="str">
        <f t="shared" si="12"/>
        <v>-</v>
      </c>
      <c r="V142" s="95">
        <f>IFERROR(VLOOKUP(B142,[1]Отгрузки!$B$208:$C$281,2,0),"-")</f>
        <v>1</v>
      </c>
      <c r="W142" s="95">
        <f t="shared" si="17"/>
        <v>1.7532000000000001</v>
      </c>
      <c r="X142" s="88">
        <f t="shared" si="13"/>
        <v>0</v>
      </c>
      <c r="Y142" s="196">
        <f t="shared" si="14"/>
        <v>0</v>
      </c>
      <c r="Z142" s="319" t="s">
        <v>4942</v>
      </c>
      <c r="AA142" s="291">
        <v>1</v>
      </c>
      <c r="AB142" s="63">
        <f>VLOOKUP(B142,'[2]ВОМ КГ-3 СОЭКС'!$C$3:$G$2063,5,0)</f>
        <v>1753.2</v>
      </c>
      <c r="AC142" s="219">
        <f t="shared" si="15"/>
        <v>0</v>
      </c>
    </row>
    <row r="143" spans="1:29" ht="31.2" x14ac:dyDescent="0.3">
      <c r="A143" s="159" t="s">
        <v>503</v>
      </c>
      <c r="B143" s="160" t="s">
        <v>2339</v>
      </c>
      <c r="C143" s="160" t="s">
        <v>3842</v>
      </c>
      <c r="D143" s="113">
        <v>10</v>
      </c>
      <c r="E143" s="85">
        <v>1764.7</v>
      </c>
      <c r="F143" s="86">
        <v>17647</v>
      </c>
      <c r="G143" s="87">
        <v>21.81</v>
      </c>
      <c r="H143" s="87">
        <v>218.1</v>
      </c>
      <c r="I143" s="180" t="s">
        <v>165</v>
      </c>
      <c r="J143" s="96"/>
      <c r="K143" s="96">
        <v>2</v>
      </c>
      <c r="L143" s="96"/>
      <c r="M143" s="96">
        <v>2</v>
      </c>
      <c r="N143" s="96">
        <v>1</v>
      </c>
      <c r="O143" s="164">
        <v>2</v>
      </c>
      <c r="P143" s="164">
        <v>3</v>
      </c>
      <c r="Q143" s="164"/>
      <c r="R143" s="77">
        <f t="shared" si="16"/>
        <v>0</v>
      </c>
      <c r="S143" s="181"/>
      <c r="T143" s="291" t="str">
        <f>IFERROR(VLOOKUP(B143,'Найдено на объекте'!$A$2:$I$83,9,0),"-")</f>
        <v>-</v>
      </c>
      <c r="U143" s="196" t="str">
        <f t="shared" si="12"/>
        <v>-</v>
      </c>
      <c r="V143" s="95">
        <f>IFERROR(VLOOKUP(B143,[1]Отгрузки!$B$208:$C$281,2,0),"-")</f>
        <v>3</v>
      </c>
      <c r="W143" s="95">
        <f t="shared" si="17"/>
        <v>5.2941000000000003</v>
      </c>
      <c r="X143" s="88">
        <f t="shared" si="13"/>
        <v>7</v>
      </c>
      <c r="Y143" s="196">
        <f t="shared" si="14"/>
        <v>12.3529</v>
      </c>
      <c r="Z143" s="319" t="s">
        <v>4943</v>
      </c>
      <c r="AA143" s="291">
        <f>2+4</f>
        <v>6</v>
      </c>
      <c r="AB143" s="63">
        <f>VLOOKUP(B143,'[2]ВОМ КГ-3 СОЭКС'!$C$3:$G$2063,5,0)</f>
        <v>17647</v>
      </c>
      <c r="AC143" s="219">
        <f t="shared" si="15"/>
        <v>0</v>
      </c>
    </row>
    <row r="144" spans="1:29" x14ac:dyDescent="0.3">
      <c r="A144" s="159" t="s">
        <v>505</v>
      </c>
      <c r="B144" s="160" t="s">
        <v>2340</v>
      </c>
      <c r="C144" s="160" t="s">
        <v>3843</v>
      </c>
      <c r="D144" s="113">
        <v>1</v>
      </c>
      <c r="E144" s="85">
        <v>1772.8</v>
      </c>
      <c r="F144" s="86">
        <v>1772.8</v>
      </c>
      <c r="G144" s="87">
        <v>22.08</v>
      </c>
      <c r="H144" s="87">
        <v>22.08</v>
      </c>
      <c r="I144" s="180" t="s">
        <v>165</v>
      </c>
      <c r="J144" s="96"/>
      <c r="K144" s="96"/>
      <c r="L144" s="96">
        <v>1</v>
      </c>
      <c r="M144" s="96"/>
      <c r="N144" s="96"/>
      <c r="O144" s="164"/>
      <c r="P144" s="164"/>
      <c r="Q144" s="164"/>
      <c r="R144" s="77">
        <f t="shared" si="16"/>
        <v>0</v>
      </c>
      <c r="S144" s="181"/>
      <c r="T144" s="291" t="str">
        <f>IFERROR(VLOOKUP(B144,'Найдено на объекте'!$A$2:$I$83,9,0),"-")</f>
        <v>-</v>
      </c>
      <c r="U144" s="196" t="str">
        <f t="shared" si="12"/>
        <v>-</v>
      </c>
      <c r="V144" s="95" t="str">
        <f>IFERROR(VLOOKUP(B144,[1]Отгрузки!$B$208:$C$281,2,0),"-")</f>
        <v>-</v>
      </c>
      <c r="W144" s="95" t="str">
        <f t="shared" si="17"/>
        <v>-</v>
      </c>
      <c r="X144" s="88">
        <f t="shared" si="13"/>
        <v>1</v>
      </c>
      <c r="Y144" s="196">
        <f t="shared" si="14"/>
        <v>1.7727999999999999</v>
      </c>
      <c r="Z144" s="319"/>
      <c r="AA144" s="291"/>
      <c r="AB144" s="63">
        <f>VLOOKUP(B144,'[2]ВОМ КГ-3 СОЭКС'!$C$3:$G$2063,5,0)</f>
        <v>1772.8</v>
      </c>
      <c r="AC144" s="219">
        <f t="shared" si="15"/>
        <v>0</v>
      </c>
    </row>
    <row r="145" spans="1:29" x14ac:dyDescent="0.3">
      <c r="A145" s="159" t="s">
        <v>507</v>
      </c>
      <c r="B145" s="160" t="s">
        <v>2341</v>
      </c>
      <c r="C145" s="160" t="s">
        <v>3844</v>
      </c>
      <c r="D145" s="113">
        <v>1</v>
      </c>
      <c r="E145" s="85">
        <v>1772.8</v>
      </c>
      <c r="F145" s="86">
        <v>1772.8</v>
      </c>
      <c r="G145" s="87">
        <v>22.08</v>
      </c>
      <c r="H145" s="87">
        <v>22.08</v>
      </c>
      <c r="I145" s="180" t="s">
        <v>165</v>
      </c>
      <c r="J145" s="96"/>
      <c r="K145" s="96"/>
      <c r="L145" s="96">
        <v>1</v>
      </c>
      <c r="M145" s="96"/>
      <c r="N145" s="96"/>
      <c r="O145" s="164"/>
      <c r="P145" s="164"/>
      <c r="Q145" s="164"/>
      <c r="R145" s="77">
        <f t="shared" si="16"/>
        <v>0</v>
      </c>
      <c r="S145" s="181"/>
      <c r="T145" s="291" t="str">
        <f>IFERROR(VLOOKUP(B145,'Найдено на объекте'!$A$2:$I$83,9,0),"-")</f>
        <v>-</v>
      </c>
      <c r="U145" s="196" t="str">
        <f t="shared" si="12"/>
        <v>-</v>
      </c>
      <c r="V145" s="95">
        <f>IFERROR(VLOOKUP(B145,[1]Отгрузки!$B$208:$C$281,2,0),"-")</f>
        <v>1</v>
      </c>
      <c r="W145" s="95">
        <f t="shared" si="17"/>
        <v>1.7727999999999999</v>
      </c>
      <c r="X145" s="88">
        <f t="shared" si="13"/>
        <v>0</v>
      </c>
      <c r="Y145" s="196">
        <f t="shared" si="14"/>
        <v>0</v>
      </c>
      <c r="Z145" s="319"/>
      <c r="AA145" s="291"/>
      <c r="AB145" s="63">
        <f>VLOOKUP(B145,'[2]ВОМ КГ-3 СОЭКС'!$C$3:$G$2063,5,0)</f>
        <v>1772.8</v>
      </c>
      <c r="AC145" s="219">
        <f t="shared" si="15"/>
        <v>0</v>
      </c>
    </row>
    <row r="146" spans="1:29" x14ac:dyDescent="0.3">
      <c r="A146" s="159" t="s">
        <v>509</v>
      </c>
      <c r="B146" s="160" t="s">
        <v>2342</v>
      </c>
      <c r="C146" s="160" t="s">
        <v>3845</v>
      </c>
      <c r="D146" s="113">
        <v>1</v>
      </c>
      <c r="E146" s="85">
        <v>1786.1</v>
      </c>
      <c r="F146" s="86">
        <v>1786.1</v>
      </c>
      <c r="G146" s="87">
        <v>22.29</v>
      </c>
      <c r="H146" s="87">
        <v>22.29</v>
      </c>
      <c r="I146" s="180" t="s">
        <v>165</v>
      </c>
      <c r="J146" s="96"/>
      <c r="K146" s="96"/>
      <c r="L146" s="96"/>
      <c r="M146" s="96"/>
      <c r="N146" s="96">
        <v>1</v>
      </c>
      <c r="O146" s="164"/>
      <c r="P146" s="164"/>
      <c r="Q146" s="164"/>
      <c r="R146" s="77">
        <f t="shared" si="16"/>
        <v>0</v>
      </c>
      <c r="S146" s="181"/>
      <c r="T146" s="291" t="str">
        <f>IFERROR(VLOOKUP(B146,'Найдено на объекте'!$A$2:$I$83,9,0),"-")</f>
        <v>-</v>
      </c>
      <c r="U146" s="196" t="str">
        <f t="shared" si="12"/>
        <v>-</v>
      </c>
      <c r="V146" s="95">
        <f>IFERROR(VLOOKUP(B146,[1]Отгрузки!$B$208:$C$281,2,0),"-")</f>
        <v>1</v>
      </c>
      <c r="W146" s="95">
        <f t="shared" si="17"/>
        <v>1.7860999999999998</v>
      </c>
      <c r="X146" s="88">
        <f t="shared" si="13"/>
        <v>0</v>
      </c>
      <c r="Y146" s="196">
        <f t="shared" si="14"/>
        <v>0</v>
      </c>
      <c r="Z146" s="319" t="s">
        <v>4911</v>
      </c>
      <c r="AA146" s="291">
        <v>1</v>
      </c>
      <c r="AB146" s="63">
        <f>VLOOKUP(B146,'[2]ВОМ КГ-3 СОЭКС'!$C$3:$G$2063,5,0)</f>
        <v>1786.1</v>
      </c>
      <c r="AC146" s="219">
        <f t="shared" si="15"/>
        <v>0</v>
      </c>
    </row>
    <row r="147" spans="1:29" x14ac:dyDescent="0.3">
      <c r="A147" s="159" t="s">
        <v>511</v>
      </c>
      <c r="B147" s="160" t="s">
        <v>2343</v>
      </c>
      <c r="C147" s="160" t="s">
        <v>3846</v>
      </c>
      <c r="D147" s="113">
        <v>1</v>
      </c>
      <c r="E147" s="85">
        <v>1753.2</v>
      </c>
      <c r="F147" s="86">
        <v>1753.2</v>
      </c>
      <c r="G147" s="87">
        <v>21.53</v>
      </c>
      <c r="H147" s="87">
        <v>21.53</v>
      </c>
      <c r="I147" s="180" t="s">
        <v>165</v>
      </c>
      <c r="J147" s="96"/>
      <c r="K147" s="96"/>
      <c r="L147" s="96"/>
      <c r="M147" s="96"/>
      <c r="N147" s="96"/>
      <c r="O147" s="164"/>
      <c r="P147" s="164"/>
      <c r="Q147" s="164">
        <v>1</v>
      </c>
      <c r="R147" s="77">
        <f t="shared" si="16"/>
        <v>0</v>
      </c>
      <c r="S147" s="181"/>
      <c r="T147" s="291" t="str">
        <f>IFERROR(VLOOKUP(B147,'Найдено на объекте'!$A$2:$I$83,9,0),"-")</f>
        <v>-</v>
      </c>
      <c r="U147" s="196" t="str">
        <f t="shared" si="12"/>
        <v>-</v>
      </c>
      <c r="V147" s="95" t="str">
        <f>IFERROR(VLOOKUP(B147,[1]Отгрузки!$B$208:$C$281,2,0),"-")</f>
        <v>-</v>
      </c>
      <c r="W147" s="95" t="str">
        <f t="shared" si="17"/>
        <v>-</v>
      </c>
      <c r="X147" s="88">
        <f t="shared" si="13"/>
        <v>1</v>
      </c>
      <c r="Y147" s="196">
        <f t="shared" si="14"/>
        <v>1.7532000000000001</v>
      </c>
      <c r="Z147" s="319"/>
      <c r="AA147" s="291"/>
      <c r="AB147" s="63">
        <f>VLOOKUP(B147,'[2]ВОМ КГ-3 СОЭКС'!$C$3:$G$2063,5,0)</f>
        <v>1753.2</v>
      </c>
      <c r="AC147" s="219">
        <f t="shared" si="15"/>
        <v>0</v>
      </c>
    </row>
    <row r="148" spans="1:29" x14ac:dyDescent="0.3">
      <c r="A148" s="159" t="s">
        <v>513</v>
      </c>
      <c r="B148" s="160" t="s">
        <v>2344</v>
      </c>
      <c r="C148" s="160" t="s">
        <v>3847</v>
      </c>
      <c r="D148" s="113">
        <v>2</v>
      </c>
      <c r="E148" s="85">
        <v>205.9</v>
      </c>
      <c r="F148" s="86">
        <v>411.8</v>
      </c>
      <c r="G148" s="87">
        <v>4.83</v>
      </c>
      <c r="H148" s="87">
        <v>9.66</v>
      </c>
      <c r="I148" s="180" t="s">
        <v>165</v>
      </c>
      <c r="J148" s="96">
        <v>1</v>
      </c>
      <c r="K148" s="96"/>
      <c r="L148" s="96"/>
      <c r="M148" s="96"/>
      <c r="N148" s="96"/>
      <c r="O148" s="164"/>
      <c r="P148" s="164"/>
      <c r="Q148" s="164">
        <v>1</v>
      </c>
      <c r="R148" s="77">
        <f t="shared" si="16"/>
        <v>0</v>
      </c>
      <c r="S148" s="181"/>
      <c r="T148" s="291" t="str">
        <f>IFERROR(VLOOKUP(B148,'Найдено на объекте'!$A$2:$I$83,9,0),"-")</f>
        <v>-</v>
      </c>
      <c r="U148" s="196" t="str">
        <f t="shared" si="12"/>
        <v>-</v>
      </c>
      <c r="V148" s="95" t="str">
        <f>IFERROR(VLOOKUP(B148,[1]Отгрузки!$B$208:$C$281,2,0),"-")</f>
        <v>-</v>
      </c>
      <c r="W148" s="95" t="str">
        <f t="shared" si="17"/>
        <v>-</v>
      </c>
      <c r="X148" s="88">
        <f t="shared" si="13"/>
        <v>2</v>
      </c>
      <c r="Y148" s="196">
        <f t="shared" si="14"/>
        <v>0.4118</v>
      </c>
      <c r="Z148" s="319"/>
      <c r="AA148" s="291"/>
      <c r="AB148" s="63">
        <f>VLOOKUP(B148,'[2]ВОМ КГ-3 СОЭКС'!$C$3:$G$2063,5,0)</f>
        <v>411.8</v>
      </c>
      <c r="AC148" s="219">
        <f t="shared" si="15"/>
        <v>0</v>
      </c>
    </row>
    <row r="149" spans="1:29" x14ac:dyDescent="0.3">
      <c r="A149" s="159" t="s">
        <v>515</v>
      </c>
      <c r="B149" s="160" t="s">
        <v>2345</v>
      </c>
      <c r="C149" s="160" t="s">
        <v>3848</v>
      </c>
      <c r="D149" s="113">
        <v>1</v>
      </c>
      <c r="E149" s="85">
        <v>324.7</v>
      </c>
      <c r="F149" s="86">
        <v>324.7</v>
      </c>
      <c r="G149" s="87">
        <v>8.2799999999999994</v>
      </c>
      <c r="H149" s="87">
        <v>8.2799999999999994</v>
      </c>
      <c r="I149" s="180" t="s">
        <v>165</v>
      </c>
      <c r="J149" s="96">
        <v>1</v>
      </c>
      <c r="K149" s="96"/>
      <c r="L149" s="96"/>
      <c r="M149" s="96"/>
      <c r="N149" s="96"/>
      <c r="O149" s="164"/>
      <c r="P149" s="164"/>
      <c r="Q149" s="164"/>
      <c r="R149" s="77">
        <f t="shared" si="16"/>
        <v>0</v>
      </c>
      <c r="S149" s="181"/>
      <c r="T149" s="291" t="str">
        <f>IFERROR(VLOOKUP(B149,'Найдено на объекте'!$A$2:$I$83,9,0),"-")</f>
        <v>-</v>
      </c>
      <c r="U149" s="196" t="str">
        <f t="shared" si="12"/>
        <v>-</v>
      </c>
      <c r="V149" s="95" t="str">
        <f>IFERROR(VLOOKUP(B149,[1]Отгрузки!$B$208:$C$281,2,0),"-")</f>
        <v>-</v>
      </c>
      <c r="W149" s="95" t="str">
        <f t="shared" si="17"/>
        <v>-</v>
      </c>
      <c r="X149" s="88">
        <f t="shared" si="13"/>
        <v>1</v>
      </c>
      <c r="Y149" s="196">
        <f t="shared" si="14"/>
        <v>0.32469999999999999</v>
      </c>
      <c r="Z149" s="319"/>
      <c r="AA149" s="291"/>
      <c r="AB149" s="63">
        <f>VLOOKUP(B149,'[2]ВОМ КГ-3 СОЭКС'!$C$3:$G$2063,5,0)</f>
        <v>324.7</v>
      </c>
      <c r="AC149" s="219">
        <f t="shared" si="15"/>
        <v>0</v>
      </c>
    </row>
    <row r="150" spans="1:29" x14ac:dyDescent="0.3">
      <c r="A150" s="159" t="s">
        <v>517</v>
      </c>
      <c r="B150" s="160" t="s">
        <v>2346</v>
      </c>
      <c r="C150" s="160" t="s">
        <v>3849</v>
      </c>
      <c r="D150" s="113">
        <v>10</v>
      </c>
      <c r="E150" s="85">
        <v>222.3</v>
      </c>
      <c r="F150" s="86">
        <v>2223</v>
      </c>
      <c r="G150" s="87">
        <v>5.14</v>
      </c>
      <c r="H150" s="87">
        <v>51.4</v>
      </c>
      <c r="I150" s="180" t="s">
        <v>165</v>
      </c>
      <c r="J150" s="96"/>
      <c r="K150" s="96">
        <v>2</v>
      </c>
      <c r="L150" s="96">
        <v>2</v>
      </c>
      <c r="M150" s="96">
        <v>1</v>
      </c>
      <c r="N150" s="96"/>
      <c r="O150" s="164">
        <v>2</v>
      </c>
      <c r="P150" s="164">
        <v>2</v>
      </c>
      <c r="Q150" s="164">
        <v>1</v>
      </c>
      <c r="R150" s="77">
        <f t="shared" si="16"/>
        <v>0</v>
      </c>
      <c r="S150" s="181"/>
      <c r="T150" s="291" t="str">
        <f>IFERROR(VLOOKUP(B150,'Найдено на объекте'!$A$2:$I$83,9,0),"-")</f>
        <v>-</v>
      </c>
      <c r="U150" s="196" t="str">
        <f t="shared" si="12"/>
        <v>-</v>
      </c>
      <c r="V150" s="95" t="str">
        <f>IFERROR(VLOOKUP(B150,[1]Отгрузки!$B$208:$C$281,2,0),"-")</f>
        <v>-</v>
      </c>
      <c r="W150" s="95" t="str">
        <f t="shared" si="17"/>
        <v>-</v>
      </c>
      <c r="X150" s="88">
        <f t="shared" si="13"/>
        <v>10</v>
      </c>
      <c r="Y150" s="196">
        <f t="shared" si="14"/>
        <v>2.2229999999999999</v>
      </c>
      <c r="Z150" s="319"/>
      <c r="AA150" s="291"/>
      <c r="AB150" s="63">
        <f>VLOOKUP(B150,'[2]ВОМ КГ-3 СОЭКС'!$C$3:$G$2063,5,0)</f>
        <v>2223</v>
      </c>
      <c r="AC150" s="219">
        <f t="shared" si="15"/>
        <v>0</v>
      </c>
    </row>
    <row r="151" spans="1:29" x14ac:dyDescent="0.3">
      <c r="A151" s="159" t="s">
        <v>519</v>
      </c>
      <c r="B151" s="160" t="s">
        <v>2347</v>
      </c>
      <c r="C151" s="160" t="s">
        <v>3850</v>
      </c>
      <c r="D151" s="113">
        <v>10</v>
      </c>
      <c r="E151" s="85">
        <v>222.9</v>
      </c>
      <c r="F151" s="86">
        <v>2229</v>
      </c>
      <c r="G151" s="87">
        <v>5.47</v>
      </c>
      <c r="H151" s="87">
        <v>54.7</v>
      </c>
      <c r="I151" s="180" t="s">
        <v>165</v>
      </c>
      <c r="J151" s="96"/>
      <c r="K151" s="96">
        <v>2</v>
      </c>
      <c r="L151" s="96">
        <v>2</v>
      </c>
      <c r="M151" s="96">
        <v>1</v>
      </c>
      <c r="N151" s="96"/>
      <c r="O151" s="164">
        <v>2</v>
      </c>
      <c r="P151" s="164">
        <v>2</v>
      </c>
      <c r="Q151" s="164">
        <v>1</v>
      </c>
      <c r="R151" s="77">
        <f t="shared" si="16"/>
        <v>0</v>
      </c>
      <c r="S151" s="181"/>
      <c r="T151" s="291" t="str">
        <f>IFERROR(VLOOKUP(B151,'Найдено на объекте'!$A$2:$I$83,9,0),"-")</f>
        <v>-</v>
      </c>
      <c r="U151" s="196" t="str">
        <f t="shared" si="12"/>
        <v>-</v>
      </c>
      <c r="V151" s="95" t="str">
        <f>IFERROR(VLOOKUP(B151,[1]Отгрузки!$B$208:$C$281,2,0),"-")</f>
        <v>-</v>
      </c>
      <c r="W151" s="95" t="str">
        <f t="shared" si="17"/>
        <v>-</v>
      </c>
      <c r="X151" s="88">
        <f t="shared" si="13"/>
        <v>10</v>
      </c>
      <c r="Y151" s="196">
        <f t="shared" si="14"/>
        <v>2.2290000000000001</v>
      </c>
      <c r="Z151" s="319"/>
      <c r="AA151" s="291"/>
      <c r="AB151" s="63">
        <f>VLOOKUP(B151,'[2]ВОМ КГ-3 СОЭКС'!$C$3:$G$2063,5,0)</f>
        <v>2229</v>
      </c>
      <c r="AC151" s="219">
        <f t="shared" si="15"/>
        <v>0</v>
      </c>
    </row>
    <row r="152" spans="1:29" x14ac:dyDescent="0.3">
      <c r="A152" s="159" t="s">
        <v>521</v>
      </c>
      <c r="B152" s="160" t="s">
        <v>2348</v>
      </c>
      <c r="C152" s="160" t="s">
        <v>3851</v>
      </c>
      <c r="D152" s="113">
        <v>1</v>
      </c>
      <c r="E152" s="85">
        <v>231.3</v>
      </c>
      <c r="F152" s="86">
        <v>231.3</v>
      </c>
      <c r="G152" s="87">
        <v>5.45</v>
      </c>
      <c r="H152" s="87">
        <v>5.45</v>
      </c>
      <c r="I152" s="180" t="s">
        <v>165</v>
      </c>
      <c r="J152" s="96"/>
      <c r="K152" s="96"/>
      <c r="L152" s="96"/>
      <c r="M152" s="96">
        <v>1</v>
      </c>
      <c r="N152" s="96"/>
      <c r="O152" s="164"/>
      <c r="P152" s="164"/>
      <c r="Q152" s="164"/>
      <c r="R152" s="77">
        <f t="shared" si="16"/>
        <v>0</v>
      </c>
      <c r="S152" s="181"/>
      <c r="T152" s="291" t="str">
        <f>IFERROR(VLOOKUP(B152,'Найдено на объекте'!$A$2:$I$83,9,0),"-")</f>
        <v>-</v>
      </c>
      <c r="U152" s="196" t="str">
        <f t="shared" si="12"/>
        <v>-</v>
      </c>
      <c r="V152" s="95" t="str">
        <f>IFERROR(VLOOKUP(B152,[1]Отгрузки!$B$208:$C$281,2,0),"-")</f>
        <v>-</v>
      </c>
      <c r="W152" s="95" t="str">
        <f t="shared" si="17"/>
        <v>-</v>
      </c>
      <c r="X152" s="88">
        <f t="shared" si="13"/>
        <v>1</v>
      </c>
      <c r="Y152" s="196">
        <f t="shared" si="14"/>
        <v>0.23130000000000001</v>
      </c>
      <c r="Z152" s="319"/>
      <c r="AA152" s="291"/>
      <c r="AB152" s="63">
        <f>VLOOKUP(B152,'[2]ВОМ КГ-3 СОЭКС'!$C$3:$G$2063,5,0)</f>
        <v>231.3</v>
      </c>
      <c r="AC152" s="219">
        <f t="shared" si="15"/>
        <v>0</v>
      </c>
    </row>
    <row r="153" spans="1:29" x14ac:dyDescent="0.3">
      <c r="A153" s="159" t="s">
        <v>523</v>
      </c>
      <c r="B153" s="160" t="s">
        <v>2349</v>
      </c>
      <c r="C153" s="160" t="s">
        <v>3852</v>
      </c>
      <c r="D153" s="113">
        <v>1</v>
      </c>
      <c r="E153" s="85">
        <v>231.8</v>
      </c>
      <c r="F153" s="86">
        <v>231.8</v>
      </c>
      <c r="G153" s="87">
        <v>5.74</v>
      </c>
      <c r="H153" s="87">
        <v>5.74</v>
      </c>
      <c r="I153" s="180" t="s">
        <v>165</v>
      </c>
      <c r="J153" s="96"/>
      <c r="K153" s="96"/>
      <c r="L153" s="96"/>
      <c r="M153" s="96">
        <v>1</v>
      </c>
      <c r="N153" s="96"/>
      <c r="O153" s="164"/>
      <c r="P153" s="164"/>
      <c r="Q153" s="164"/>
      <c r="R153" s="77">
        <f t="shared" si="16"/>
        <v>0</v>
      </c>
      <c r="S153" s="181"/>
      <c r="T153" s="291" t="str">
        <f>IFERROR(VLOOKUP(B153,'Найдено на объекте'!$A$2:$I$83,9,0),"-")</f>
        <v>-</v>
      </c>
      <c r="U153" s="196" t="str">
        <f t="shared" si="12"/>
        <v>-</v>
      </c>
      <c r="V153" s="95" t="str">
        <f>IFERROR(VLOOKUP(B153,[1]Отгрузки!$B$208:$C$281,2,0),"-")</f>
        <v>-</v>
      </c>
      <c r="W153" s="95" t="str">
        <f t="shared" si="17"/>
        <v>-</v>
      </c>
      <c r="X153" s="88">
        <f t="shared" si="13"/>
        <v>1</v>
      </c>
      <c r="Y153" s="196">
        <f t="shared" si="14"/>
        <v>0.23180000000000001</v>
      </c>
      <c r="Z153" s="319"/>
      <c r="AA153" s="291"/>
      <c r="AB153" s="63">
        <f>VLOOKUP(B153,'[2]ВОМ КГ-3 СОЭКС'!$C$3:$G$2063,5,0)</f>
        <v>231.8</v>
      </c>
      <c r="AC153" s="219">
        <f t="shared" si="15"/>
        <v>0</v>
      </c>
    </row>
    <row r="154" spans="1:29" x14ac:dyDescent="0.3">
      <c r="A154" s="159" t="s">
        <v>525</v>
      </c>
      <c r="B154" s="160" t="s">
        <v>2350</v>
      </c>
      <c r="C154" s="160" t="s">
        <v>3853</v>
      </c>
      <c r="D154" s="113">
        <v>1</v>
      </c>
      <c r="E154" s="85">
        <v>232.8</v>
      </c>
      <c r="F154" s="86">
        <v>232.8</v>
      </c>
      <c r="G154" s="87">
        <v>5.46</v>
      </c>
      <c r="H154" s="87">
        <v>5.46</v>
      </c>
      <c r="I154" s="180" t="s">
        <v>165</v>
      </c>
      <c r="J154" s="96"/>
      <c r="K154" s="96"/>
      <c r="L154" s="96"/>
      <c r="M154" s="96"/>
      <c r="N154" s="96">
        <v>1</v>
      </c>
      <c r="O154" s="164"/>
      <c r="P154" s="164"/>
      <c r="Q154" s="164"/>
      <c r="R154" s="77">
        <f t="shared" si="16"/>
        <v>0</v>
      </c>
      <c r="S154" s="181"/>
      <c r="T154" s="291" t="str">
        <f>IFERROR(VLOOKUP(B154,'Найдено на объекте'!$A$2:$I$83,9,0),"-")</f>
        <v>-</v>
      </c>
      <c r="U154" s="196" t="str">
        <f t="shared" si="12"/>
        <v>-</v>
      </c>
      <c r="V154" s="95" t="str">
        <f>IFERROR(VLOOKUP(B154,[1]Отгрузки!$B$208:$C$281,2,0),"-")</f>
        <v>-</v>
      </c>
      <c r="W154" s="95" t="str">
        <f t="shared" si="17"/>
        <v>-</v>
      </c>
      <c r="X154" s="88">
        <f t="shared" si="13"/>
        <v>1</v>
      </c>
      <c r="Y154" s="196">
        <f t="shared" si="14"/>
        <v>0.23280000000000001</v>
      </c>
      <c r="Z154" s="319"/>
      <c r="AA154" s="291"/>
      <c r="AB154" s="63">
        <f>VLOOKUP(B154,'[2]ВОМ КГ-3 СОЭКС'!$C$3:$G$2063,5,0)</f>
        <v>232.8</v>
      </c>
      <c r="AC154" s="219">
        <f t="shared" si="15"/>
        <v>0</v>
      </c>
    </row>
    <row r="155" spans="1:29" x14ac:dyDescent="0.3">
      <c r="A155" s="159" t="s">
        <v>527</v>
      </c>
      <c r="B155" s="160" t="s">
        <v>2351</v>
      </c>
      <c r="C155" s="160" t="s">
        <v>3854</v>
      </c>
      <c r="D155" s="113">
        <v>1</v>
      </c>
      <c r="E155" s="85">
        <v>242.5</v>
      </c>
      <c r="F155" s="86">
        <v>242.5</v>
      </c>
      <c r="G155" s="87">
        <v>6.12</v>
      </c>
      <c r="H155" s="87">
        <v>6.12</v>
      </c>
      <c r="I155" s="180" t="s">
        <v>165</v>
      </c>
      <c r="J155" s="96"/>
      <c r="K155" s="96"/>
      <c r="L155" s="96"/>
      <c r="M155" s="96"/>
      <c r="N155" s="96">
        <v>1</v>
      </c>
      <c r="O155" s="164"/>
      <c r="P155" s="164"/>
      <c r="Q155" s="164"/>
      <c r="R155" s="77">
        <f t="shared" si="16"/>
        <v>0</v>
      </c>
      <c r="S155" s="181"/>
      <c r="T155" s="291" t="str">
        <f>IFERROR(VLOOKUP(B155,'Найдено на объекте'!$A$2:$I$83,9,0),"-")</f>
        <v>-</v>
      </c>
      <c r="U155" s="196" t="str">
        <f t="shared" si="12"/>
        <v>-</v>
      </c>
      <c r="V155" s="95" t="str">
        <f>IFERROR(VLOOKUP(B155,[1]Отгрузки!$B$208:$C$281,2,0),"-")</f>
        <v>-</v>
      </c>
      <c r="W155" s="95" t="str">
        <f t="shared" si="17"/>
        <v>-</v>
      </c>
      <c r="X155" s="88">
        <f t="shared" si="13"/>
        <v>1</v>
      </c>
      <c r="Y155" s="196">
        <f t="shared" si="14"/>
        <v>0.24249999999999999</v>
      </c>
      <c r="Z155" s="319"/>
      <c r="AA155" s="291"/>
      <c r="AB155" s="63">
        <f>VLOOKUP(B155,'[2]ВОМ КГ-3 СОЭКС'!$C$3:$G$2063,5,0)</f>
        <v>242.5</v>
      </c>
      <c r="AC155" s="219">
        <f t="shared" si="15"/>
        <v>0</v>
      </c>
    </row>
    <row r="156" spans="1:29" x14ac:dyDescent="0.3">
      <c r="A156" s="159" t="s">
        <v>529</v>
      </c>
      <c r="B156" s="160" t="s">
        <v>2352</v>
      </c>
      <c r="C156" s="160" t="s">
        <v>3855</v>
      </c>
      <c r="D156" s="113">
        <v>1</v>
      </c>
      <c r="E156" s="85">
        <v>231.3</v>
      </c>
      <c r="F156" s="86">
        <v>231.3</v>
      </c>
      <c r="G156" s="87">
        <v>5.45</v>
      </c>
      <c r="H156" s="87">
        <v>5.45</v>
      </c>
      <c r="I156" s="180" t="s">
        <v>165</v>
      </c>
      <c r="J156" s="96"/>
      <c r="K156" s="96"/>
      <c r="L156" s="96"/>
      <c r="M156" s="96"/>
      <c r="N156" s="96">
        <v>1</v>
      </c>
      <c r="O156" s="164"/>
      <c r="P156" s="164"/>
      <c r="Q156" s="164"/>
      <c r="R156" s="77">
        <f t="shared" si="16"/>
        <v>0</v>
      </c>
      <c r="S156" s="181"/>
      <c r="T156" s="291" t="str">
        <f>IFERROR(VLOOKUP(B156,'Найдено на объекте'!$A$2:$I$83,9,0),"-")</f>
        <v>-</v>
      </c>
      <c r="U156" s="196" t="str">
        <f t="shared" si="12"/>
        <v>-</v>
      </c>
      <c r="V156" s="95" t="str">
        <f>IFERROR(VLOOKUP(B156,[1]Отгрузки!$B$208:$C$281,2,0),"-")</f>
        <v>-</v>
      </c>
      <c r="W156" s="95" t="str">
        <f t="shared" si="17"/>
        <v>-</v>
      </c>
      <c r="X156" s="88">
        <f t="shared" si="13"/>
        <v>1</v>
      </c>
      <c r="Y156" s="196">
        <f t="shared" si="14"/>
        <v>0.23130000000000001</v>
      </c>
      <c r="Z156" s="319"/>
      <c r="AA156" s="291"/>
      <c r="AB156" s="63">
        <f>VLOOKUP(B156,'[2]ВОМ КГ-3 СОЭКС'!$C$3:$G$2063,5,0)</f>
        <v>231.3</v>
      </c>
      <c r="AC156" s="219">
        <f t="shared" si="15"/>
        <v>0</v>
      </c>
    </row>
    <row r="157" spans="1:29" x14ac:dyDescent="0.3">
      <c r="A157" s="159" t="s">
        <v>531</v>
      </c>
      <c r="B157" s="160" t="s">
        <v>2353</v>
      </c>
      <c r="C157" s="160" t="s">
        <v>3856</v>
      </c>
      <c r="D157" s="113">
        <v>1</v>
      </c>
      <c r="E157" s="85">
        <v>231.8</v>
      </c>
      <c r="F157" s="86">
        <v>231.8</v>
      </c>
      <c r="G157" s="87">
        <v>5.74</v>
      </c>
      <c r="H157" s="87">
        <v>5.74</v>
      </c>
      <c r="I157" s="180" t="s">
        <v>165</v>
      </c>
      <c r="J157" s="96"/>
      <c r="K157" s="96"/>
      <c r="L157" s="96"/>
      <c r="M157" s="96"/>
      <c r="N157" s="96">
        <v>1</v>
      </c>
      <c r="O157" s="164"/>
      <c r="P157" s="164"/>
      <c r="Q157" s="164"/>
      <c r="R157" s="77">
        <f t="shared" si="16"/>
        <v>0</v>
      </c>
      <c r="S157" s="181"/>
      <c r="T157" s="291" t="str">
        <f>IFERROR(VLOOKUP(B157,'Найдено на объекте'!$A$2:$I$83,9,0),"-")</f>
        <v>-</v>
      </c>
      <c r="U157" s="196" t="str">
        <f t="shared" si="12"/>
        <v>-</v>
      </c>
      <c r="V157" s="95" t="str">
        <f>IFERROR(VLOOKUP(B157,[1]Отгрузки!$B$208:$C$281,2,0),"-")</f>
        <v>-</v>
      </c>
      <c r="W157" s="95" t="str">
        <f t="shared" si="17"/>
        <v>-</v>
      </c>
      <c r="X157" s="88">
        <f t="shared" si="13"/>
        <v>1</v>
      </c>
      <c r="Y157" s="196">
        <f t="shared" si="14"/>
        <v>0.23180000000000001</v>
      </c>
      <c r="Z157" s="319"/>
      <c r="AA157" s="291"/>
      <c r="AB157" s="63">
        <f>VLOOKUP(B157,'[2]ВОМ КГ-3 СОЭКС'!$C$3:$G$2063,5,0)</f>
        <v>231.8</v>
      </c>
      <c r="AC157" s="219">
        <f t="shared" si="15"/>
        <v>0</v>
      </c>
    </row>
    <row r="158" spans="1:29" x14ac:dyDescent="0.3">
      <c r="A158" s="159" t="s">
        <v>533</v>
      </c>
      <c r="B158" s="160" t="s">
        <v>2354</v>
      </c>
      <c r="C158" s="160" t="s">
        <v>3857</v>
      </c>
      <c r="D158" s="113">
        <v>1</v>
      </c>
      <c r="E158" s="85">
        <v>314.7</v>
      </c>
      <c r="F158" s="86">
        <v>314.7</v>
      </c>
      <c r="G158" s="87">
        <v>8.01</v>
      </c>
      <c r="H158" s="87">
        <v>8.01</v>
      </c>
      <c r="I158" s="180" t="s">
        <v>165</v>
      </c>
      <c r="J158" s="96"/>
      <c r="K158" s="96"/>
      <c r="L158" s="96"/>
      <c r="M158" s="96"/>
      <c r="N158" s="96"/>
      <c r="O158" s="164"/>
      <c r="P158" s="164"/>
      <c r="Q158" s="164">
        <v>1</v>
      </c>
      <c r="R158" s="77">
        <f t="shared" si="16"/>
        <v>0</v>
      </c>
      <c r="S158" s="181"/>
      <c r="T158" s="291" t="str">
        <f>IFERROR(VLOOKUP(B158,'Найдено на объекте'!$A$2:$I$83,9,0),"-")</f>
        <v>-</v>
      </c>
      <c r="U158" s="196" t="str">
        <f t="shared" si="12"/>
        <v>-</v>
      </c>
      <c r="V158" s="95" t="str">
        <f>IFERROR(VLOOKUP(B158,[1]Отгрузки!$B$208:$C$281,2,0),"-")</f>
        <v>-</v>
      </c>
      <c r="W158" s="95" t="str">
        <f t="shared" si="17"/>
        <v>-</v>
      </c>
      <c r="X158" s="88">
        <f t="shared" si="13"/>
        <v>1</v>
      </c>
      <c r="Y158" s="196">
        <f t="shared" si="14"/>
        <v>0.31469999999999998</v>
      </c>
      <c r="Z158" s="319"/>
      <c r="AA158" s="291"/>
      <c r="AB158" s="63">
        <f>VLOOKUP(B158,'[2]ВОМ КГ-3 СОЭКС'!$C$3:$G$2063,5,0)</f>
        <v>314.7</v>
      </c>
      <c r="AC158" s="219">
        <f t="shared" si="15"/>
        <v>0</v>
      </c>
    </row>
    <row r="159" spans="1:29" x14ac:dyDescent="0.3">
      <c r="A159" s="159" t="s">
        <v>535</v>
      </c>
      <c r="B159" s="160" t="s">
        <v>2355</v>
      </c>
      <c r="C159" s="160" t="s">
        <v>3858</v>
      </c>
      <c r="D159" s="113">
        <v>1</v>
      </c>
      <c r="E159" s="85">
        <v>21.3</v>
      </c>
      <c r="F159" s="86">
        <v>21.3</v>
      </c>
      <c r="G159" s="87">
        <v>0.62</v>
      </c>
      <c r="H159" s="87">
        <v>0.62</v>
      </c>
      <c r="I159" s="180" t="s">
        <v>170</v>
      </c>
      <c r="J159" s="96"/>
      <c r="K159" s="96"/>
      <c r="L159" s="96">
        <v>1</v>
      </c>
      <c r="M159" s="96"/>
      <c r="N159" s="96"/>
      <c r="O159" s="164"/>
      <c r="P159" s="164"/>
      <c r="Q159" s="164"/>
      <c r="R159" s="77">
        <f t="shared" si="16"/>
        <v>0</v>
      </c>
      <c r="S159" s="181"/>
      <c r="T159" s="291" t="str">
        <f>IFERROR(VLOOKUP(B159,'Найдено на объекте'!$A$2:$I$83,9,0),"-")</f>
        <v>-</v>
      </c>
      <c r="U159" s="196" t="str">
        <f t="shared" si="12"/>
        <v>-</v>
      </c>
      <c r="V159" s="95" t="str">
        <f>IFERROR(VLOOKUP(B159,[1]Отгрузки!$B$208:$C$281,2,0),"-")</f>
        <v>-</v>
      </c>
      <c r="W159" s="95" t="str">
        <f t="shared" si="17"/>
        <v>-</v>
      </c>
      <c r="X159" s="88">
        <f t="shared" si="13"/>
        <v>1</v>
      </c>
      <c r="Y159" s="196">
        <f t="shared" si="14"/>
        <v>2.1299999999999999E-2</v>
      </c>
      <c r="Z159" s="319"/>
      <c r="AA159" s="291"/>
      <c r="AB159" s="63">
        <f>VLOOKUP(B159,'[2]ВОМ КГ-3 СОЭКС'!$C$3:$G$2063,5,0)</f>
        <v>21.3</v>
      </c>
      <c r="AC159" s="219">
        <f t="shared" si="15"/>
        <v>0</v>
      </c>
    </row>
    <row r="160" spans="1:29" x14ac:dyDescent="0.3">
      <c r="A160" s="159" t="s">
        <v>537</v>
      </c>
      <c r="B160" s="160" t="s">
        <v>2356</v>
      </c>
      <c r="C160" s="160" t="s">
        <v>3859</v>
      </c>
      <c r="D160" s="113">
        <v>1</v>
      </c>
      <c r="E160" s="85">
        <v>71.400000000000006</v>
      </c>
      <c r="F160" s="86">
        <v>71.400000000000006</v>
      </c>
      <c r="G160" s="87">
        <v>1.71</v>
      </c>
      <c r="H160" s="87">
        <v>1.71</v>
      </c>
      <c r="I160" s="180" t="s">
        <v>170</v>
      </c>
      <c r="J160" s="96"/>
      <c r="K160" s="96"/>
      <c r="L160" s="96">
        <v>1</v>
      </c>
      <c r="M160" s="96"/>
      <c r="N160" s="96"/>
      <c r="O160" s="164"/>
      <c r="P160" s="164"/>
      <c r="Q160" s="164"/>
      <c r="R160" s="77">
        <f t="shared" si="16"/>
        <v>0</v>
      </c>
      <c r="S160" s="181"/>
      <c r="T160" s="291" t="str">
        <f>IFERROR(VLOOKUP(B160,'Найдено на объекте'!$A$2:$I$83,9,0),"-")</f>
        <v>-</v>
      </c>
      <c r="U160" s="196" t="str">
        <f t="shared" si="12"/>
        <v>-</v>
      </c>
      <c r="V160" s="95" t="str">
        <f>IFERROR(VLOOKUP(B160,[1]Отгрузки!$B$208:$C$281,2,0),"-")</f>
        <v>-</v>
      </c>
      <c r="W160" s="95" t="str">
        <f t="shared" si="17"/>
        <v>-</v>
      </c>
      <c r="X160" s="88">
        <f t="shared" si="13"/>
        <v>1</v>
      </c>
      <c r="Y160" s="196">
        <f t="shared" si="14"/>
        <v>7.1400000000000005E-2</v>
      </c>
      <c r="Z160" s="319"/>
      <c r="AA160" s="291"/>
      <c r="AB160" s="63">
        <f>VLOOKUP(B160,'[2]ВОМ КГ-3 СОЭКС'!$C$3:$G$2063,5,0)</f>
        <v>71.400000000000006</v>
      </c>
      <c r="AC160" s="219">
        <f t="shared" si="15"/>
        <v>0</v>
      </c>
    </row>
    <row r="161" spans="1:29" x14ac:dyDescent="0.3">
      <c r="A161" s="159" t="s">
        <v>539</v>
      </c>
      <c r="B161" s="160" t="s">
        <v>2357</v>
      </c>
      <c r="C161" s="160" t="s">
        <v>3860</v>
      </c>
      <c r="D161" s="113">
        <v>4</v>
      </c>
      <c r="E161" s="85">
        <v>66.900000000000006</v>
      </c>
      <c r="F161" s="86">
        <v>267.60000000000002</v>
      </c>
      <c r="G161" s="87">
        <v>1.6</v>
      </c>
      <c r="H161" s="87">
        <v>6.4</v>
      </c>
      <c r="I161" s="180" t="s">
        <v>170</v>
      </c>
      <c r="J161" s="96"/>
      <c r="K161" s="96"/>
      <c r="L161" s="96"/>
      <c r="M161" s="96">
        <v>2</v>
      </c>
      <c r="N161" s="96">
        <v>2</v>
      </c>
      <c r="O161" s="164"/>
      <c r="P161" s="164"/>
      <c r="Q161" s="164"/>
      <c r="R161" s="77">
        <f t="shared" si="16"/>
        <v>0</v>
      </c>
      <c r="S161" s="181"/>
      <c r="T161" s="291" t="str">
        <f>IFERROR(VLOOKUP(B161,'Найдено на объекте'!$A$2:$I$83,9,0),"-")</f>
        <v>-</v>
      </c>
      <c r="U161" s="196" t="str">
        <f t="shared" si="12"/>
        <v>-</v>
      </c>
      <c r="V161" s="95" t="str">
        <f>IFERROR(VLOOKUP(B161,[1]Отгрузки!$B$208:$C$281,2,0),"-")</f>
        <v>-</v>
      </c>
      <c r="W161" s="95" t="str">
        <f t="shared" si="17"/>
        <v>-</v>
      </c>
      <c r="X161" s="88">
        <f t="shared" si="13"/>
        <v>4</v>
      </c>
      <c r="Y161" s="196">
        <f t="shared" si="14"/>
        <v>0.2676</v>
      </c>
      <c r="Z161" s="319"/>
      <c r="AA161" s="291"/>
      <c r="AB161" s="63">
        <f>VLOOKUP(B161,'[2]ВОМ КГ-3 СОЭКС'!$C$3:$G$2063,5,0)</f>
        <v>267.60000000000002</v>
      </c>
      <c r="AC161" s="219">
        <f t="shared" si="15"/>
        <v>0</v>
      </c>
    </row>
    <row r="162" spans="1:29" x14ac:dyDescent="0.3">
      <c r="A162" s="159" t="s">
        <v>541</v>
      </c>
      <c r="B162" s="160" t="s">
        <v>2358</v>
      </c>
      <c r="C162" s="160" t="s">
        <v>3861</v>
      </c>
      <c r="D162" s="113">
        <v>4</v>
      </c>
      <c r="E162" s="85">
        <v>17.5</v>
      </c>
      <c r="F162" s="86">
        <v>70</v>
      </c>
      <c r="G162" s="87">
        <v>0.52</v>
      </c>
      <c r="H162" s="87">
        <v>2.08</v>
      </c>
      <c r="I162" s="180" t="s">
        <v>170</v>
      </c>
      <c r="J162" s="96"/>
      <c r="K162" s="96"/>
      <c r="L162" s="96"/>
      <c r="M162" s="96">
        <v>2</v>
      </c>
      <c r="N162" s="96">
        <v>2</v>
      </c>
      <c r="O162" s="164"/>
      <c r="P162" s="164"/>
      <c r="Q162" s="164"/>
      <c r="R162" s="77">
        <f t="shared" si="16"/>
        <v>0</v>
      </c>
      <c r="S162" s="181"/>
      <c r="T162" s="291" t="str">
        <f>IFERROR(VLOOKUP(B162,'Найдено на объекте'!$A$2:$I$83,9,0),"-")</f>
        <v>-</v>
      </c>
      <c r="U162" s="196" t="str">
        <f t="shared" si="12"/>
        <v>-</v>
      </c>
      <c r="V162" s="95" t="str">
        <f>IFERROR(VLOOKUP(B162,[1]Отгрузки!$B$208:$C$281,2,0),"-")</f>
        <v>-</v>
      </c>
      <c r="W162" s="95" t="str">
        <f t="shared" si="17"/>
        <v>-</v>
      </c>
      <c r="X162" s="88">
        <f t="shared" si="13"/>
        <v>4</v>
      </c>
      <c r="Y162" s="196">
        <f t="shared" si="14"/>
        <v>7.0000000000000007E-2</v>
      </c>
      <c r="Z162" s="319"/>
      <c r="AA162" s="291"/>
      <c r="AB162" s="63">
        <f>VLOOKUP(B162,'[2]ВОМ КГ-3 СОЭКС'!$C$3:$G$2063,5,0)</f>
        <v>70</v>
      </c>
      <c r="AC162" s="219">
        <f t="shared" si="15"/>
        <v>0</v>
      </c>
    </row>
    <row r="163" spans="1:29" x14ac:dyDescent="0.3">
      <c r="A163" s="159" t="s">
        <v>543</v>
      </c>
      <c r="B163" s="160" t="s">
        <v>2359</v>
      </c>
      <c r="C163" s="160" t="s">
        <v>3862</v>
      </c>
      <c r="D163" s="113">
        <v>2</v>
      </c>
      <c r="E163" s="85">
        <v>347.1</v>
      </c>
      <c r="F163" s="86">
        <v>694.2</v>
      </c>
      <c r="G163" s="87">
        <v>17.809999999999999</v>
      </c>
      <c r="H163" s="87">
        <v>35.619999999999997</v>
      </c>
      <c r="I163" s="180" t="s">
        <v>170</v>
      </c>
      <c r="J163" s="96"/>
      <c r="K163" s="96"/>
      <c r="L163" s="96">
        <v>2</v>
      </c>
      <c r="M163" s="96"/>
      <c r="N163" s="96"/>
      <c r="O163" s="164"/>
      <c r="P163" s="164"/>
      <c r="Q163" s="164"/>
      <c r="R163" s="77">
        <f t="shared" si="16"/>
        <v>0</v>
      </c>
      <c r="S163" s="181"/>
      <c r="T163" s="291" t="str">
        <f>IFERROR(VLOOKUP(B163,'Найдено на объекте'!$A$2:$I$83,9,0),"-")</f>
        <v>-</v>
      </c>
      <c r="U163" s="196" t="str">
        <f t="shared" si="12"/>
        <v>-</v>
      </c>
      <c r="V163" s="95" t="str">
        <f>IFERROR(VLOOKUP(B163,[1]Отгрузки!$B$208:$C$281,2,0),"-")</f>
        <v>-</v>
      </c>
      <c r="W163" s="95" t="str">
        <f t="shared" si="17"/>
        <v>-</v>
      </c>
      <c r="X163" s="88">
        <f t="shared" si="13"/>
        <v>2</v>
      </c>
      <c r="Y163" s="196">
        <f t="shared" si="14"/>
        <v>0.69420000000000004</v>
      </c>
      <c r="Z163" s="319"/>
      <c r="AA163" s="291"/>
      <c r="AB163" s="63">
        <f>VLOOKUP(B163,'[2]ВОМ КГ-3 СОЭКС'!$C$3:$G$2063,5,0)</f>
        <v>694.2</v>
      </c>
      <c r="AC163" s="219">
        <f t="shared" si="15"/>
        <v>0</v>
      </c>
    </row>
    <row r="164" spans="1:29" x14ac:dyDescent="0.3">
      <c r="A164" s="159" t="s">
        <v>545</v>
      </c>
      <c r="B164" s="160" t="s">
        <v>2360</v>
      </c>
      <c r="C164" s="160" t="s">
        <v>3863</v>
      </c>
      <c r="D164" s="113">
        <v>1</v>
      </c>
      <c r="E164" s="85">
        <v>383.4</v>
      </c>
      <c r="F164" s="86">
        <v>383.4</v>
      </c>
      <c r="G164" s="87">
        <v>17.760000000000002</v>
      </c>
      <c r="H164" s="87">
        <v>17.760000000000002</v>
      </c>
      <c r="I164" s="180" t="s">
        <v>170</v>
      </c>
      <c r="J164" s="96"/>
      <c r="K164" s="96"/>
      <c r="L164" s="96">
        <v>1</v>
      </c>
      <c r="M164" s="96"/>
      <c r="N164" s="96"/>
      <c r="O164" s="164"/>
      <c r="P164" s="164"/>
      <c r="Q164" s="164"/>
      <c r="R164" s="77">
        <f t="shared" si="16"/>
        <v>0</v>
      </c>
      <c r="S164" s="181"/>
      <c r="T164" s="291" t="str">
        <f>IFERROR(VLOOKUP(B164,'Найдено на объекте'!$A$2:$I$83,9,0),"-")</f>
        <v>-</v>
      </c>
      <c r="U164" s="196" t="str">
        <f t="shared" si="12"/>
        <v>-</v>
      </c>
      <c r="V164" s="95" t="str">
        <f>IFERROR(VLOOKUP(B164,[1]Отгрузки!$B$208:$C$281,2,0),"-")</f>
        <v>-</v>
      </c>
      <c r="W164" s="95" t="str">
        <f t="shared" si="17"/>
        <v>-</v>
      </c>
      <c r="X164" s="88">
        <f t="shared" si="13"/>
        <v>1</v>
      </c>
      <c r="Y164" s="196">
        <f t="shared" si="14"/>
        <v>0.38339999999999996</v>
      </c>
      <c r="Z164" s="319"/>
      <c r="AA164" s="291"/>
      <c r="AB164" s="63">
        <f>VLOOKUP(B164,'[2]ВОМ КГ-3 СОЭКС'!$C$3:$G$2063,5,0)</f>
        <v>383.4</v>
      </c>
      <c r="AC164" s="219">
        <f t="shared" si="15"/>
        <v>0</v>
      </c>
    </row>
    <row r="165" spans="1:29" x14ac:dyDescent="0.3">
      <c r="A165" s="159" t="s">
        <v>547</v>
      </c>
      <c r="B165" s="160" t="s">
        <v>2361</v>
      </c>
      <c r="C165" s="160" t="s">
        <v>3864</v>
      </c>
      <c r="D165" s="113">
        <v>1</v>
      </c>
      <c r="E165" s="85">
        <v>176</v>
      </c>
      <c r="F165" s="86">
        <v>176</v>
      </c>
      <c r="G165" s="87">
        <v>8.68</v>
      </c>
      <c r="H165" s="87">
        <v>8.68</v>
      </c>
      <c r="I165" s="180" t="s">
        <v>170</v>
      </c>
      <c r="J165" s="96"/>
      <c r="K165" s="96"/>
      <c r="L165" s="96">
        <v>1</v>
      </c>
      <c r="M165" s="96"/>
      <c r="N165" s="96"/>
      <c r="O165" s="164"/>
      <c r="P165" s="164"/>
      <c r="Q165" s="164"/>
      <c r="R165" s="77">
        <f t="shared" si="16"/>
        <v>0</v>
      </c>
      <c r="S165" s="181"/>
      <c r="T165" s="291" t="str">
        <f>IFERROR(VLOOKUP(B165,'Найдено на объекте'!$A$2:$I$83,9,0),"-")</f>
        <v>-</v>
      </c>
      <c r="U165" s="196" t="str">
        <f t="shared" si="12"/>
        <v>-</v>
      </c>
      <c r="V165" s="95" t="str">
        <f>IFERROR(VLOOKUP(B165,[1]Отгрузки!$B$208:$C$281,2,0),"-")</f>
        <v>-</v>
      </c>
      <c r="W165" s="95" t="str">
        <f t="shared" si="17"/>
        <v>-</v>
      </c>
      <c r="X165" s="88">
        <f t="shared" si="13"/>
        <v>1</v>
      </c>
      <c r="Y165" s="196">
        <f t="shared" si="14"/>
        <v>0.17599999999999999</v>
      </c>
      <c r="Z165" s="319"/>
      <c r="AA165" s="291"/>
      <c r="AB165" s="63">
        <f>VLOOKUP(B165,'[2]ВОМ КГ-3 СОЭКС'!$C$3:$G$2063,5,0)</f>
        <v>176</v>
      </c>
      <c r="AC165" s="219">
        <f t="shared" si="15"/>
        <v>0</v>
      </c>
    </row>
    <row r="166" spans="1:29" x14ac:dyDescent="0.3">
      <c r="A166" s="159" t="s">
        <v>549</v>
      </c>
      <c r="B166" s="160" t="s">
        <v>2362</v>
      </c>
      <c r="C166" s="160" t="s">
        <v>3865</v>
      </c>
      <c r="D166" s="113">
        <v>2</v>
      </c>
      <c r="E166" s="85">
        <v>278.8</v>
      </c>
      <c r="F166" s="86">
        <v>557.6</v>
      </c>
      <c r="G166" s="87">
        <v>15.24</v>
      </c>
      <c r="H166" s="87">
        <v>30.48</v>
      </c>
      <c r="I166" s="180" t="s">
        <v>170</v>
      </c>
      <c r="J166" s="96"/>
      <c r="K166" s="96"/>
      <c r="L166" s="96"/>
      <c r="M166" s="96">
        <v>1</v>
      </c>
      <c r="N166" s="96">
        <v>1</v>
      </c>
      <c r="O166" s="164"/>
      <c r="P166" s="164"/>
      <c r="Q166" s="164"/>
      <c r="R166" s="77">
        <f t="shared" si="16"/>
        <v>0</v>
      </c>
      <c r="S166" s="181"/>
      <c r="T166" s="291" t="str">
        <f>IFERROR(VLOOKUP(B166,'Найдено на объекте'!$A$2:$I$83,9,0),"-")</f>
        <v>-</v>
      </c>
      <c r="U166" s="196" t="str">
        <f t="shared" si="12"/>
        <v>-</v>
      </c>
      <c r="V166" s="95" t="str">
        <f>IFERROR(VLOOKUP(B166,[1]Отгрузки!$B$208:$C$281,2,0),"-")</f>
        <v>-</v>
      </c>
      <c r="W166" s="95" t="str">
        <f t="shared" si="17"/>
        <v>-</v>
      </c>
      <c r="X166" s="88">
        <f t="shared" si="13"/>
        <v>2</v>
      </c>
      <c r="Y166" s="196">
        <f t="shared" si="14"/>
        <v>0.55759999999999998</v>
      </c>
      <c r="Z166" s="319"/>
      <c r="AA166" s="291"/>
      <c r="AB166" s="63">
        <f>VLOOKUP(B166,'[2]ВОМ КГ-3 СОЭКС'!$C$3:$G$2063,5,0)</f>
        <v>557.6</v>
      </c>
      <c r="AC166" s="219">
        <f t="shared" si="15"/>
        <v>0</v>
      </c>
    </row>
    <row r="167" spans="1:29" x14ac:dyDescent="0.3">
      <c r="A167" s="159" t="s">
        <v>551</v>
      </c>
      <c r="B167" s="160" t="s">
        <v>2363</v>
      </c>
      <c r="C167" s="160" t="s">
        <v>3866</v>
      </c>
      <c r="D167" s="113">
        <v>1</v>
      </c>
      <c r="E167" s="85">
        <v>261.2</v>
      </c>
      <c r="F167" s="86">
        <v>261.2</v>
      </c>
      <c r="G167" s="87">
        <v>13.45</v>
      </c>
      <c r="H167" s="87">
        <v>13.45</v>
      </c>
      <c r="I167" s="180" t="s">
        <v>170</v>
      </c>
      <c r="J167" s="96"/>
      <c r="K167" s="96"/>
      <c r="L167" s="96"/>
      <c r="M167" s="96">
        <v>1</v>
      </c>
      <c r="N167" s="96"/>
      <c r="O167" s="164"/>
      <c r="P167" s="164"/>
      <c r="Q167" s="164"/>
      <c r="R167" s="77">
        <f t="shared" si="16"/>
        <v>0</v>
      </c>
      <c r="S167" s="181"/>
      <c r="T167" s="291" t="str">
        <f>IFERROR(VLOOKUP(B167,'Найдено на объекте'!$A$2:$I$83,9,0),"-")</f>
        <v>-</v>
      </c>
      <c r="U167" s="196" t="str">
        <f t="shared" si="12"/>
        <v>-</v>
      </c>
      <c r="V167" s="95" t="str">
        <f>IFERROR(VLOOKUP(B167,[1]Отгрузки!$B$208:$C$281,2,0),"-")</f>
        <v>-</v>
      </c>
      <c r="W167" s="95" t="str">
        <f t="shared" si="17"/>
        <v>-</v>
      </c>
      <c r="X167" s="88">
        <f t="shared" si="13"/>
        <v>1</v>
      </c>
      <c r="Y167" s="196">
        <f t="shared" si="14"/>
        <v>0.26119999999999999</v>
      </c>
      <c r="Z167" s="319"/>
      <c r="AA167" s="291"/>
      <c r="AB167" s="63">
        <f>VLOOKUP(B167,'[2]ВОМ КГ-3 СОЭКС'!$C$3:$G$2063,5,0)</f>
        <v>261.2</v>
      </c>
      <c r="AC167" s="219">
        <f t="shared" si="15"/>
        <v>0</v>
      </c>
    </row>
    <row r="168" spans="1:29" x14ac:dyDescent="0.3">
      <c r="A168" s="159" t="s">
        <v>553</v>
      </c>
      <c r="B168" s="160" t="s">
        <v>2364</v>
      </c>
      <c r="C168" s="160" t="s">
        <v>3867</v>
      </c>
      <c r="D168" s="113">
        <v>1</v>
      </c>
      <c r="E168" s="85">
        <v>259.60000000000002</v>
      </c>
      <c r="F168" s="86">
        <v>259.60000000000002</v>
      </c>
      <c r="G168" s="87">
        <v>13.38</v>
      </c>
      <c r="H168" s="87">
        <v>13.38</v>
      </c>
      <c r="I168" s="180" t="s">
        <v>170</v>
      </c>
      <c r="J168" s="96"/>
      <c r="K168" s="96"/>
      <c r="L168" s="96"/>
      <c r="M168" s="96"/>
      <c r="N168" s="96">
        <v>1</v>
      </c>
      <c r="O168" s="164"/>
      <c r="P168" s="164"/>
      <c r="Q168" s="164"/>
      <c r="R168" s="77">
        <f t="shared" si="16"/>
        <v>0</v>
      </c>
      <c r="S168" s="181"/>
      <c r="T168" s="291" t="str">
        <f>IFERROR(VLOOKUP(B168,'Найдено на объекте'!$A$2:$I$83,9,0),"-")</f>
        <v>-</v>
      </c>
      <c r="U168" s="196" t="str">
        <f t="shared" si="12"/>
        <v>-</v>
      </c>
      <c r="V168" s="95" t="str">
        <f>IFERROR(VLOOKUP(B168,[1]Отгрузки!$B$208:$C$281,2,0),"-")</f>
        <v>-</v>
      </c>
      <c r="W168" s="95" t="str">
        <f t="shared" si="17"/>
        <v>-</v>
      </c>
      <c r="X168" s="88">
        <f t="shared" si="13"/>
        <v>1</v>
      </c>
      <c r="Y168" s="196">
        <f t="shared" si="14"/>
        <v>0.2596</v>
      </c>
      <c r="Z168" s="319"/>
      <c r="AA168" s="291"/>
      <c r="AB168" s="63">
        <f>VLOOKUP(B168,'[2]ВОМ КГ-3 СОЭКС'!$C$3:$G$2063,5,0)</f>
        <v>259.60000000000002</v>
      </c>
      <c r="AC168" s="219">
        <f t="shared" si="15"/>
        <v>0</v>
      </c>
    </row>
    <row r="169" spans="1:29" x14ac:dyDescent="0.3">
      <c r="A169" s="159" t="s">
        <v>555</v>
      </c>
      <c r="B169" s="160" t="s">
        <v>2365</v>
      </c>
      <c r="C169" s="160" t="s">
        <v>3868</v>
      </c>
      <c r="D169" s="113">
        <v>1</v>
      </c>
      <c r="E169" s="85">
        <v>61.6</v>
      </c>
      <c r="F169" s="86">
        <v>61.6</v>
      </c>
      <c r="G169" s="87">
        <v>2.8</v>
      </c>
      <c r="H169" s="87">
        <v>2.8</v>
      </c>
      <c r="I169" s="180" t="s">
        <v>170</v>
      </c>
      <c r="J169" s="96"/>
      <c r="K169" s="96"/>
      <c r="L169" s="96"/>
      <c r="M169" s="96"/>
      <c r="N169" s="96">
        <v>1</v>
      </c>
      <c r="O169" s="164"/>
      <c r="P169" s="164"/>
      <c r="Q169" s="164"/>
      <c r="R169" s="77">
        <f t="shared" si="16"/>
        <v>0</v>
      </c>
      <c r="S169" s="181"/>
      <c r="T169" s="291" t="str">
        <f>IFERROR(VLOOKUP(B169,'Найдено на объекте'!$A$2:$I$83,9,0),"-")</f>
        <v>-</v>
      </c>
      <c r="U169" s="196" t="str">
        <f t="shared" si="12"/>
        <v>-</v>
      </c>
      <c r="V169" s="95" t="str">
        <f>IFERROR(VLOOKUP(B169,[1]Отгрузки!$B$208:$C$281,2,0),"-")</f>
        <v>-</v>
      </c>
      <c r="W169" s="95" t="str">
        <f t="shared" si="17"/>
        <v>-</v>
      </c>
      <c r="X169" s="88">
        <f t="shared" si="13"/>
        <v>1</v>
      </c>
      <c r="Y169" s="196">
        <f t="shared" si="14"/>
        <v>6.1600000000000002E-2</v>
      </c>
      <c r="Z169" s="319"/>
      <c r="AA169" s="291"/>
      <c r="AB169" s="63">
        <f>VLOOKUP(B169,'[2]ВОМ КГ-3 СОЭКС'!$C$3:$G$2063,5,0)</f>
        <v>61.6</v>
      </c>
      <c r="AC169" s="219">
        <f t="shared" si="15"/>
        <v>0</v>
      </c>
    </row>
    <row r="170" spans="1:29" x14ac:dyDescent="0.3">
      <c r="A170" s="159" t="s">
        <v>557</v>
      </c>
      <c r="B170" s="160" t="s">
        <v>2366</v>
      </c>
      <c r="C170" s="160" t="s">
        <v>3869</v>
      </c>
      <c r="D170" s="113">
        <v>2</v>
      </c>
      <c r="E170" s="85">
        <v>370.8</v>
      </c>
      <c r="F170" s="86">
        <v>741.6</v>
      </c>
      <c r="G170" s="87">
        <v>19.89</v>
      </c>
      <c r="H170" s="87">
        <v>39.78</v>
      </c>
      <c r="I170" s="180" t="s">
        <v>170</v>
      </c>
      <c r="J170" s="96"/>
      <c r="K170" s="96"/>
      <c r="L170" s="96"/>
      <c r="M170" s="96"/>
      <c r="N170" s="96">
        <v>2</v>
      </c>
      <c r="O170" s="164"/>
      <c r="P170" s="164"/>
      <c r="Q170" s="164"/>
      <c r="R170" s="77">
        <f t="shared" si="16"/>
        <v>0</v>
      </c>
      <c r="S170" s="181"/>
      <c r="T170" s="291" t="str">
        <f>IFERROR(VLOOKUP(B170,'Найдено на объекте'!$A$2:$I$83,9,0),"-")</f>
        <v>-</v>
      </c>
      <c r="U170" s="196" t="str">
        <f t="shared" si="12"/>
        <v>-</v>
      </c>
      <c r="V170" s="95" t="str">
        <f>IFERROR(VLOOKUP(B170,[1]Отгрузки!$B$208:$C$281,2,0),"-")</f>
        <v>-</v>
      </c>
      <c r="W170" s="95" t="str">
        <f t="shared" si="17"/>
        <v>-</v>
      </c>
      <c r="X170" s="88">
        <f t="shared" si="13"/>
        <v>2</v>
      </c>
      <c r="Y170" s="196">
        <f t="shared" si="14"/>
        <v>0.74160000000000004</v>
      </c>
      <c r="Z170" s="319"/>
      <c r="AA170" s="291"/>
      <c r="AB170" s="63">
        <f>VLOOKUP(B170,'[2]ВОМ КГ-3 СОЭКС'!$C$3:$G$2063,5,0)</f>
        <v>741.6</v>
      </c>
      <c r="AC170" s="219">
        <f t="shared" si="15"/>
        <v>0</v>
      </c>
    </row>
    <row r="171" spans="1:29" x14ac:dyDescent="0.3">
      <c r="A171" s="159" t="s">
        <v>560</v>
      </c>
      <c r="B171" s="160" t="s">
        <v>2367</v>
      </c>
      <c r="C171" s="160" t="s">
        <v>3870</v>
      </c>
      <c r="D171" s="113">
        <v>1</v>
      </c>
      <c r="E171" s="85">
        <v>276.39999999999998</v>
      </c>
      <c r="F171" s="86">
        <v>276.39999999999998</v>
      </c>
      <c r="G171" s="87">
        <v>14.96</v>
      </c>
      <c r="H171" s="87">
        <v>14.96</v>
      </c>
      <c r="I171" s="180" t="s">
        <v>170</v>
      </c>
      <c r="J171" s="96"/>
      <c r="K171" s="96"/>
      <c r="L171" s="96"/>
      <c r="M171" s="96"/>
      <c r="N171" s="96">
        <v>1</v>
      </c>
      <c r="O171" s="164"/>
      <c r="P171" s="164"/>
      <c r="Q171" s="164"/>
      <c r="R171" s="77">
        <f t="shared" si="16"/>
        <v>0</v>
      </c>
      <c r="S171" s="181"/>
      <c r="T171" s="291" t="str">
        <f>IFERROR(VLOOKUP(B171,'Найдено на объекте'!$A$2:$I$83,9,0),"-")</f>
        <v>-</v>
      </c>
      <c r="U171" s="196" t="str">
        <f t="shared" si="12"/>
        <v>-</v>
      </c>
      <c r="V171" s="95" t="str">
        <f>IFERROR(VLOOKUP(B171,[1]Отгрузки!$B$208:$C$281,2,0),"-")</f>
        <v>-</v>
      </c>
      <c r="W171" s="95" t="str">
        <f t="shared" si="17"/>
        <v>-</v>
      </c>
      <c r="X171" s="88">
        <f t="shared" si="13"/>
        <v>1</v>
      </c>
      <c r="Y171" s="196">
        <f t="shared" si="14"/>
        <v>0.27639999999999998</v>
      </c>
      <c r="Z171" s="319"/>
      <c r="AA171" s="291"/>
      <c r="AB171" s="63">
        <f>VLOOKUP(B171,'[2]ВОМ КГ-3 СОЭКС'!$C$3:$G$2063,5,0)</f>
        <v>276.39999999999998</v>
      </c>
      <c r="AC171" s="219">
        <f t="shared" si="15"/>
        <v>0</v>
      </c>
    </row>
    <row r="172" spans="1:29" x14ac:dyDescent="0.3">
      <c r="A172" s="159" t="s">
        <v>563</v>
      </c>
      <c r="B172" s="160" t="s">
        <v>2368</v>
      </c>
      <c r="C172" s="160" t="s">
        <v>3871</v>
      </c>
      <c r="D172" s="113">
        <v>1</v>
      </c>
      <c r="E172" s="85">
        <v>309.60000000000002</v>
      </c>
      <c r="F172" s="86">
        <v>309.60000000000002</v>
      </c>
      <c r="G172" s="87">
        <v>16.39</v>
      </c>
      <c r="H172" s="87">
        <v>16.39</v>
      </c>
      <c r="I172" s="180" t="s">
        <v>170</v>
      </c>
      <c r="J172" s="96"/>
      <c r="K172" s="96"/>
      <c r="L172" s="96"/>
      <c r="M172" s="96"/>
      <c r="N172" s="96">
        <v>1</v>
      </c>
      <c r="O172" s="164"/>
      <c r="P172" s="164"/>
      <c r="Q172" s="164"/>
      <c r="R172" s="77">
        <f t="shared" si="16"/>
        <v>0</v>
      </c>
      <c r="S172" s="181"/>
      <c r="T172" s="291" t="str">
        <f>IFERROR(VLOOKUP(B172,'Найдено на объекте'!$A$2:$I$83,9,0),"-")</f>
        <v>-</v>
      </c>
      <c r="U172" s="196" t="str">
        <f t="shared" si="12"/>
        <v>-</v>
      </c>
      <c r="V172" s="95" t="str">
        <f>IFERROR(VLOOKUP(B172,[1]Отгрузки!$B$208:$C$281,2,0),"-")</f>
        <v>-</v>
      </c>
      <c r="W172" s="95" t="str">
        <f t="shared" si="17"/>
        <v>-</v>
      </c>
      <c r="X172" s="88">
        <f t="shared" si="13"/>
        <v>1</v>
      </c>
      <c r="Y172" s="196">
        <f t="shared" si="14"/>
        <v>0.30960000000000004</v>
      </c>
      <c r="Z172" s="319"/>
      <c r="AA172" s="291"/>
      <c r="AB172" s="63">
        <f>VLOOKUP(B172,'[2]ВОМ КГ-3 СОЭКС'!$C$3:$G$2063,5,0)</f>
        <v>309.60000000000002</v>
      </c>
      <c r="AC172" s="219">
        <f t="shared" si="15"/>
        <v>0</v>
      </c>
    </row>
    <row r="173" spans="1:29" x14ac:dyDescent="0.3">
      <c r="A173" s="159" t="s">
        <v>566</v>
      </c>
      <c r="B173" s="160" t="s">
        <v>2369</v>
      </c>
      <c r="C173" s="160" t="s">
        <v>3872</v>
      </c>
      <c r="D173" s="113">
        <v>2</v>
      </c>
      <c r="E173" s="85">
        <v>254.8</v>
      </c>
      <c r="F173" s="86">
        <v>509.6</v>
      </c>
      <c r="G173" s="87">
        <v>11.27</v>
      </c>
      <c r="H173" s="87">
        <v>22.54</v>
      </c>
      <c r="I173" s="180" t="s">
        <v>170</v>
      </c>
      <c r="J173" s="96"/>
      <c r="K173" s="96"/>
      <c r="L173" s="96">
        <v>2</v>
      </c>
      <c r="M173" s="96"/>
      <c r="N173" s="96"/>
      <c r="O173" s="164"/>
      <c r="P173" s="164"/>
      <c r="Q173" s="164"/>
      <c r="R173" s="77">
        <f t="shared" si="16"/>
        <v>0</v>
      </c>
      <c r="S173" s="181"/>
      <c r="T173" s="291" t="str">
        <f>IFERROR(VLOOKUP(B173,'Найдено на объекте'!$A$2:$I$83,9,0),"-")</f>
        <v>-</v>
      </c>
      <c r="U173" s="196" t="str">
        <f t="shared" si="12"/>
        <v>-</v>
      </c>
      <c r="V173" s="95" t="str">
        <f>IFERROR(VLOOKUP(B173,[1]Отгрузки!$B$208:$C$281,2,0),"-")</f>
        <v>-</v>
      </c>
      <c r="W173" s="95" t="str">
        <f t="shared" si="17"/>
        <v>-</v>
      </c>
      <c r="X173" s="88">
        <f t="shared" si="13"/>
        <v>2</v>
      </c>
      <c r="Y173" s="196">
        <f t="shared" si="14"/>
        <v>0.50960000000000005</v>
      </c>
      <c r="Z173" s="319"/>
      <c r="AA173" s="291"/>
      <c r="AB173" s="63">
        <f>VLOOKUP(B173,'[2]ВОМ КГ-3 СОЭКС'!$C$3:$G$2063,5,0)</f>
        <v>509.6</v>
      </c>
      <c r="AC173" s="219">
        <f t="shared" si="15"/>
        <v>0</v>
      </c>
    </row>
    <row r="174" spans="1:29" x14ac:dyDescent="0.3">
      <c r="A174" s="159" t="s">
        <v>569</v>
      </c>
      <c r="B174" s="160" t="s">
        <v>2370</v>
      </c>
      <c r="C174" s="160" t="s">
        <v>3873</v>
      </c>
      <c r="D174" s="113">
        <v>1</v>
      </c>
      <c r="E174" s="85">
        <v>293.89999999999998</v>
      </c>
      <c r="F174" s="86">
        <v>293.89999999999998</v>
      </c>
      <c r="G174" s="87">
        <v>12.83</v>
      </c>
      <c r="H174" s="87">
        <v>12.83</v>
      </c>
      <c r="I174" s="180" t="s">
        <v>170</v>
      </c>
      <c r="J174" s="96"/>
      <c r="K174" s="96"/>
      <c r="L174" s="96">
        <v>1</v>
      </c>
      <c r="M174" s="96"/>
      <c r="N174" s="96"/>
      <c r="O174" s="164"/>
      <c r="P174" s="164"/>
      <c r="Q174" s="164"/>
      <c r="R174" s="77">
        <f t="shared" si="16"/>
        <v>0</v>
      </c>
      <c r="S174" s="181"/>
      <c r="T174" s="291" t="str">
        <f>IFERROR(VLOOKUP(B174,'Найдено на объекте'!$A$2:$I$83,9,0),"-")</f>
        <v>-</v>
      </c>
      <c r="U174" s="196" t="str">
        <f t="shared" si="12"/>
        <v>-</v>
      </c>
      <c r="V174" s="95" t="str">
        <f>IFERROR(VLOOKUP(B174,[1]Отгрузки!$B$208:$C$281,2,0),"-")</f>
        <v>-</v>
      </c>
      <c r="W174" s="95" t="str">
        <f t="shared" si="17"/>
        <v>-</v>
      </c>
      <c r="X174" s="88">
        <f t="shared" si="13"/>
        <v>1</v>
      </c>
      <c r="Y174" s="196">
        <f t="shared" si="14"/>
        <v>0.29389999999999999</v>
      </c>
      <c r="Z174" s="319"/>
      <c r="AA174" s="291"/>
      <c r="AB174" s="63">
        <f>VLOOKUP(B174,'[2]ВОМ КГ-3 СОЭКС'!$C$3:$G$2063,5,0)</f>
        <v>293.89999999999998</v>
      </c>
      <c r="AC174" s="219">
        <f t="shared" si="15"/>
        <v>0</v>
      </c>
    </row>
    <row r="175" spans="1:29" x14ac:dyDescent="0.3">
      <c r="A175" s="159" t="s">
        <v>572</v>
      </c>
      <c r="B175" s="160" t="s">
        <v>2371</v>
      </c>
      <c r="C175" s="160" t="s">
        <v>3874</v>
      </c>
      <c r="D175" s="113">
        <v>1</v>
      </c>
      <c r="E175" s="85">
        <v>257.39999999999998</v>
      </c>
      <c r="F175" s="86">
        <v>257.39999999999998</v>
      </c>
      <c r="G175" s="87">
        <v>11.35</v>
      </c>
      <c r="H175" s="87">
        <v>11.35</v>
      </c>
      <c r="I175" s="180" t="s">
        <v>170</v>
      </c>
      <c r="J175" s="96"/>
      <c r="K175" s="96"/>
      <c r="L175" s="96">
        <v>1</v>
      </c>
      <c r="M175" s="96"/>
      <c r="N175" s="96"/>
      <c r="O175" s="164"/>
      <c r="P175" s="164"/>
      <c r="Q175" s="164"/>
      <c r="R175" s="77">
        <f t="shared" si="16"/>
        <v>0</v>
      </c>
      <c r="S175" s="181"/>
      <c r="T175" s="291" t="str">
        <f>IFERROR(VLOOKUP(B175,'Найдено на объекте'!$A$2:$I$83,9,0),"-")</f>
        <v>-</v>
      </c>
      <c r="U175" s="196" t="str">
        <f t="shared" si="12"/>
        <v>-</v>
      </c>
      <c r="V175" s="95" t="str">
        <f>IFERROR(VLOOKUP(B175,[1]Отгрузки!$B$208:$C$281,2,0),"-")</f>
        <v>-</v>
      </c>
      <c r="W175" s="95" t="str">
        <f t="shared" si="17"/>
        <v>-</v>
      </c>
      <c r="X175" s="88">
        <f t="shared" si="13"/>
        <v>1</v>
      </c>
      <c r="Y175" s="196">
        <f t="shared" si="14"/>
        <v>0.25739999999999996</v>
      </c>
      <c r="Z175" s="319"/>
      <c r="AA175" s="291"/>
      <c r="AB175" s="63">
        <f>VLOOKUP(B175,'[2]ВОМ КГ-3 СОЭКС'!$C$3:$G$2063,5,0)</f>
        <v>257.39999999999998</v>
      </c>
      <c r="AC175" s="219">
        <f t="shared" si="15"/>
        <v>0</v>
      </c>
    </row>
    <row r="176" spans="1:29" x14ac:dyDescent="0.3">
      <c r="A176" s="159" t="s">
        <v>575</v>
      </c>
      <c r="B176" s="160" t="s">
        <v>2372</v>
      </c>
      <c r="C176" s="160" t="s">
        <v>3875</v>
      </c>
      <c r="D176" s="113">
        <v>1</v>
      </c>
      <c r="E176" s="85">
        <v>362.1</v>
      </c>
      <c r="F176" s="86">
        <v>362.1</v>
      </c>
      <c r="G176" s="87">
        <v>17.739999999999998</v>
      </c>
      <c r="H176" s="87">
        <v>17.739999999999998</v>
      </c>
      <c r="I176" s="180" t="s">
        <v>170</v>
      </c>
      <c r="J176" s="96"/>
      <c r="K176" s="96"/>
      <c r="L176" s="96">
        <v>1</v>
      </c>
      <c r="M176" s="96"/>
      <c r="N176" s="96"/>
      <c r="O176" s="164"/>
      <c r="P176" s="164"/>
      <c r="Q176" s="164"/>
      <c r="R176" s="77">
        <f t="shared" si="16"/>
        <v>0</v>
      </c>
      <c r="S176" s="181"/>
      <c r="T176" s="291" t="str">
        <f>IFERROR(VLOOKUP(B176,'Найдено на объекте'!$A$2:$I$83,9,0),"-")</f>
        <v>-</v>
      </c>
      <c r="U176" s="196" t="str">
        <f t="shared" si="12"/>
        <v>-</v>
      </c>
      <c r="V176" s="95" t="str">
        <f>IFERROR(VLOOKUP(B176,[1]Отгрузки!$B$208:$C$281,2,0),"-")</f>
        <v>-</v>
      </c>
      <c r="W176" s="95" t="str">
        <f t="shared" si="17"/>
        <v>-</v>
      </c>
      <c r="X176" s="88">
        <f t="shared" si="13"/>
        <v>1</v>
      </c>
      <c r="Y176" s="196">
        <f t="shared" si="14"/>
        <v>0.36210000000000003</v>
      </c>
      <c r="Z176" s="319"/>
      <c r="AA176" s="291"/>
      <c r="AB176" s="63">
        <f>VLOOKUP(B176,'[2]ВОМ КГ-3 СОЭКС'!$C$3:$G$2063,5,0)</f>
        <v>362.1</v>
      </c>
      <c r="AC176" s="219">
        <f t="shared" si="15"/>
        <v>0</v>
      </c>
    </row>
    <row r="177" spans="1:29" x14ac:dyDescent="0.3">
      <c r="A177" s="159" t="s">
        <v>578</v>
      </c>
      <c r="B177" s="160" t="s">
        <v>2373</v>
      </c>
      <c r="C177" s="160" t="s">
        <v>3876</v>
      </c>
      <c r="D177" s="113">
        <v>1</v>
      </c>
      <c r="E177" s="85">
        <v>449.9</v>
      </c>
      <c r="F177" s="86">
        <v>449.9</v>
      </c>
      <c r="G177" s="87">
        <v>20.170000000000002</v>
      </c>
      <c r="H177" s="87">
        <v>20.170000000000002</v>
      </c>
      <c r="I177" s="180" t="s">
        <v>170</v>
      </c>
      <c r="J177" s="96"/>
      <c r="K177" s="96"/>
      <c r="L177" s="96"/>
      <c r="M177" s="96"/>
      <c r="N177" s="96">
        <v>1</v>
      </c>
      <c r="O177" s="164"/>
      <c r="P177" s="164"/>
      <c r="Q177" s="164"/>
      <c r="R177" s="77">
        <f t="shared" si="16"/>
        <v>0</v>
      </c>
      <c r="S177" s="181"/>
      <c r="T177" s="291" t="str">
        <f>IFERROR(VLOOKUP(B177,'Найдено на объекте'!$A$2:$I$83,9,0),"-")</f>
        <v>-</v>
      </c>
      <c r="U177" s="196" t="str">
        <f t="shared" si="12"/>
        <v>-</v>
      </c>
      <c r="V177" s="95" t="str">
        <f>IFERROR(VLOOKUP(B177,[1]Отгрузки!$B$208:$C$281,2,0),"-")</f>
        <v>-</v>
      </c>
      <c r="W177" s="95" t="str">
        <f t="shared" si="17"/>
        <v>-</v>
      </c>
      <c r="X177" s="88">
        <f t="shared" si="13"/>
        <v>1</v>
      </c>
      <c r="Y177" s="196">
        <f t="shared" si="14"/>
        <v>0.44989999999999997</v>
      </c>
      <c r="Z177" s="319"/>
      <c r="AA177" s="291"/>
      <c r="AB177" s="63">
        <f>VLOOKUP(B177,'[2]ВОМ КГ-3 СОЭКС'!$C$3:$G$2063,5,0)</f>
        <v>449.9</v>
      </c>
      <c r="AC177" s="219">
        <f t="shared" si="15"/>
        <v>0</v>
      </c>
    </row>
    <row r="178" spans="1:29" ht="31.2" x14ac:dyDescent="0.3">
      <c r="A178" s="159" t="s">
        <v>581</v>
      </c>
      <c r="B178" s="160" t="s">
        <v>2374</v>
      </c>
      <c r="C178" s="160" t="s">
        <v>3877</v>
      </c>
      <c r="D178" s="113">
        <v>40</v>
      </c>
      <c r="E178" s="85">
        <v>1.5</v>
      </c>
      <c r="F178" s="86">
        <v>60</v>
      </c>
      <c r="G178" s="87">
        <v>0.04</v>
      </c>
      <c r="H178" s="87">
        <v>1.6</v>
      </c>
      <c r="I178" s="180" t="s">
        <v>170</v>
      </c>
      <c r="J178" s="96">
        <v>2</v>
      </c>
      <c r="K178" s="96">
        <v>2</v>
      </c>
      <c r="L178" s="96">
        <v>2</v>
      </c>
      <c r="M178" s="96">
        <v>2</v>
      </c>
      <c r="N178" s="96">
        <v>2</v>
      </c>
      <c r="O178" s="164">
        <v>2</v>
      </c>
      <c r="P178" s="164">
        <v>2</v>
      </c>
      <c r="Q178" s="164">
        <v>2</v>
      </c>
      <c r="R178" s="77">
        <f t="shared" si="16"/>
        <v>24</v>
      </c>
      <c r="S178" s="181" t="s">
        <v>1775</v>
      </c>
      <c r="T178" s="291" t="str">
        <f>IFERROR(VLOOKUP(B178,'Найдено на объекте'!$A$2:$I$83,9,0),"-")</f>
        <v>-</v>
      </c>
      <c r="U178" s="196" t="str">
        <f t="shared" si="12"/>
        <v>-</v>
      </c>
      <c r="V178" s="95" t="str">
        <f>IFERROR(VLOOKUP(B178,[1]Отгрузки!$B$208:$C$281,2,0),"-")</f>
        <v>-</v>
      </c>
      <c r="W178" s="95" t="str">
        <f t="shared" si="17"/>
        <v>-</v>
      </c>
      <c r="X178" s="88">
        <f t="shared" si="13"/>
        <v>40</v>
      </c>
      <c r="Y178" s="196">
        <f t="shared" si="14"/>
        <v>0.06</v>
      </c>
      <c r="Z178" s="319"/>
      <c r="AA178" s="291"/>
      <c r="AB178" s="63">
        <f>VLOOKUP(B178,'[2]ВОМ КГ-3 СОЭКС'!$C$3:$G$2063,5,0)</f>
        <v>60</v>
      </c>
      <c r="AC178" s="219">
        <f t="shared" si="15"/>
        <v>0</v>
      </c>
    </row>
    <row r="179" spans="1:29" ht="31.2" x14ac:dyDescent="0.3">
      <c r="A179" s="159" t="s">
        <v>584</v>
      </c>
      <c r="B179" s="160" t="s">
        <v>2375</v>
      </c>
      <c r="C179" s="160" t="s">
        <v>3878</v>
      </c>
      <c r="D179" s="113">
        <v>24</v>
      </c>
      <c r="E179" s="85">
        <v>0.3</v>
      </c>
      <c r="F179" s="86">
        <v>7.2</v>
      </c>
      <c r="G179" s="87">
        <v>0.02</v>
      </c>
      <c r="H179" s="87">
        <v>0.48</v>
      </c>
      <c r="I179" s="180" t="s">
        <v>170</v>
      </c>
      <c r="J179" s="96"/>
      <c r="K179" s="96"/>
      <c r="L179" s="96"/>
      <c r="M179" s="96">
        <v>4</v>
      </c>
      <c r="N179" s="96">
        <v>4</v>
      </c>
      <c r="O179" s="164"/>
      <c r="P179" s="164"/>
      <c r="Q179" s="164"/>
      <c r="R179" s="77">
        <f t="shared" si="16"/>
        <v>16</v>
      </c>
      <c r="S179" s="181" t="s">
        <v>1775</v>
      </c>
      <c r="T179" s="291" t="str">
        <f>IFERROR(VLOOKUP(B179,'Найдено на объекте'!$A$2:$I$83,9,0),"-")</f>
        <v>-</v>
      </c>
      <c r="U179" s="196" t="str">
        <f t="shared" si="12"/>
        <v>-</v>
      </c>
      <c r="V179" s="95" t="str">
        <f>IFERROR(VLOOKUP(B179,[1]Отгрузки!$B$208:$C$281,2,0),"-")</f>
        <v>-</v>
      </c>
      <c r="W179" s="95" t="str">
        <f t="shared" si="17"/>
        <v>-</v>
      </c>
      <c r="X179" s="88">
        <f t="shared" si="13"/>
        <v>24</v>
      </c>
      <c r="Y179" s="196">
        <f t="shared" si="14"/>
        <v>7.1999999999999989E-3</v>
      </c>
      <c r="Z179" s="319"/>
      <c r="AA179" s="291"/>
      <c r="AB179" s="63">
        <f>VLOOKUP(B179,'[2]ВОМ КГ-3 СОЭКС'!$C$3:$G$2063,5,0)</f>
        <v>7.2</v>
      </c>
      <c r="AC179" s="219">
        <f t="shared" si="15"/>
        <v>0</v>
      </c>
    </row>
    <row r="180" spans="1:29" x14ac:dyDescent="0.3">
      <c r="A180" s="159" t="s">
        <v>587</v>
      </c>
      <c r="B180" s="160" t="s">
        <v>2376</v>
      </c>
      <c r="C180" s="160" t="s">
        <v>3879</v>
      </c>
      <c r="D180" s="113">
        <v>8</v>
      </c>
      <c r="E180" s="85">
        <v>11.2</v>
      </c>
      <c r="F180" s="86">
        <v>89.6</v>
      </c>
      <c r="G180" s="87">
        <v>0.25</v>
      </c>
      <c r="H180" s="87">
        <v>2</v>
      </c>
      <c r="I180" s="180" t="s">
        <v>165</v>
      </c>
      <c r="J180" s="96"/>
      <c r="K180" s="96"/>
      <c r="L180" s="96"/>
      <c r="M180" s="96">
        <v>1</v>
      </c>
      <c r="N180" s="96">
        <v>7</v>
      </c>
      <c r="O180" s="164"/>
      <c r="P180" s="164"/>
      <c r="Q180" s="164"/>
      <c r="R180" s="77">
        <f t="shared" si="16"/>
        <v>0</v>
      </c>
      <c r="S180" s="181"/>
      <c r="T180" s="291" t="str">
        <f>IFERROR(VLOOKUP(B180,'Найдено на объекте'!$A$2:$I$83,9,0),"-")</f>
        <v>-</v>
      </c>
      <c r="U180" s="196" t="str">
        <f t="shared" si="12"/>
        <v>-</v>
      </c>
      <c r="V180" s="95" t="str">
        <f>IFERROR(VLOOKUP(B180,[1]Отгрузки!$B$208:$C$281,2,0),"-")</f>
        <v>-</v>
      </c>
      <c r="W180" s="95" t="str">
        <f t="shared" si="17"/>
        <v>-</v>
      </c>
      <c r="X180" s="88">
        <f t="shared" si="13"/>
        <v>8</v>
      </c>
      <c r="Y180" s="196">
        <f t="shared" si="14"/>
        <v>8.9599999999999999E-2</v>
      </c>
      <c r="Z180" s="319"/>
      <c r="AA180" s="291"/>
      <c r="AB180" s="63">
        <f>VLOOKUP(B180,'[2]ВОМ КГ-3 СОЭКС'!$C$3:$G$2063,5,0)</f>
        <v>89.6</v>
      </c>
      <c r="AC180" s="219">
        <f t="shared" si="15"/>
        <v>0</v>
      </c>
    </row>
    <row r="181" spans="1:29" x14ac:dyDescent="0.3">
      <c r="A181" s="159" t="s">
        <v>590</v>
      </c>
      <c r="B181" s="160" t="s">
        <v>2377</v>
      </c>
      <c r="C181" s="160" t="s">
        <v>3880</v>
      </c>
      <c r="D181" s="113">
        <v>1</v>
      </c>
      <c r="E181" s="85">
        <v>83.9</v>
      </c>
      <c r="F181" s="86">
        <v>83.9</v>
      </c>
      <c r="G181" s="87">
        <v>4.07</v>
      </c>
      <c r="H181" s="87">
        <v>4.07</v>
      </c>
      <c r="I181" s="180" t="s">
        <v>170</v>
      </c>
      <c r="J181" s="96">
        <v>1</v>
      </c>
      <c r="K181" s="96"/>
      <c r="L181" s="96"/>
      <c r="M181" s="96"/>
      <c r="N181" s="96"/>
      <c r="O181" s="164"/>
      <c r="P181" s="164"/>
      <c r="Q181" s="164"/>
      <c r="R181" s="77">
        <f t="shared" si="16"/>
        <v>0</v>
      </c>
      <c r="S181" s="181"/>
      <c r="T181" s="291" t="str">
        <f>IFERROR(VLOOKUP(B181,'Найдено на объекте'!$A$2:$I$83,9,0),"-")</f>
        <v>-</v>
      </c>
      <c r="U181" s="196" t="str">
        <f t="shared" si="12"/>
        <v>-</v>
      </c>
      <c r="V181" s="95" t="str">
        <f>IFERROR(VLOOKUP(B181,[1]Отгрузки!$B$208:$C$281,2,0),"-")</f>
        <v>-</v>
      </c>
      <c r="W181" s="95" t="str">
        <f t="shared" si="17"/>
        <v>-</v>
      </c>
      <c r="X181" s="88">
        <f t="shared" si="13"/>
        <v>1</v>
      </c>
      <c r="Y181" s="196">
        <f t="shared" si="14"/>
        <v>8.3900000000000002E-2</v>
      </c>
      <c r="Z181" s="319"/>
      <c r="AA181" s="291"/>
      <c r="AB181" s="63">
        <f>VLOOKUP(B181,'[2]ВОМ КГ-3 СОЭКС'!$C$3:$G$2063,5,0)</f>
        <v>83.9</v>
      </c>
      <c r="AC181" s="219">
        <f t="shared" si="15"/>
        <v>0</v>
      </c>
    </row>
    <row r="182" spans="1:29" x14ac:dyDescent="0.3">
      <c r="A182" s="159" t="s">
        <v>593</v>
      </c>
      <c r="B182" s="160" t="s">
        <v>2378</v>
      </c>
      <c r="C182" s="160" t="s">
        <v>3881</v>
      </c>
      <c r="D182" s="113">
        <v>1</v>
      </c>
      <c r="E182" s="85">
        <v>79.2</v>
      </c>
      <c r="F182" s="86">
        <v>79.2</v>
      </c>
      <c r="G182" s="87">
        <v>3.84</v>
      </c>
      <c r="H182" s="87">
        <v>3.84</v>
      </c>
      <c r="I182" s="180" t="s">
        <v>170</v>
      </c>
      <c r="J182" s="96">
        <v>1</v>
      </c>
      <c r="K182" s="96"/>
      <c r="L182" s="96"/>
      <c r="M182" s="96"/>
      <c r="N182" s="96"/>
      <c r="O182" s="164"/>
      <c r="P182" s="164"/>
      <c r="Q182" s="164"/>
      <c r="R182" s="77">
        <f t="shared" si="16"/>
        <v>0</v>
      </c>
      <c r="S182" s="181"/>
      <c r="T182" s="291" t="str">
        <f>IFERROR(VLOOKUP(B182,'Найдено на объекте'!$A$2:$I$83,9,0),"-")</f>
        <v>-</v>
      </c>
      <c r="U182" s="196" t="str">
        <f t="shared" si="12"/>
        <v>-</v>
      </c>
      <c r="V182" s="95" t="str">
        <f>IFERROR(VLOOKUP(B182,[1]Отгрузки!$B$208:$C$281,2,0),"-")</f>
        <v>-</v>
      </c>
      <c r="W182" s="95" t="str">
        <f t="shared" si="17"/>
        <v>-</v>
      </c>
      <c r="X182" s="88">
        <f t="shared" si="13"/>
        <v>1</v>
      </c>
      <c r="Y182" s="196">
        <f t="shared" si="14"/>
        <v>7.9200000000000007E-2</v>
      </c>
      <c r="Z182" s="319"/>
      <c r="AA182" s="291"/>
      <c r="AB182" s="63">
        <f>VLOOKUP(B182,'[2]ВОМ КГ-3 СОЭКС'!$C$3:$G$2063,5,0)</f>
        <v>79.2</v>
      </c>
      <c r="AC182" s="219">
        <f t="shared" si="15"/>
        <v>0</v>
      </c>
    </row>
    <row r="183" spans="1:29" x14ac:dyDescent="0.3">
      <c r="A183" s="159" t="s">
        <v>596</v>
      </c>
      <c r="B183" s="160" t="s">
        <v>2379</v>
      </c>
      <c r="C183" s="160" t="s">
        <v>3882</v>
      </c>
      <c r="D183" s="113">
        <v>1</v>
      </c>
      <c r="E183" s="85">
        <v>64.5</v>
      </c>
      <c r="F183" s="86">
        <v>64.5</v>
      </c>
      <c r="G183" s="87">
        <v>3.14</v>
      </c>
      <c r="H183" s="87">
        <v>3.14</v>
      </c>
      <c r="I183" s="180" t="s">
        <v>170</v>
      </c>
      <c r="J183" s="96">
        <v>1</v>
      </c>
      <c r="K183" s="96"/>
      <c r="L183" s="96"/>
      <c r="M183" s="96"/>
      <c r="N183" s="96"/>
      <c r="O183" s="164"/>
      <c r="P183" s="164"/>
      <c r="Q183" s="164"/>
      <c r="R183" s="77">
        <f t="shared" si="16"/>
        <v>0</v>
      </c>
      <c r="S183" s="181"/>
      <c r="T183" s="291" t="str">
        <f>IFERROR(VLOOKUP(B183,'Найдено на объекте'!$A$2:$I$83,9,0),"-")</f>
        <v>-</v>
      </c>
      <c r="U183" s="196" t="str">
        <f t="shared" si="12"/>
        <v>-</v>
      </c>
      <c r="V183" s="95" t="str">
        <f>IFERROR(VLOOKUP(B183,[1]Отгрузки!$B$208:$C$281,2,0),"-")</f>
        <v>-</v>
      </c>
      <c r="W183" s="95" t="str">
        <f t="shared" si="17"/>
        <v>-</v>
      </c>
      <c r="X183" s="88">
        <f t="shared" si="13"/>
        <v>1</v>
      </c>
      <c r="Y183" s="196">
        <f t="shared" si="14"/>
        <v>6.4500000000000002E-2</v>
      </c>
      <c r="Z183" s="319"/>
      <c r="AA183" s="291"/>
      <c r="AB183" s="63">
        <f>VLOOKUP(B183,'[2]ВОМ КГ-3 СОЭКС'!$C$3:$G$2063,5,0)</f>
        <v>64.5</v>
      </c>
      <c r="AC183" s="219">
        <f t="shared" si="15"/>
        <v>0</v>
      </c>
    </row>
    <row r="184" spans="1:29" x14ac:dyDescent="0.3">
      <c r="A184" s="159" t="s">
        <v>599</v>
      </c>
      <c r="B184" s="160" t="s">
        <v>2380</v>
      </c>
      <c r="C184" s="160" t="s">
        <v>3883</v>
      </c>
      <c r="D184" s="113">
        <v>1</v>
      </c>
      <c r="E184" s="85">
        <v>107.8</v>
      </c>
      <c r="F184" s="86">
        <v>107.8</v>
      </c>
      <c r="G184" s="87">
        <v>5.22</v>
      </c>
      <c r="H184" s="87">
        <v>5.22</v>
      </c>
      <c r="I184" s="180" t="s">
        <v>170</v>
      </c>
      <c r="J184" s="96">
        <v>1</v>
      </c>
      <c r="K184" s="96"/>
      <c r="L184" s="96"/>
      <c r="M184" s="96"/>
      <c r="N184" s="96"/>
      <c r="O184" s="164"/>
      <c r="P184" s="164"/>
      <c r="Q184" s="164"/>
      <c r="R184" s="77">
        <f t="shared" si="16"/>
        <v>0</v>
      </c>
      <c r="S184" s="181"/>
      <c r="T184" s="291" t="str">
        <f>IFERROR(VLOOKUP(B184,'Найдено на объекте'!$A$2:$I$83,9,0),"-")</f>
        <v>-</v>
      </c>
      <c r="U184" s="196" t="str">
        <f t="shared" si="12"/>
        <v>-</v>
      </c>
      <c r="V184" s="95" t="str">
        <f>IFERROR(VLOOKUP(B184,[1]Отгрузки!$B$208:$C$281,2,0),"-")</f>
        <v>-</v>
      </c>
      <c r="W184" s="95" t="str">
        <f t="shared" si="17"/>
        <v>-</v>
      </c>
      <c r="X184" s="88">
        <f t="shared" si="13"/>
        <v>1</v>
      </c>
      <c r="Y184" s="196">
        <f t="shared" si="14"/>
        <v>0.10779999999999999</v>
      </c>
      <c r="Z184" s="319"/>
      <c r="AA184" s="291"/>
      <c r="AB184" s="63">
        <f>VLOOKUP(B184,'[2]ВОМ КГ-3 СОЭКС'!$C$3:$G$2063,5,0)</f>
        <v>107.8</v>
      </c>
      <c r="AC184" s="219">
        <f t="shared" si="15"/>
        <v>0</v>
      </c>
    </row>
    <row r="185" spans="1:29" x14ac:dyDescent="0.3">
      <c r="A185" s="159" t="s">
        <v>602</v>
      </c>
      <c r="B185" s="160" t="s">
        <v>2381</v>
      </c>
      <c r="C185" s="160" t="s">
        <v>3884</v>
      </c>
      <c r="D185" s="113">
        <v>1</v>
      </c>
      <c r="E185" s="85">
        <v>100</v>
      </c>
      <c r="F185" s="86">
        <v>100</v>
      </c>
      <c r="G185" s="87">
        <v>4.8499999999999996</v>
      </c>
      <c r="H185" s="87">
        <v>4.8499999999999996</v>
      </c>
      <c r="I185" s="180" t="s">
        <v>170</v>
      </c>
      <c r="J185" s="96">
        <v>1</v>
      </c>
      <c r="K185" s="96"/>
      <c r="L185" s="96"/>
      <c r="M185" s="96"/>
      <c r="N185" s="96"/>
      <c r="O185" s="164"/>
      <c r="P185" s="164"/>
      <c r="Q185" s="164"/>
      <c r="R185" s="77">
        <f t="shared" si="16"/>
        <v>0</v>
      </c>
      <c r="S185" s="181"/>
      <c r="T185" s="291" t="str">
        <f>IFERROR(VLOOKUP(B185,'Найдено на объекте'!$A$2:$I$83,9,0),"-")</f>
        <v>-</v>
      </c>
      <c r="U185" s="196" t="str">
        <f t="shared" si="12"/>
        <v>-</v>
      </c>
      <c r="V185" s="95" t="str">
        <f>IFERROR(VLOOKUP(B185,[1]Отгрузки!$B$208:$C$281,2,0),"-")</f>
        <v>-</v>
      </c>
      <c r="W185" s="95" t="str">
        <f t="shared" si="17"/>
        <v>-</v>
      </c>
      <c r="X185" s="88">
        <f t="shared" si="13"/>
        <v>1</v>
      </c>
      <c r="Y185" s="196">
        <f t="shared" si="14"/>
        <v>0.1</v>
      </c>
      <c r="Z185" s="319"/>
      <c r="AA185" s="291"/>
      <c r="AB185" s="63">
        <f>VLOOKUP(B185,'[2]ВОМ КГ-3 СОЭКС'!$C$3:$G$2063,5,0)</f>
        <v>100</v>
      </c>
      <c r="AC185" s="219">
        <f t="shared" si="15"/>
        <v>0</v>
      </c>
    </row>
    <row r="186" spans="1:29" x14ac:dyDescent="0.3">
      <c r="A186" s="159" t="s">
        <v>605</v>
      </c>
      <c r="B186" s="160" t="s">
        <v>2382</v>
      </c>
      <c r="C186" s="160" t="s">
        <v>3885</v>
      </c>
      <c r="D186" s="113">
        <v>1</v>
      </c>
      <c r="E186" s="85">
        <v>88.6</v>
      </c>
      <c r="F186" s="86">
        <v>88.6</v>
      </c>
      <c r="G186" s="87">
        <v>4.29</v>
      </c>
      <c r="H186" s="87">
        <v>4.29</v>
      </c>
      <c r="I186" s="180" t="s">
        <v>170</v>
      </c>
      <c r="J186" s="96">
        <v>1</v>
      </c>
      <c r="K186" s="96"/>
      <c r="L186" s="96"/>
      <c r="M186" s="96"/>
      <c r="N186" s="96"/>
      <c r="O186" s="164"/>
      <c r="P186" s="164"/>
      <c r="Q186" s="164"/>
      <c r="R186" s="77">
        <f t="shared" si="16"/>
        <v>0</v>
      </c>
      <c r="S186" s="181"/>
      <c r="T186" s="291" t="str">
        <f>IFERROR(VLOOKUP(B186,'Найдено на объекте'!$A$2:$I$83,9,0),"-")</f>
        <v>-</v>
      </c>
      <c r="U186" s="196" t="str">
        <f t="shared" si="12"/>
        <v>-</v>
      </c>
      <c r="V186" s="95" t="str">
        <f>IFERROR(VLOOKUP(B186,[1]Отгрузки!$B$208:$C$281,2,0),"-")</f>
        <v>-</v>
      </c>
      <c r="W186" s="95" t="str">
        <f t="shared" si="17"/>
        <v>-</v>
      </c>
      <c r="X186" s="88">
        <f t="shared" si="13"/>
        <v>1</v>
      </c>
      <c r="Y186" s="196">
        <f t="shared" si="14"/>
        <v>8.8599999999999998E-2</v>
      </c>
      <c r="Z186" s="319"/>
      <c r="AA186" s="291"/>
      <c r="AB186" s="63">
        <f>VLOOKUP(B186,'[2]ВОМ КГ-3 СОЭКС'!$C$3:$G$2063,5,0)</f>
        <v>88.6</v>
      </c>
      <c r="AC186" s="219">
        <f t="shared" si="15"/>
        <v>0</v>
      </c>
    </row>
    <row r="187" spans="1:29" x14ac:dyDescent="0.3">
      <c r="A187" s="159" t="s">
        <v>608</v>
      </c>
      <c r="B187" s="160" t="s">
        <v>2383</v>
      </c>
      <c r="C187" s="160" t="s">
        <v>3886</v>
      </c>
      <c r="D187" s="113">
        <v>1</v>
      </c>
      <c r="E187" s="85">
        <v>81.099999999999994</v>
      </c>
      <c r="F187" s="86">
        <v>81.099999999999994</v>
      </c>
      <c r="G187" s="87">
        <v>3.93</v>
      </c>
      <c r="H187" s="87">
        <v>3.93</v>
      </c>
      <c r="I187" s="180" t="s">
        <v>170</v>
      </c>
      <c r="J187" s="96">
        <v>1</v>
      </c>
      <c r="K187" s="96"/>
      <c r="L187" s="96"/>
      <c r="M187" s="96"/>
      <c r="N187" s="96"/>
      <c r="O187" s="164"/>
      <c r="P187" s="164"/>
      <c r="Q187" s="164"/>
      <c r="R187" s="77">
        <f t="shared" si="16"/>
        <v>0</v>
      </c>
      <c r="S187" s="181"/>
      <c r="T187" s="291" t="str">
        <f>IFERROR(VLOOKUP(B187,'Найдено на объекте'!$A$2:$I$83,9,0),"-")</f>
        <v>-</v>
      </c>
      <c r="U187" s="196" t="str">
        <f t="shared" si="12"/>
        <v>-</v>
      </c>
      <c r="V187" s="95" t="str">
        <f>IFERROR(VLOOKUP(B187,[1]Отгрузки!$B$208:$C$281,2,0),"-")</f>
        <v>-</v>
      </c>
      <c r="W187" s="95" t="str">
        <f t="shared" si="17"/>
        <v>-</v>
      </c>
      <c r="X187" s="88">
        <f t="shared" si="13"/>
        <v>1</v>
      </c>
      <c r="Y187" s="196">
        <f t="shared" si="14"/>
        <v>8.1099999999999992E-2</v>
      </c>
      <c r="Z187" s="319"/>
      <c r="AA187" s="291"/>
      <c r="AB187" s="63">
        <f>VLOOKUP(B187,'[2]ВОМ КГ-3 СОЭКС'!$C$3:$G$2063,5,0)</f>
        <v>81.099999999999994</v>
      </c>
      <c r="AC187" s="219">
        <f t="shared" si="15"/>
        <v>0</v>
      </c>
    </row>
    <row r="188" spans="1:29" x14ac:dyDescent="0.3">
      <c r="A188" s="159" t="s">
        <v>611</v>
      </c>
      <c r="B188" s="160" t="s">
        <v>2384</v>
      </c>
      <c r="C188" s="160" t="s">
        <v>3887</v>
      </c>
      <c r="D188" s="113">
        <v>1</v>
      </c>
      <c r="E188" s="85">
        <v>108.1</v>
      </c>
      <c r="F188" s="86">
        <v>108.1</v>
      </c>
      <c r="G188" s="87">
        <v>5.23</v>
      </c>
      <c r="H188" s="87">
        <v>5.23</v>
      </c>
      <c r="I188" s="180" t="s">
        <v>170</v>
      </c>
      <c r="J188" s="96">
        <v>1</v>
      </c>
      <c r="K188" s="96"/>
      <c r="L188" s="96"/>
      <c r="M188" s="96"/>
      <c r="N188" s="96"/>
      <c r="O188" s="164"/>
      <c r="P188" s="164"/>
      <c r="Q188" s="164"/>
      <c r="R188" s="77">
        <f t="shared" si="16"/>
        <v>0</v>
      </c>
      <c r="S188" s="181"/>
      <c r="T188" s="291" t="str">
        <f>IFERROR(VLOOKUP(B188,'Найдено на объекте'!$A$2:$I$83,9,0),"-")</f>
        <v>-</v>
      </c>
      <c r="U188" s="196" t="str">
        <f t="shared" si="12"/>
        <v>-</v>
      </c>
      <c r="V188" s="95" t="str">
        <f>IFERROR(VLOOKUP(B188,[1]Отгрузки!$B$208:$C$281,2,0),"-")</f>
        <v>-</v>
      </c>
      <c r="W188" s="95" t="str">
        <f t="shared" si="17"/>
        <v>-</v>
      </c>
      <c r="X188" s="88">
        <f t="shared" si="13"/>
        <v>1</v>
      </c>
      <c r="Y188" s="196">
        <f t="shared" si="14"/>
        <v>0.10809999999999999</v>
      </c>
      <c r="Z188" s="319"/>
      <c r="AA188" s="291"/>
      <c r="AB188" s="63">
        <f>VLOOKUP(B188,'[2]ВОМ КГ-3 СОЭКС'!$C$3:$G$2063,5,0)</f>
        <v>108.1</v>
      </c>
      <c r="AC188" s="219">
        <f t="shared" si="15"/>
        <v>0</v>
      </c>
    </row>
    <row r="189" spans="1:29" x14ac:dyDescent="0.3">
      <c r="A189" s="159" t="s">
        <v>614</v>
      </c>
      <c r="B189" s="160" t="s">
        <v>2385</v>
      </c>
      <c r="C189" s="160" t="s">
        <v>3888</v>
      </c>
      <c r="D189" s="113">
        <v>1</v>
      </c>
      <c r="E189" s="85">
        <v>100.3</v>
      </c>
      <c r="F189" s="86">
        <v>100.3</v>
      </c>
      <c r="G189" s="87">
        <v>4.8600000000000003</v>
      </c>
      <c r="H189" s="87">
        <v>4.8600000000000003</v>
      </c>
      <c r="I189" s="180" t="s">
        <v>170</v>
      </c>
      <c r="J189" s="96">
        <v>1</v>
      </c>
      <c r="K189" s="96"/>
      <c r="L189" s="96"/>
      <c r="M189" s="96"/>
      <c r="N189" s="96"/>
      <c r="O189" s="164"/>
      <c r="P189" s="164"/>
      <c r="Q189" s="164"/>
      <c r="R189" s="77">
        <f t="shared" si="16"/>
        <v>0</v>
      </c>
      <c r="S189" s="181"/>
      <c r="T189" s="291" t="str">
        <f>IFERROR(VLOOKUP(B189,'Найдено на объекте'!$A$2:$I$83,9,0),"-")</f>
        <v>-</v>
      </c>
      <c r="U189" s="196" t="str">
        <f t="shared" si="12"/>
        <v>-</v>
      </c>
      <c r="V189" s="95" t="str">
        <f>IFERROR(VLOOKUP(B189,[1]Отгрузки!$B$208:$C$281,2,0),"-")</f>
        <v>-</v>
      </c>
      <c r="W189" s="95" t="str">
        <f t="shared" si="17"/>
        <v>-</v>
      </c>
      <c r="X189" s="88">
        <f t="shared" si="13"/>
        <v>1</v>
      </c>
      <c r="Y189" s="196">
        <f t="shared" si="14"/>
        <v>0.1003</v>
      </c>
      <c r="Z189" s="319"/>
      <c r="AA189" s="291"/>
      <c r="AB189" s="63">
        <f>VLOOKUP(B189,'[2]ВОМ КГ-3 СОЭКС'!$C$3:$G$2063,5,0)</f>
        <v>100.3</v>
      </c>
      <c r="AC189" s="219">
        <f t="shared" si="15"/>
        <v>0</v>
      </c>
    </row>
    <row r="190" spans="1:29" x14ac:dyDescent="0.3">
      <c r="A190" s="159" t="s">
        <v>617</v>
      </c>
      <c r="B190" s="160" t="s">
        <v>2386</v>
      </c>
      <c r="C190" s="160" t="s">
        <v>3889</v>
      </c>
      <c r="D190" s="113">
        <v>1</v>
      </c>
      <c r="E190" s="85">
        <v>75.3</v>
      </c>
      <c r="F190" s="86">
        <v>75.3</v>
      </c>
      <c r="G190" s="87">
        <v>3.66</v>
      </c>
      <c r="H190" s="87">
        <v>3.66</v>
      </c>
      <c r="I190" s="180" t="s">
        <v>170</v>
      </c>
      <c r="J190" s="96">
        <v>1</v>
      </c>
      <c r="K190" s="96"/>
      <c r="L190" s="96"/>
      <c r="M190" s="96"/>
      <c r="N190" s="96"/>
      <c r="O190" s="164"/>
      <c r="P190" s="164"/>
      <c r="Q190" s="164"/>
      <c r="R190" s="77">
        <f t="shared" si="16"/>
        <v>0</v>
      </c>
      <c r="S190" s="181"/>
      <c r="T190" s="291" t="str">
        <f>IFERROR(VLOOKUP(B190,'Найдено на объекте'!$A$2:$I$83,9,0),"-")</f>
        <v>-</v>
      </c>
      <c r="U190" s="196" t="str">
        <f t="shared" si="12"/>
        <v>-</v>
      </c>
      <c r="V190" s="95" t="str">
        <f>IFERROR(VLOOKUP(B190,[1]Отгрузки!$B$208:$C$281,2,0),"-")</f>
        <v>-</v>
      </c>
      <c r="W190" s="95" t="str">
        <f t="shared" si="17"/>
        <v>-</v>
      </c>
      <c r="X190" s="88">
        <f t="shared" si="13"/>
        <v>1</v>
      </c>
      <c r="Y190" s="196">
        <f t="shared" si="14"/>
        <v>7.5299999999999992E-2</v>
      </c>
      <c r="Z190" s="319"/>
      <c r="AA190" s="291"/>
      <c r="AB190" s="63">
        <f>VLOOKUP(B190,'[2]ВОМ КГ-3 СОЭКС'!$C$3:$G$2063,5,0)</f>
        <v>75.3</v>
      </c>
      <c r="AC190" s="219">
        <f t="shared" si="15"/>
        <v>0</v>
      </c>
    </row>
    <row r="191" spans="1:29" x14ac:dyDescent="0.3">
      <c r="A191" s="159" t="s">
        <v>620</v>
      </c>
      <c r="B191" s="160" t="s">
        <v>2387</v>
      </c>
      <c r="C191" s="160" t="s">
        <v>3890</v>
      </c>
      <c r="D191" s="113">
        <v>1</v>
      </c>
      <c r="E191" s="85">
        <v>78.5</v>
      </c>
      <c r="F191" s="86">
        <v>78.5</v>
      </c>
      <c r="G191" s="87">
        <v>3.8</v>
      </c>
      <c r="H191" s="87">
        <v>3.8</v>
      </c>
      <c r="I191" s="180" t="s">
        <v>170</v>
      </c>
      <c r="J191" s="96">
        <v>1</v>
      </c>
      <c r="K191" s="96"/>
      <c r="L191" s="96"/>
      <c r="M191" s="96"/>
      <c r="N191" s="96"/>
      <c r="O191" s="164"/>
      <c r="P191" s="164"/>
      <c r="Q191" s="164"/>
      <c r="R191" s="77">
        <f t="shared" si="16"/>
        <v>0</v>
      </c>
      <c r="S191" s="181"/>
      <c r="T191" s="291" t="str">
        <f>IFERROR(VLOOKUP(B191,'Найдено на объекте'!$A$2:$I$83,9,0),"-")</f>
        <v>-</v>
      </c>
      <c r="U191" s="196" t="str">
        <f t="shared" si="12"/>
        <v>-</v>
      </c>
      <c r="V191" s="95" t="str">
        <f>IFERROR(VLOOKUP(B191,[1]Отгрузки!$B$208:$C$281,2,0),"-")</f>
        <v>-</v>
      </c>
      <c r="W191" s="95" t="str">
        <f t="shared" si="17"/>
        <v>-</v>
      </c>
      <c r="X191" s="88">
        <f t="shared" si="13"/>
        <v>1</v>
      </c>
      <c r="Y191" s="196">
        <f t="shared" si="14"/>
        <v>7.85E-2</v>
      </c>
      <c r="Z191" s="319"/>
      <c r="AA191" s="291"/>
      <c r="AB191" s="63">
        <f>VLOOKUP(B191,'[2]ВОМ КГ-3 СОЭКС'!$C$3:$G$2063,5,0)</f>
        <v>78.5</v>
      </c>
      <c r="AC191" s="219">
        <f t="shared" si="15"/>
        <v>0</v>
      </c>
    </row>
    <row r="192" spans="1:29" x14ac:dyDescent="0.3">
      <c r="A192" s="159" t="s">
        <v>623</v>
      </c>
      <c r="B192" s="160" t="s">
        <v>2388</v>
      </c>
      <c r="C192" s="160" t="s">
        <v>3891</v>
      </c>
      <c r="D192" s="113">
        <v>4</v>
      </c>
      <c r="E192" s="85">
        <v>228.8</v>
      </c>
      <c r="F192" s="86">
        <v>915.2</v>
      </c>
      <c r="G192" s="87">
        <v>11.13</v>
      </c>
      <c r="H192" s="87">
        <v>44.52</v>
      </c>
      <c r="I192" s="180" t="s">
        <v>170</v>
      </c>
      <c r="J192" s="96"/>
      <c r="K192" s="96">
        <v>2</v>
      </c>
      <c r="L192" s="96">
        <v>2</v>
      </c>
      <c r="M192" s="96"/>
      <c r="N192" s="96"/>
      <c r="O192" s="164"/>
      <c r="P192" s="164"/>
      <c r="Q192" s="164"/>
      <c r="R192" s="77">
        <f t="shared" si="16"/>
        <v>0</v>
      </c>
      <c r="S192" s="181"/>
      <c r="T192" s="291" t="str">
        <f>IFERROR(VLOOKUP(B192,'Найдено на объекте'!$A$2:$I$83,9,0),"-")</f>
        <v>-</v>
      </c>
      <c r="U192" s="196" t="str">
        <f t="shared" si="12"/>
        <v>-</v>
      </c>
      <c r="V192" s="95" t="str">
        <f>IFERROR(VLOOKUP(B192,[1]Отгрузки!$B$208:$C$281,2,0),"-")</f>
        <v>-</v>
      </c>
      <c r="W192" s="95" t="str">
        <f t="shared" si="17"/>
        <v>-</v>
      </c>
      <c r="X192" s="88">
        <f t="shared" si="13"/>
        <v>4</v>
      </c>
      <c r="Y192" s="196">
        <f t="shared" si="14"/>
        <v>0.91520000000000001</v>
      </c>
      <c r="Z192" s="319"/>
      <c r="AA192" s="291"/>
      <c r="AB192" s="63">
        <f>VLOOKUP(B192,'[2]ВОМ КГ-3 СОЭКС'!$C$3:$G$2063,5,0)</f>
        <v>915.2</v>
      </c>
      <c r="AC192" s="219">
        <f t="shared" si="15"/>
        <v>0</v>
      </c>
    </row>
    <row r="193" spans="1:29" x14ac:dyDescent="0.3">
      <c r="A193" s="159" t="s">
        <v>626</v>
      </c>
      <c r="B193" s="160" t="s">
        <v>2389</v>
      </c>
      <c r="C193" s="160" t="s">
        <v>3892</v>
      </c>
      <c r="D193" s="113">
        <v>4</v>
      </c>
      <c r="E193" s="85">
        <v>210</v>
      </c>
      <c r="F193" s="86">
        <v>840</v>
      </c>
      <c r="G193" s="87">
        <v>10.199999999999999</v>
      </c>
      <c r="H193" s="87">
        <v>40.799999999999997</v>
      </c>
      <c r="I193" s="180" t="s">
        <v>170</v>
      </c>
      <c r="J193" s="96"/>
      <c r="K193" s="96">
        <v>2</v>
      </c>
      <c r="L193" s="96">
        <v>2</v>
      </c>
      <c r="M193" s="96"/>
      <c r="N193" s="96"/>
      <c r="O193" s="164"/>
      <c r="P193" s="164"/>
      <c r="Q193" s="164"/>
      <c r="R193" s="77">
        <f t="shared" si="16"/>
        <v>0</v>
      </c>
      <c r="S193" s="181"/>
      <c r="T193" s="291" t="str">
        <f>IFERROR(VLOOKUP(B193,'Найдено на объекте'!$A$2:$I$83,9,0),"-")</f>
        <v>-</v>
      </c>
      <c r="U193" s="196" t="str">
        <f t="shared" si="12"/>
        <v>-</v>
      </c>
      <c r="V193" s="95" t="str">
        <f>IFERROR(VLOOKUP(B193,[1]Отгрузки!$B$208:$C$281,2,0),"-")</f>
        <v>-</v>
      </c>
      <c r="W193" s="95" t="str">
        <f t="shared" si="17"/>
        <v>-</v>
      </c>
      <c r="X193" s="88">
        <f t="shared" si="13"/>
        <v>4</v>
      </c>
      <c r="Y193" s="196">
        <f t="shared" si="14"/>
        <v>0.84</v>
      </c>
      <c r="Z193" s="319"/>
      <c r="AA193" s="291"/>
      <c r="AB193" s="63">
        <f>VLOOKUP(B193,'[2]ВОМ КГ-3 СОЭКС'!$C$3:$G$2063,5,0)</f>
        <v>840</v>
      </c>
      <c r="AC193" s="219">
        <f t="shared" si="15"/>
        <v>0</v>
      </c>
    </row>
    <row r="194" spans="1:29" x14ac:dyDescent="0.3">
      <c r="A194" s="159" t="s">
        <v>629</v>
      </c>
      <c r="B194" s="160" t="s">
        <v>2390</v>
      </c>
      <c r="C194" s="160" t="s">
        <v>3893</v>
      </c>
      <c r="D194" s="113">
        <v>2</v>
      </c>
      <c r="E194" s="85">
        <v>172.6</v>
      </c>
      <c r="F194" s="86">
        <v>345.2</v>
      </c>
      <c r="G194" s="87">
        <v>8.4</v>
      </c>
      <c r="H194" s="87">
        <v>16.8</v>
      </c>
      <c r="I194" s="180" t="s">
        <v>170</v>
      </c>
      <c r="J194" s="96"/>
      <c r="K194" s="96">
        <v>1</v>
      </c>
      <c r="L194" s="96">
        <v>1</v>
      </c>
      <c r="M194" s="96"/>
      <c r="N194" s="96"/>
      <c r="O194" s="164"/>
      <c r="P194" s="164"/>
      <c r="Q194" s="164"/>
      <c r="R194" s="77">
        <f t="shared" si="16"/>
        <v>0</v>
      </c>
      <c r="S194" s="181"/>
      <c r="T194" s="291" t="str">
        <f>IFERROR(VLOOKUP(B194,'Найдено на объекте'!$A$2:$I$83,9,0),"-")</f>
        <v>-</v>
      </c>
      <c r="U194" s="196" t="str">
        <f t="shared" si="12"/>
        <v>-</v>
      </c>
      <c r="V194" s="95" t="str">
        <f>IFERROR(VLOOKUP(B194,[1]Отгрузки!$B$208:$C$281,2,0),"-")</f>
        <v>-</v>
      </c>
      <c r="W194" s="95" t="str">
        <f t="shared" si="17"/>
        <v>-</v>
      </c>
      <c r="X194" s="88">
        <f t="shared" si="13"/>
        <v>2</v>
      </c>
      <c r="Y194" s="196">
        <f t="shared" si="14"/>
        <v>0.34520000000000001</v>
      </c>
      <c r="Z194" s="319"/>
      <c r="AA194" s="291"/>
      <c r="AB194" s="63">
        <f>VLOOKUP(B194,'[2]ВОМ КГ-3 СОЭКС'!$C$3:$G$2063,5,0)</f>
        <v>345.2</v>
      </c>
      <c r="AC194" s="219">
        <f t="shared" si="15"/>
        <v>0</v>
      </c>
    </row>
    <row r="195" spans="1:29" x14ac:dyDescent="0.3">
      <c r="A195" s="159" t="s">
        <v>632</v>
      </c>
      <c r="B195" s="160" t="s">
        <v>2391</v>
      </c>
      <c r="C195" s="160" t="s">
        <v>3894</v>
      </c>
      <c r="D195" s="113">
        <v>2</v>
      </c>
      <c r="E195" s="85">
        <v>287.3</v>
      </c>
      <c r="F195" s="86">
        <v>574.6</v>
      </c>
      <c r="G195" s="87">
        <v>13.95</v>
      </c>
      <c r="H195" s="87">
        <v>27.9</v>
      </c>
      <c r="I195" s="180" t="s">
        <v>170</v>
      </c>
      <c r="J195" s="96"/>
      <c r="K195" s="96">
        <v>1</v>
      </c>
      <c r="L195" s="96">
        <v>1</v>
      </c>
      <c r="M195" s="96"/>
      <c r="N195" s="96"/>
      <c r="O195" s="164"/>
      <c r="P195" s="164"/>
      <c r="Q195" s="164"/>
      <c r="R195" s="77">
        <f t="shared" si="16"/>
        <v>0</v>
      </c>
      <c r="S195" s="181"/>
      <c r="T195" s="291" t="str">
        <f>IFERROR(VLOOKUP(B195,'Найдено на объекте'!$A$2:$I$83,9,0),"-")</f>
        <v>-</v>
      </c>
      <c r="U195" s="196" t="str">
        <f t="shared" ref="U195:U258" si="18">IFERROR(T195*E195/1000,"-")</f>
        <v>-</v>
      </c>
      <c r="V195" s="95" t="str">
        <f>IFERROR(VLOOKUP(B195,[1]Отгрузки!$B$208:$C$281,2,0),"-")</f>
        <v>-</v>
      </c>
      <c r="W195" s="95" t="str">
        <f t="shared" si="17"/>
        <v>-</v>
      </c>
      <c r="X195" s="88">
        <f t="shared" ref="X195:X258" si="19">IFERROR((D195-V195),D195)</f>
        <v>2</v>
      </c>
      <c r="Y195" s="196">
        <f t="shared" ref="Y195:Y258" si="20">IFERROR(X195*E195/1000, 0)</f>
        <v>0.5746</v>
      </c>
      <c r="Z195" s="319"/>
      <c r="AA195" s="291"/>
      <c r="AB195" s="63">
        <f>VLOOKUP(B195,'[2]ВОМ КГ-3 СОЭКС'!$C$3:$G$2063,5,0)</f>
        <v>574.6</v>
      </c>
      <c r="AC195" s="219">
        <f t="shared" ref="AC195:AC258" si="21">F195-AB195</f>
        <v>0</v>
      </c>
    </row>
    <row r="196" spans="1:29" x14ac:dyDescent="0.3">
      <c r="A196" s="159" t="s">
        <v>635</v>
      </c>
      <c r="B196" s="160" t="s">
        <v>2392</v>
      </c>
      <c r="C196" s="160" t="s">
        <v>3895</v>
      </c>
      <c r="D196" s="113">
        <v>2</v>
      </c>
      <c r="E196" s="85">
        <v>266.7</v>
      </c>
      <c r="F196" s="86">
        <v>533.4</v>
      </c>
      <c r="G196" s="87">
        <v>12.96</v>
      </c>
      <c r="H196" s="87">
        <v>25.92</v>
      </c>
      <c r="I196" s="180" t="s">
        <v>170</v>
      </c>
      <c r="J196" s="96"/>
      <c r="K196" s="96">
        <v>1</v>
      </c>
      <c r="L196" s="96">
        <v>1</v>
      </c>
      <c r="M196" s="96"/>
      <c r="N196" s="96"/>
      <c r="O196" s="164"/>
      <c r="P196" s="164"/>
      <c r="Q196" s="164"/>
      <c r="R196" s="77">
        <f t="shared" ref="R196:R255" si="22">D196-J196-K196-L196-M196-N196-O196-P196-Q196</f>
        <v>0</v>
      </c>
      <c r="S196" s="181"/>
      <c r="T196" s="291" t="str">
        <f>IFERROR(VLOOKUP(B196,'Найдено на объекте'!$A$2:$I$83,9,0),"-")</f>
        <v>-</v>
      </c>
      <c r="U196" s="196" t="str">
        <f t="shared" si="18"/>
        <v>-</v>
      </c>
      <c r="V196" s="95" t="str">
        <f>IFERROR(VLOOKUP(B196,[1]Отгрузки!$B$208:$C$281,2,0),"-")</f>
        <v>-</v>
      </c>
      <c r="W196" s="95" t="str">
        <f t="shared" ref="W196:W259" si="23">IFERROR(V196*E196/1000, "-")</f>
        <v>-</v>
      </c>
      <c r="X196" s="88">
        <f t="shared" si="19"/>
        <v>2</v>
      </c>
      <c r="Y196" s="196">
        <f t="shared" si="20"/>
        <v>0.53339999999999999</v>
      </c>
      <c r="Z196" s="319"/>
      <c r="AA196" s="291"/>
      <c r="AB196" s="63">
        <f>VLOOKUP(B196,'[2]ВОМ КГ-3 СОЭКС'!$C$3:$G$2063,5,0)</f>
        <v>533.4</v>
      </c>
      <c r="AC196" s="219">
        <f t="shared" si="21"/>
        <v>0</v>
      </c>
    </row>
    <row r="197" spans="1:29" x14ac:dyDescent="0.3">
      <c r="A197" s="159" t="s">
        <v>638</v>
      </c>
      <c r="B197" s="160" t="s">
        <v>2393</v>
      </c>
      <c r="C197" s="160" t="s">
        <v>3896</v>
      </c>
      <c r="D197" s="113">
        <v>2</v>
      </c>
      <c r="E197" s="85">
        <v>236.3</v>
      </c>
      <c r="F197" s="86">
        <v>472.6</v>
      </c>
      <c r="G197" s="87">
        <v>11.49</v>
      </c>
      <c r="H197" s="87">
        <v>22.98</v>
      </c>
      <c r="I197" s="180" t="s">
        <v>170</v>
      </c>
      <c r="J197" s="96"/>
      <c r="K197" s="96">
        <v>1</v>
      </c>
      <c r="L197" s="96">
        <v>1</v>
      </c>
      <c r="M197" s="96"/>
      <c r="N197" s="96"/>
      <c r="O197" s="164"/>
      <c r="P197" s="164"/>
      <c r="Q197" s="164"/>
      <c r="R197" s="77">
        <f t="shared" si="22"/>
        <v>0</v>
      </c>
      <c r="S197" s="181"/>
      <c r="T197" s="291" t="str">
        <f>IFERROR(VLOOKUP(B197,'Найдено на объекте'!$A$2:$I$83,9,0),"-")</f>
        <v>-</v>
      </c>
      <c r="U197" s="196" t="str">
        <f t="shared" si="18"/>
        <v>-</v>
      </c>
      <c r="V197" s="95" t="str">
        <f>IFERROR(VLOOKUP(B197,[1]Отгрузки!$B$208:$C$281,2,0),"-")</f>
        <v>-</v>
      </c>
      <c r="W197" s="95" t="str">
        <f t="shared" si="23"/>
        <v>-</v>
      </c>
      <c r="X197" s="88">
        <f t="shared" si="19"/>
        <v>2</v>
      </c>
      <c r="Y197" s="196">
        <f t="shared" si="20"/>
        <v>0.47260000000000002</v>
      </c>
      <c r="Z197" s="319"/>
      <c r="AA197" s="291"/>
      <c r="AB197" s="63">
        <f>VLOOKUP(B197,'[2]ВОМ КГ-3 СОЭКС'!$C$3:$G$2063,5,0)</f>
        <v>472.6</v>
      </c>
      <c r="AC197" s="219">
        <f t="shared" si="21"/>
        <v>0</v>
      </c>
    </row>
    <row r="198" spans="1:29" x14ac:dyDescent="0.3">
      <c r="A198" s="159" t="s">
        <v>641</v>
      </c>
      <c r="B198" s="160" t="s">
        <v>2394</v>
      </c>
      <c r="C198" s="160" t="s">
        <v>3897</v>
      </c>
      <c r="D198" s="113">
        <v>2</v>
      </c>
      <c r="E198" s="85">
        <v>216.4</v>
      </c>
      <c r="F198" s="86">
        <v>432.8</v>
      </c>
      <c r="G198" s="87">
        <v>10.54</v>
      </c>
      <c r="H198" s="87">
        <v>21.08</v>
      </c>
      <c r="I198" s="180" t="s">
        <v>170</v>
      </c>
      <c r="J198" s="96"/>
      <c r="K198" s="96">
        <v>1</v>
      </c>
      <c r="L198" s="96">
        <v>1</v>
      </c>
      <c r="M198" s="96"/>
      <c r="N198" s="96"/>
      <c r="O198" s="164"/>
      <c r="P198" s="164"/>
      <c r="Q198" s="164"/>
      <c r="R198" s="77">
        <f t="shared" si="22"/>
        <v>0</v>
      </c>
      <c r="S198" s="181"/>
      <c r="T198" s="291" t="str">
        <f>IFERROR(VLOOKUP(B198,'Найдено на объекте'!$A$2:$I$83,9,0),"-")</f>
        <v>-</v>
      </c>
      <c r="U198" s="196" t="str">
        <f t="shared" si="18"/>
        <v>-</v>
      </c>
      <c r="V198" s="95" t="str">
        <f>IFERROR(VLOOKUP(B198,[1]Отгрузки!$B$208:$C$281,2,0),"-")</f>
        <v>-</v>
      </c>
      <c r="W198" s="95" t="str">
        <f t="shared" si="23"/>
        <v>-</v>
      </c>
      <c r="X198" s="88">
        <f t="shared" si="19"/>
        <v>2</v>
      </c>
      <c r="Y198" s="196">
        <f t="shared" si="20"/>
        <v>0.43280000000000002</v>
      </c>
      <c r="Z198" s="319"/>
      <c r="AA198" s="291"/>
      <c r="AB198" s="63">
        <f>VLOOKUP(B198,'[2]ВОМ КГ-3 СОЭКС'!$C$3:$G$2063,5,0)</f>
        <v>432.8</v>
      </c>
      <c r="AC198" s="219">
        <f t="shared" si="21"/>
        <v>0</v>
      </c>
    </row>
    <row r="199" spans="1:29" x14ac:dyDescent="0.3">
      <c r="A199" s="159" t="s">
        <v>644</v>
      </c>
      <c r="B199" s="160" t="s">
        <v>2395</v>
      </c>
      <c r="C199" s="160" t="s">
        <v>3898</v>
      </c>
      <c r="D199" s="113">
        <v>2</v>
      </c>
      <c r="E199" s="85">
        <v>288.3</v>
      </c>
      <c r="F199" s="86">
        <v>576.6</v>
      </c>
      <c r="G199" s="87">
        <v>13.99</v>
      </c>
      <c r="H199" s="87">
        <v>27.98</v>
      </c>
      <c r="I199" s="180" t="s">
        <v>170</v>
      </c>
      <c r="J199" s="96"/>
      <c r="K199" s="96">
        <v>1</v>
      </c>
      <c r="L199" s="96">
        <v>1</v>
      </c>
      <c r="M199" s="96"/>
      <c r="N199" s="96"/>
      <c r="O199" s="164"/>
      <c r="P199" s="164"/>
      <c r="Q199" s="164"/>
      <c r="R199" s="77">
        <f t="shared" si="22"/>
        <v>0</v>
      </c>
      <c r="S199" s="181"/>
      <c r="T199" s="291" t="str">
        <f>IFERROR(VLOOKUP(B199,'Найдено на объекте'!$A$2:$I$83,9,0),"-")</f>
        <v>-</v>
      </c>
      <c r="U199" s="196" t="str">
        <f t="shared" si="18"/>
        <v>-</v>
      </c>
      <c r="V199" s="95" t="str">
        <f>IFERROR(VLOOKUP(B199,[1]Отгрузки!$B$208:$C$281,2,0),"-")</f>
        <v>-</v>
      </c>
      <c r="W199" s="95" t="str">
        <f t="shared" si="23"/>
        <v>-</v>
      </c>
      <c r="X199" s="88">
        <f t="shared" si="19"/>
        <v>2</v>
      </c>
      <c r="Y199" s="196">
        <f t="shared" si="20"/>
        <v>0.5766</v>
      </c>
      <c r="Z199" s="319"/>
      <c r="AA199" s="291"/>
      <c r="AB199" s="63">
        <f>VLOOKUP(B199,'[2]ВОМ КГ-3 СОЭКС'!$C$3:$G$2063,5,0)</f>
        <v>576.6</v>
      </c>
      <c r="AC199" s="219">
        <f t="shared" si="21"/>
        <v>0</v>
      </c>
    </row>
    <row r="200" spans="1:29" x14ac:dyDescent="0.3">
      <c r="A200" s="159" t="s">
        <v>647</v>
      </c>
      <c r="B200" s="160" t="s">
        <v>2396</v>
      </c>
      <c r="C200" s="160" t="s">
        <v>3899</v>
      </c>
      <c r="D200" s="113">
        <v>2</v>
      </c>
      <c r="E200" s="85">
        <v>267.5</v>
      </c>
      <c r="F200" s="86">
        <v>535</v>
      </c>
      <c r="G200" s="87">
        <v>13</v>
      </c>
      <c r="H200" s="87">
        <v>26</v>
      </c>
      <c r="I200" s="180" t="s">
        <v>170</v>
      </c>
      <c r="J200" s="96"/>
      <c r="K200" s="96">
        <v>1</v>
      </c>
      <c r="L200" s="96">
        <v>1</v>
      </c>
      <c r="M200" s="96"/>
      <c r="N200" s="96"/>
      <c r="O200" s="164"/>
      <c r="P200" s="164"/>
      <c r="Q200" s="164"/>
      <c r="R200" s="77">
        <f t="shared" si="22"/>
        <v>0</v>
      </c>
      <c r="S200" s="181"/>
      <c r="T200" s="291" t="str">
        <f>IFERROR(VLOOKUP(B200,'Найдено на объекте'!$A$2:$I$83,9,0),"-")</f>
        <v>-</v>
      </c>
      <c r="U200" s="196" t="str">
        <f t="shared" si="18"/>
        <v>-</v>
      </c>
      <c r="V200" s="95" t="str">
        <f>IFERROR(VLOOKUP(B200,[1]Отгрузки!$B$208:$C$281,2,0),"-")</f>
        <v>-</v>
      </c>
      <c r="W200" s="95" t="str">
        <f t="shared" si="23"/>
        <v>-</v>
      </c>
      <c r="X200" s="88">
        <f t="shared" si="19"/>
        <v>2</v>
      </c>
      <c r="Y200" s="196">
        <f t="shared" si="20"/>
        <v>0.53500000000000003</v>
      </c>
      <c r="Z200" s="319"/>
      <c r="AA200" s="291"/>
      <c r="AB200" s="63">
        <f>VLOOKUP(B200,'[2]ВОМ КГ-3 СОЭКС'!$C$3:$G$2063,5,0)</f>
        <v>535</v>
      </c>
      <c r="AC200" s="219">
        <f t="shared" si="21"/>
        <v>0</v>
      </c>
    </row>
    <row r="201" spans="1:29" x14ac:dyDescent="0.3">
      <c r="A201" s="159" t="s">
        <v>650</v>
      </c>
      <c r="B201" s="160" t="s">
        <v>2397</v>
      </c>
      <c r="C201" s="160" t="s">
        <v>3900</v>
      </c>
      <c r="D201" s="113">
        <v>2</v>
      </c>
      <c r="E201" s="85">
        <v>201.3</v>
      </c>
      <c r="F201" s="86">
        <v>402.6</v>
      </c>
      <c r="G201" s="87">
        <v>9.8000000000000007</v>
      </c>
      <c r="H201" s="87">
        <v>19.600000000000001</v>
      </c>
      <c r="I201" s="180" t="s">
        <v>170</v>
      </c>
      <c r="J201" s="96"/>
      <c r="K201" s="96">
        <v>1</v>
      </c>
      <c r="L201" s="96">
        <v>1</v>
      </c>
      <c r="M201" s="96"/>
      <c r="N201" s="96"/>
      <c r="O201" s="164"/>
      <c r="P201" s="164"/>
      <c r="Q201" s="164"/>
      <c r="R201" s="77">
        <f t="shared" si="22"/>
        <v>0</v>
      </c>
      <c r="S201" s="181"/>
      <c r="T201" s="291" t="str">
        <f>IFERROR(VLOOKUP(B201,'Найдено на объекте'!$A$2:$I$83,9,0),"-")</f>
        <v>-</v>
      </c>
      <c r="U201" s="196" t="str">
        <f t="shared" si="18"/>
        <v>-</v>
      </c>
      <c r="V201" s="95" t="str">
        <f>IFERROR(VLOOKUP(B201,[1]Отгрузки!$B$208:$C$281,2,0),"-")</f>
        <v>-</v>
      </c>
      <c r="W201" s="95" t="str">
        <f t="shared" si="23"/>
        <v>-</v>
      </c>
      <c r="X201" s="88">
        <f t="shared" si="19"/>
        <v>2</v>
      </c>
      <c r="Y201" s="196">
        <f t="shared" si="20"/>
        <v>0.40260000000000001</v>
      </c>
      <c r="Z201" s="319"/>
      <c r="AA201" s="291"/>
      <c r="AB201" s="63">
        <f>VLOOKUP(B201,'[2]ВОМ КГ-3 СОЭКС'!$C$3:$G$2063,5,0)</f>
        <v>402.6</v>
      </c>
      <c r="AC201" s="219">
        <f t="shared" si="21"/>
        <v>0</v>
      </c>
    </row>
    <row r="202" spans="1:29" x14ac:dyDescent="0.3">
      <c r="A202" s="159" t="s">
        <v>653</v>
      </c>
      <c r="B202" s="160" t="s">
        <v>2398</v>
      </c>
      <c r="C202" s="160" t="s">
        <v>3901</v>
      </c>
      <c r="D202" s="113">
        <v>4</v>
      </c>
      <c r="E202" s="85">
        <v>209.7</v>
      </c>
      <c r="F202" s="86">
        <v>838.8</v>
      </c>
      <c r="G202" s="87">
        <v>10.19</v>
      </c>
      <c r="H202" s="87">
        <v>40.76</v>
      </c>
      <c r="I202" s="180" t="s">
        <v>170</v>
      </c>
      <c r="J202" s="96"/>
      <c r="K202" s="96">
        <v>2</v>
      </c>
      <c r="L202" s="96">
        <v>2</v>
      </c>
      <c r="M202" s="96"/>
      <c r="N202" s="96"/>
      <c r="O202" s="164"/>
      <c r="P202" s="164"/>
      <c r="Q202" s="164"/>
      <c r="R202" s="77">
        <f t="shared" si="22"/>
        <v>0</v>
      </c>
      <c r="S202" s="181"/>
      <c r="T202" s="291" t="str">
        <f>IFERROR(VLOOKUP(B202,'Найдено на объекте'!$A$2:$I$83,9,0),"-")</f>
        <v>-</v>
      </c>
      <c r="U202" s="196" t="str">
        <f t="shared" si="18"/>
        <v>-</v>
      </c>
      <c r="V202" s="95" t="str">
        <f>IFERROR(VLOOKUP(B202,[1]Отгрузки!$B$208:$C$281,2,0),"-")</f>
        <v>-</v>
      </c>
      <c r="W202" s="95" t="str">
        <f t="shared" si="23"/>
        <v>-</v>
      </c>
      <c r="X202" s="88">
        <f t="shared" si="19"/>
        <v>4</v>
      </c>
      <c r="Y202" s="196">
        <f t="shared" si="20"/>
        <v>0.83879999999999999</v>
      </c>
      <c r="Z202" s="319"/>
      <c r="AA202" s="291"/>
      <c r="AB202" s="63">
        <f>VLOOKUP(B202,'[2]ВОМ КГ-3 СОЭКС'!$C$3:$G$2063,5,0)</f>
        <v>838.8</v>
      </c>
      <c r="AC202" s="219">
        <f t="shared" si="21"/>
        <v>0</v>
      </c>
    </row>
    <row r="203" spans="1:29" x14ac:dyDescent="0.3">
      <c r="A203" s="159" t="s">
        <v>656</v>
      </c>
      <c r="B203" s="160" t="s">
        <v>2399</v>
      </c>
      <c r="C203" s="160" t="s">
        <v>3902</v>
      </c>
      <c r="D203" s="113">
        <v>1</v>
      </c>
      <c r="E203" s="85">
        <v>173.4</v>
      </c>
      <c r="F203" s="86">
        <v>173.4</v>
      </c>
      <c r="G203" s="87">
        <v>8.44</v>
      </c>
      <c r="H203" s="87">
        <v>8.44</v>
      </c>
      <c r="I203" s="180" t="s">
        <v>170</v>
      </c>
      <c r="J203" s="96"/>
      <c r="K203" s="96">
        <v>1</v>
      </c>
      <c r="L203" s="96"/>
      <c r="M203" s="96"/>
      <c r="N203" s="96"/>
      <c r="O203" s="164"/>
      <c r="P203" s="164"/>
      <c r="Q203" s="164"/>
      <c r="R203" s="77">
        <f t="shared" si="22"/>
        <v>0</v>
      </c>
      <c r="S203" s="181"/>
      <c r="T203" s="291" t="str">
        <f>IFERROR(VLOOKUP(B203,'Найдено на объекте'!$A$2:$I$83,9,0),"-")</f>
        <v>-</v>
      </c>
      <c r="U203" s="196" t="str">
        <f t="shared" si="18"/>
        <v>-</v>
      </c>
      <c r="V203" s="95" t="str">
        <f>IFERROR(VLOOKUP(B203,[1]Отгрузки!$B$208:$C$281,2,0),"-")</f>
        <v>-</v>
      </c>
      <c r="W203" s="95" t="str">
        <f t="shared" si="23"/>
        <v>-</v>
      </c>
      <c r="X203" s="88">
        <f t="shared" si="19"/>
        <v>1</v>
      </c>
      <c r="Y203" s="196">
        <f t="shared" si="20"/>
        <v>0.1734</v>
      </c>
      <c r="Z203" s="319"/>
      <c r="AA203" s="291"/>
      <c r="AB203" s="63">
        <f>VLOOKUP(B203,'[2]ВОМ КГ-3 СОЭКС'!$C$3:$G$2063,5,0)</f>
        <v>173.4</v>
      </c>
      <c r="AC203" s="219">
        <f t="shared" si="21"/>
        <v>0</v>
      </c>
    </row>
    <row r="204" spans="1:29" x14ac:dyDescent="0.3">
      <c r="A204" s="159" t="s">
        <v>659</v>
      </c>
      <c r="B204" s="160" t="s">
        <v>2400</v>
      </c>
      <c r="C204" s="160" t="s">
        <v>3903</v>
      </c>
      <c r="D204" s="113">
        <v>1</v>
      </c>
      <c r="E204" s="85">
        <v>288.3</v>
      </c>
      <c r="F204" s="86">
        <v>288.3</v>
      </c>
      <c r="G204" s="87">
        <v>13.99</v>
      </c>
      <c r="H204" s="87">
        <v>13.99</v>
      </c>
      <c r="I204" s="180" t="s">
        <v>170</v>
      </c>
      <c r="J204" s="96"/>
      <c r="K204" s="96">
        <v>1</v>
      </c>
      <c r="L204" s="96"/>
      <c r="M204" s="96"/>
      <c r="N204" s="96"/>
      <c r="O204" s="164"/>
      <c r="P204" s="164"/>
      <c r="Q204" s="164"/>
      <c r="R204" s="77">
        <f t="shared" si="22"/>
        <v>0</v>
      </c>
      <c r="S204" s="181"/>
      <c r="T204" s="291" t="str">
        <f>IFERROR(VLOOKUP(B204,'Найдено на объекте'!$A$2:$I$83,9,0),"-")</f>
        <v>-</v>
      </c>
      <c r="U204" s="196" t="str">
        <f t="shared" si="18"/>
        <v>-</v>
      </c>
      <c r="V204" s="95" t="str">
        <f>IFERROR(VLOOKUP(B204,[1]Отгрузки!$B$208:$C$281,2,0),"-")</f>
        <v>-</v>
      </c>
      <c r="W204" s="95" t="str">
        <f t="shared" si="23"/>
        <v>-</v>
      </c>
      <c r="X204" s="88">
        <f t="shared" si="19"/>
        <v>1</v>
      </c>
      <c r="Y204" s="196">
        <f t="shared" si="20"/>
        <v>0.2883</v>
      </c>
      <c r="Z204" s="319"/>
      <c r="AA204" s="291"/>
      <c r="AB204" s="63">
        <f>VLOOKUP(B204,'[2]ВОМ КГ-3 СОЭКС'!$C$3:$G$2063,5,0)</f>
        <v>288.3</v>
      </c>
      <c r="AC204" s="219">
        <f t="shared" si="21"/>
        <v>0</v>
      </c>
    </row>
    <row r="205" spans="1:29" x14ac:dyDescent="0.3">
      <c r="A205" s="159" t="s">
        <v>662</v>
      </c>
      <c r="B205" s="160" t="s">
        <v>2401</v>
      </c>
      <c r="C205" s="160" t="s">
        <v>3904</v>
      </c>
      <c r="D205" s="113">
        <v>1</v>
      </c>
      <c r="E205" s="85">
        <v>267.5</v>
      </c>
      <c r="F205" s="86">
        <v>267.5</v>
      </c>
      <c r="G205" s="87">
        <v>13</v>
      </c>
      <c r="H205" s="87">
        <v>13</v>
      </c>
      <c r="I205" s="180" t="s">
        <v>170</v>
      </c>
      <c r="J205" s="96"/>
      <c r="K205" s="96">
        <v>1</v>
      </c>
      <c r="L205" s="96"/>
      <c r="M205" s="96"/>
      <c r="N205" s="96"/>
      <c r="O205" s="164"/>
      <c r="P205" s="164"/>
      <c r="Q205" s="164"/>
      <c r="R205" s="77">
        <f t="shared" si="22"/>
        <v>0</v>
      </c>
      <c r="S205" s="181"/>
      <c r="T205" s="291" t="str">
        <f>IFERROR(VLOOKUP(B205,'Найдено на объекте'!$A$2:$I$83,9,0),"-")</f>
        <v>-</v>
      </c>
      <c r="U205" s="196" t="str">
        <f t="shared" si="18"/>
        <v>-</v>
      </c>
      <c r="V205" s="95" t="str">
        <f>IFERROR(VLOOKUP(B205,[1]Отгрузки!$B$208:$C$281,2,0),"-")</f>
        <v>-</v>
      </c>
      <c r="W205" s="95" t="str">
        <f t="shared" si="23"/>
        <v>-</v>
      </c>
      <c r="X205" s="88">
        <f t="shared" si="19"/>
        <v>1</v>
      </c>
      <c r="Y205" s="196">
        <f t="shared" si="20"/>
        <v>0.26750000000000002</v>
      </c>
      <c r="Z205" s="319"/>
      <c r="AA205" s="291"/>
      <c r="AB205" s="63">
        <f>VLOOKUP(B205,'[2]ВОМ КГ-3 СОЭКС'!$C$3:$G$2063,5,0)</f>
        <v>267.5</v>
      </c>
      <c r="AC205" s="219">
        <f t="shared" si="21"/>
        <v>0</v>
      </c>
    </row>
    <row r="206" spans="1:29" x14ac:dyDescent="0.3">
      <c r="A206" s="159" t="s">
        <v>665</v>
      </c>
      <c r="B206" s="160" t="s">
        <v>2402</v>
      </c>
      <c r="C206" s="160" t="s">
        <v>3905</v>
      </c>
      <c r="D206" s="113">
        <v>1</v>
      </c>
      <c r="E206" s="85">
        <v>237.1</v>
      </c>
      <c r="F206" s="86">
        <v>237.1</v>
      </c>
      <c r="G206" s="87">
        <v>11.53</v>
      </c>
      <c r="H206" s="87">
        <v>11.53</v>
      </c>
      <c r="I206" s="180" t="s">
        <v>170</v>
      </c>
      <c r="J206" s="96"/>
      <c r="K206" s="96">
        <v>1</v>
      </c>
      <c r="L206" s="96"/>
      <c r="M206" s="96"/>
      <c r="N206" s="96"/>
      <c r="O206" s="164"/>
      <c r="P206" s="164"/>
      <c r="Q206" s="164"/>
      <c r="R206" s="77">
        <f t="shared" si="22"/>
        <v>0</v>
      </c>
      <c r="S206" s="181"/>
      <c r="T206" s="291" t="str">
        <f>IFERROR(VLOOKUP(B206,'Найдено на объекте'!$A$2:$I$83,9,0),"-")</f>
        <v>-</v>
      </c>
      <c r="U206" s="196" t="str">
        <f t="shared" si="18"/>
        <v>-</v>
      </c>
      <c r="V206" s="95" t="str">
        <f>IFERROR(VLOOKUP(B206,[1]Отгрузки!$B$208:$C$281,2,0),"-")</f>
        <v>-</v>
      </c>
      <c r="W206" s="95" t="str">
        <f t="shared" si="23"/>
        <v>-</v>
      </c>
      <c r="X206" s="88">
        <f t="shared" si="19"/>
        <v>1</v>
      </c>
      <c r="Y206" s="196">
        <f t="shared" si="20"/>
        <v>0.23710000000000001</v>
      </c>
      <c r="Z206" s="319"/>
      <c r="AA206" s="291"/>
      <c r="AB206" s="63">
        <f>VLOOKUP(B206,'[2]ВОМ КГ-3 СОЭКС'!$C$3:$G$2063,5,0)</f>
        <v>237.1</v>
      </c>
      <c r="AC206" s="219">
        <f t="shared" si="21"/>
        <v>0</v>
      </c>
    </row>
    <row r="207" spans="1:29" x14ac:dyDescent="0.3">
      <c r="A207" s="159" t="s">
        <v>668</v>
      </c>
      <c r="B207" s="160" t="s">
        <v>2403</v>
      </c>
      <c r="C207" s="160" t="s">
        <v>3906</v>
      </c>
      <c r="D207" s="113">
        <v>1</v>
      </c>
      <c r="E207" s="85">
        <v>216.4</v>
      </c>
      <c r="F207" s="86">
        <v>216.4</v>
      </c>
      <c r="G207" s="87">
        <v>10.54</v>
      </c>
      <c r="H207" s="87">
        <v>10.54</v>
      </c>
      <c r="I207" s="180" t="s">
        <v>170</v>
      </c>
      <c r="J207" s="96"/>
      <c r="K207" s="96">
        <v>1</v>
      </c>
      <c r="L207" s="96"/>
      <c r="M207" s="96"/>
      <c r="N207" s="96"/>
      <c r="O207" s="164"/>
      <c r="P207" s="164"/>
      <c r="Q207" s="164"/>
      <c r="R207" s="77">
        <f t="shared" si="22"/>
        <v>0</v>
      </c>
      <c r="S207" s="181"/>
      <c r="T207" s="291" t="str">
        <f>IFERROR(VLOOKUP(B207,'Найдено на объекте'!$A$2:$I$83,9,0),"-")</f>
        <v>-</v>
      </c>
      <c r="U207" s="196" t="str">
        <f t="shared" si="18"/>
        <v>-</v>
      </c>
      <c r="V207" s="95" t="str">
        <f>IFERROR(VLOOKUP(B207,[1]Отгрузки!$B$208:$C$281,2,0),"-")</f>
        <v>-</v>
      </c>
      <c r="W207" s="95" t="str">
        <f t="shared" si="23"/>
        <v>-</v>
      </c>
      <c r="X207" s="88">
        <f t="shared" si="19"/>
        <v>1</v>
      </c>
      <c r="Y207" s="196">
        <f t="shared" si="20"/>
        <v>0.21640000000000001</v>
      </c>
      <c r="Z207" s="319"/>
      <c r="AA207" s="291"/>
      <c r="AB207" s="63">
        <f>VLOOKUP(B207,'[2]ВОМ КГ-3 СОЭКС'!$C$3:$G$2063,5,0)</f>
        <v>216.4</v>
      </c>
      <c r="AC207" s="219">
        <f t="shared" si="21"/>
        <v>0</v>
      </c>
    </row>
    <row r="208" spans="1:29" x14ac:dyDescent="0.3">
      <c r="A208" s="159" t="s">
        <v>671</v>
      </c>
      <c r="B208" s="160" t="s">
        <v>2404</v>
      </c>
      <c r="C208" s="160" t="s">
        <v>3907</v>
      </c>
      <c r="D208" s="113">
        <v>1</v>
      </c>
      <c r="E208" s="85">
        <v>288.3</v>
      </c>
      <c r="F208" s="86">
        <v>288.3</v>
      </c>
      <c r="G208" s="87">
        <v>13.99</v>
      </c>
      <c r="H208" s="87">
        <v>13.99</v>
      </c>
      <c r="I208" s="180" t="s">
        <v>170</v>
      </c>
      <c r="J208" s="96"/>
      <c r="K208" s="96">
        <v>1</v>
      </c>
      <c r="L208" s="96"/>
      <c r="M208" s="96"/>
      <c r="N208" s="96"/>
      <c r="O208" s="164"/>
      <c r="P208" s="164"/>
      <c r="Q208" s="164"/>
      <c r="R208" s="77">
        <f t="shared" si="22"/>
        <v>0</v>
      </c>
      <c r="S208" s="181"/>
      <c r="T208" s="291" t="str">
        <f>IFERROR(VLOOKUP(B208,'Найдено на объекте'!$A$2:$I$83,9,0),"-")</f>
        <v>-</v>
      </c>
      <c r="U208" s="196" t="str">
        <f t="shared" si="18"/>
        <v>-</v>
      </c>
      <c r="V208" s="95" t="str">
        <f>IFERROR(VLOOKUP(B208,[1]Отгрузки!$B$208:$C$281,2,0),"-")</f>
        <v>-</v>
      </c>
      <c r="W208" s="95" t="str">
        <f t="shared" si="23"/>
        <v>-</v>
      </c>
      <c r="X208" s="88">
        <f t="shared" si="19"/>
        <v>1</v>
      </c>
      <c r="Y208" s="196">
        <f t="shared" si="20"/>
        <v>0.2883</v>
      </c>
      <c r="Z208" s="319"/>
      <c r="AA208" s="291"/>
      <c r="AB208" s="63">
        <f>VLOOKUP(B208,'[2]ВОМ КГ-3 СОЭКС'!$C$3:$G$2063,5,0)</f>
        <v>288.3</v>
      </c>
      <c r="AC208" s="219">
        <f t="shared" si="21"/>
        <v>0</v>
      </c>
    </row>
    <row r="209" spans="1:29" x14ac:dyDescent="0.3">
      <c r="A209" s="159" t="s">
        <v>674</v>
      </c>
      <c r="B209" s="160" t="s">
        <v>2405</v>
      </c>
      <c r="C209" s="160" t="s">
        <v>3908</v>
      </c>
      <c r="D209" s="113">
        <v>1</v>
      </c>
      <c r="E209" s="85">
        <v>267.5</v>
      </c>
      <c r="F209" s="86">
        <v>267.5</v>
      </c>
      <c r="G209" s="87">
        <v>13</v>
      </c>
      <c r="H209" s="87">
        <v>13</v>
      </c>
      <c r="I209" s="180" t="s">
        <v>170</v>
      </c>
      <c r="J209" s="96"/>
      <c r="K209" s="96">
        <v>1</v>
      </c>
      <c r="L209" s="96"/>
      <c r="M209" s="96"/>
      <c r="N209" s="96"/>
      <c r="O209" s="164"/>
      <c r="P209" s="164"/>
      <c r="Q209" s="164"/>
      <c r="R209" s="77">
        <f t="shared" si="22"/>
        <v>0</v>
      </c>
      <c r="S209" s="181"/>
      <c r="T209" s="291" t="str">
        <f>IFERROR(VLOOKUP(B209,'Найдено на объекте'!$A$2:$I$83,9,0),"-")</f>
        <v>-</v>
      </c>
      <c r="U209" s="196" t="str">
        <f t="shared" si="18"/>
        <v>-</v>
      </c>
      <c r="V209" s="95" t="str">
        <f>IFERROR(VLOOKUP(B209,[1]Отгрузки!$B$208:$C$281,2,0),"-")</f>
        <v>-</v>
      </c>
      <c r="W209" s="95" t="str">
        <f t="shared" si="23"/>
        <v>-</v>
      </c>
      <c r="X209" s="88">
        <f t="shared" si="19"/>
        <v>1</v>
      </c>
      <c r="Y209" s="196">
        <f t="shared" si="20"/>
        <v>0.26750000000000002</v>
      </c>
      <c r="Z209" s="319"/>
      <c r="AA209" s="291"/>
      <c r="AB209" s="63">
        <f>VLOOKUP(B209,'[2]ВОМ КГ-3 СОЭКС'!$C$3:$G$2063,5,0)</f>
        <v>267.5</v>
      </c>
      <c r="AC209" s="219">
        <f t="shared" si="21"/>
        <v>0</v>
      </c>
    </row>
    <row r="210" spans="1:29" x14ac:dyDescent="0.3">
      <c r="A210" s="159" t="s">
        <v>677</v>
      </c>
      <c r="B210" s="160" t="s">
        <v>2406</v>
      </c>
      <c r="C210" s="160" t="s">
        <v>3909</v>
      </c>
      <c r="D210" s="113">
        <v>1</v>
      </c>
      <c r="E210" s="85">
        <v>201.3</v>
      </c>
      <c r="F210" s="86">
        <v>201.3</v>
      </c>
      <c r="G210" s="87">
        <v>9.8000000000000007</v>
      </c>
      <c r="H210" s="87">
        <v>9.8000000000000007</v>
      </c>
      <c r="I210" s="180" t="s">
        <v>170</v>
      </c>
      <c r="J210" s="96"/>
      <c r="K210" s="96">
        <v>1</v>
      </c>
      <c r="L210" s="96"/>
      <c r="M210" s="96"/>
      <c r="N210" s="96"/>
      <c r="O210" s="164"/>
      <c r="P210" s="164"/>
      <c r="Q210" s="164"/>
      <c r="R210" s="77">
        <f t="shared" si="22"/>
        <v>0</v>
      </c>
      <c r="S210" s="181"/>
      <c r="T210" s="291" t="str">
        <f>IFERROR(VLOOKUP(B210,'Найдено на объекте'!$A$2:$I$83,9,0),"-")</f>
        <v>-</v>
      </c>
      <c r="U210" s="196" t="str">
        <f t="shared" si="18"/>
        <v>-</v>
      </c>
      <c r="V210" s="95" t="str">
        <f>IFERROR(VLOOKUP(B210,[1]Отгрузки!$B$208:$C$281,2,0),"-")</f>
        <v>-</v>
      </c>
      <c r="W210" s="95" t="str">
        <f t="shared" si="23"/>
        <v>-</v>
      </c>
      <c r="X210" s="88">
        <f t="shared" si="19"/>
        <v>1</v>
      </c>
      <c r="Y210" s="196">
        <f t="shared" si="20"/>
        <v>0.20130000000000001</v>
      </c>
      <c r="Z210" s="319"/>
      <c r="AA210" s="291"/>
      <c r="AB210" s="63">
        <f>VLOOKUP(B210,'[2]ВОМ КГ-3 СОЭКС'!$C$3:$G$2063,5,0)</f>
        <v>201.3</v>
      </c>
      <c r="AC210" s="219">
        <f t="shared" si="21"/>
        <v>0</v>
      </c>
    </row>
    <row r="211" spans="1:29" x14ac:dyDescent="0.3">
      <c r="A211" s="159" t="s">
        <v>680</v>
      </c>
      <c r="B211" s="160" t="s">
        <v>2407</v>
      </c>
      <c r="C211" s="160" t="s">
        <v>3910</v>
      </c>
      <c r="D211" s="113">
        <v>1</v>
      </c>
      <c r="E211" s="85">
        <v>173</v>
      </c>
      <c r="F211" s="86">
        <v>173</v>
      </c>
      <c r="G211" s="87">
        <v>8.42</v>
      </c>
      <c r="H211" s="87">
        <v>8.42</v>
      </c>
      <c r="I211" s="180" t="s">
        <v>170</v>
      </c>
      <c r="J211" s="96"/>
      <c r="K211" s="96"/>
      <c r="L211" s="96">
        <v>1</v>
      </c>
      <c r="M211" s="96"/>
      <c r="N211" s="96"/>
      <c r="O211" s="164"/>
      <c r="P211" s="164"/>
      <c r="Q211" s="164"/>
      <c r="R211" s="77">
        <f t="shared" si="22"/>
        <v>0</v>
      </c>
      <c r="S211" s="181"/>
      <c r="T211" s="291" t="str">
        <f>IFERROR(VLOOKUP(B211,'Найдено на объекте'!$A$2:$I$83,9,0),"-")</f>
        <v>-</v>
      </c>
      <c r="U211" s="196" t="str">
        <f t="shared" si="18"/>
        <v>-</v>
      </c>
      <c r="V211" s="95" t="str">
        <f>IFERROR(VLOOKUP(B211,[1]Отгрузки!$B$208:$C$281,2,0),"-")</f>
        <v>-</v>
      </c>
      <c r="W211" s="95" t="str">
        <f t="shared" si="23"/>
        <v>-</v>
      </c>
      <c r="X211" s="88">
        <f t="shared" si="19"/>
        <v>1</v>
      </c>
      <c r="Y211" s="196">
        <f t="shared" si="20"/>
        <v>0.17299999999999999</v>
      </c>
      <c r="Z211" s="319"/>
      <c r="AA211" s="291"/>
      <c r="AB211" s="63">
        <f>VLOOKUP(B211,'[2]ВОМ КГ-3 СОЭКС'!$C$3:$G$2063,5,0)</f>
        <v>173</v>
      </c>
      <c r="AC211" s="219">
        <f t="shared" si="21"/>
        <v>0</v>
      </c>
    </row>
    <row r="212" spans="1:29" x14ac:dyDescent="0.3">
      <c r="A212" s="159" t="s">
        <v>683</v>
      </c>
      <c r="B212" s="160" t="s">
        <v>2408</v>
      </c>
      <c r="C212" s="160" t="s">
        <v>3911</v>
      </c>
      <c r="D212" s="113">
        <v>1</v>
      </c>
      <c r="E212" s="85">
        <v>287.7</v>
      </c>
      <c r="F212" s="86">
        <v>287.7</v>
      </c>
      <c r="G212" s="87">
        <v>13.97</v>
      </c>
      <c r="H212" s="87">
        <v>13.97</v>
      </c>
      <c r="I212" s="180" t="s">
        <v>170</v>
      </c>
      <c r="J212" s="96"/>
      <c r="K212" s="96"/>
      <c r="L212" s="96">
        <v>1</v>
      </c>
      <c r="M212" s="96"/>
      <c r="N212" s="96"/>
      <c r="O212" s="164"/>
      <c r="P212" s="164"/>
      <c r="Q212" s="164"/>
      <c r="R212" s="77">
        <f t="shared" si="22"/>
        <v>0</v>
      </c>
      <c r="S212" s="181"/>
      <c r="T212" s="291" t="str">
        <f>IFERROR(VLOOKUP(B212,'Найдено на объекте'!$A$2:$I$83,9,0),"-")</f>
        <v>-</v>
      </c>
      <c r="U212" s="196" t="str">
        <f t="shared" si="18"/>
        <v>-</v>
      </c>
      <c r="V212" s="95" t="str">
        <f>IFERROR(VLOOKUP(B212,[1]Отгрузки!$B$208:$C$281,2,0),"-")</f>
        <v>-</v>
      </c>
      <c r="W212" s="95" t="str">
        <f t="shared" si="23"/>
        <v>-</v>
      </c>
      <c r="X212" s="88">
        <f t="shared" si="19"/>
        <v>1</v>
      </c>
      <c r="Y212" s="196">
        <f t="shared" si="20"/>
        <v>0.28770000000000001</v>
      </c>
      <c r="Z212" s="319"/>
      <c r="AA212" s="291"/>
      <c r="AB212" s="63">
        <f>VLOOKUP(B212,'[2]ВОМ КГ-3 СОЭКС'!$C$3:$G$2063,5,0)</f>
        <v>287.7</v>
      </c>
      <c r="AC212" s="219">
        <f t="shared" si="21"/>
        <v>0</v>
      </c>
    </row>
    <row r="213" spans="1:29" x14ac:dyDescent="0.3">
      <c r="A213" s="159" t="s">
        <v>686</v>
      </c>
      <c r="B213" s="160" t="s">
        <v>2409</v>
      </c>
      <c r="C213" s="160" t="s">
        <v>3912</v>
      </c>
      <c r="D213" s="113">
        <v>1</v>
      </c>
      <c r="E213" s="85">
        <v>267.10000000000002</v>
      </c>
      <c r="F213" s="86">
        <v>267.10000000000002</v>
      </c>
      <c r="G213" s="87">
        <v>12.99</v>
      </c>
      <c r="H213" s="87">
        <v>12.99</v>
      </c>
      <c r="I213" s="180" t="s">
        <v>170</v>
      </c>
      <c r="J213" s="96"/>
      <c r="K213" s="96"/>
      <c r="L213" s="96">
        <v>1</v>
      </c>
      <c r="M213" s="96"/>
      <c r="N213" s="96"/>
      <c r="O213" s="164"/>
      <c r="P213" s="164"/>
      <c r="Q213" s="164"/>
      <c r="R213" s="77">
        <f t="shared" si="22"/>
        <v>0</v>
      </c>
      <c r="S213" s="181"/>
      <c r="T213" s="291" t="str">
        <f>IFERROR(VLOOKUP(B213,'Найдено на объекте'!$A$2:$I$83,9,0),"-")</f>
        <v>-</v>
      </c>
      <c r="U213" s="196" t="str">
        <f t="shared" si="18"/>
        <v>-</v>
      </c>
      <c r="V213" s="95" t="str">
        <f>IFERROR(VLOOKUP(B213,[1]Отгрузки!$B$208:$C$281,2,0),"-")</f>
        <v>-</v>
      </c>
      <c r="W213" s="95" t="str">
        <f t="shared" si="23"/>
        <v>-</v>
      </c>
      <c r="X213" s="88">
        <f t="shared" si="19"/>
        <v>1</v>
      </c>
      <c r="Y213" s="196">
        <f t="shared" si="20"/>
        <v>0.2671</v>
      </c>
      <c r="Z213" s="319"/>
      <c r="AA213" s="291"/>
      <c r="AB213" s="63">
        <f>VLOOKUP(B213,'[2]ВОМ КГ-3 СОЭКС'!$C$3:$G$2063,5,0)</f>
        <v>267.10000000000002</v>
      </c>
      <c r="AC213" s="219">
        <f t="shared" si="21"/>
        <v>0</v>
      </c>
    </row>
    <row r="214" spans="1:29" x14ac:dyDescent="0.3">
      <c r="A214" s="159" t="s">
        <v>689</v>
      </c>
      <c r="B214" s="160" t="s">
        <v>2410</v>
      </c>
      <c r="C214" s="160" t="s">
        <v>3913</v>
      </c>
      <c r="D214" s="113">
        <v>1</v>
      </c>
      <c r="E214" s="85">
        <v>236.8</v>
      </c>
      <c r="F214" s="86">
        <v>236.8</v>
      </c>
      <c r="G214" s="87">
        <v>11.51</v>
      </c>
      <c r="H214" s="87">
        <v>11.51</v>
      </c>
      <c r="I214" s="180" t="s">
        <v>170</v>
      </c>
      <c r="J214" s="96"/>
      <c r="K214" s="96"/>
      <c r="L214" s="96">
        <v>1</v>
      </c>
      <c r="M214" s="96"/>
      <c r="N214" s="96"/>
      <c r="O214" s="164"/>
      <c r="P214" s="164"/>
      <c r="Q214" s="164"/>
      <c r="R214" s="77">
        <f t="shared" si="22"/>
        <v>0</v>
      </c>
      <c r="S214" s="181"/>
      <c r="T214" s="291" t="str">
        <f>IFERROR(VLOOKUP(B214,'Найдено на объекте'!$A$2:$I$83,9,0),"-")</f>
        <v>-</v>
      </c>
      <c r="U214" s="196" t="str">
        <f t="shared" si="18"/>
        <v>-</v>
      </c>
      <c r="V214" s="95" t="str">
        <f>IFERROR(VLOOKUP(B214,[1]Отгрузки!$B$208:$C$281,2,0),"-")</f>
        <v>-</v>
      </c>
      <c r="W214" s="95" t="str">
        <f t="shared" si="23"/>
        <v>-</v>
      </c>
      <c r="X214" s="88">
        <f t="shared" si="19"/>
        <v>1</v>
      </c>
      <c r="Y214" s="196">
        <f t="shared" si="20"/>
        <v>0.23680000000000001</v>
      </c>
      <c r="Z214" s="319"/>
      <c r="AA214" s="291"/>
      <c r="AB214" s="63">
        <f>VLOOKUP(B214,'[2]ВОМ КГ-3 СОЭКС'!$C$3:$G$2063,5,0)</f>
        <v>236.8</v>
      </c>
      <c r="AC214" s="219">
        <f t="shared" si="21"/>
        <v>0</v>
      </c>
    </row>
    <row r="215" spans="1:29" x14ac:dyDescent="0.3">
      <c r="A215" s="159" t="s">
        <v>692</v>
      </c>
      <c r="B215" s="160" t="s">
        <v>2411</v>
      </c>
      <c r="C215" s="160" t="s">
        <v>3914</v>
      </c>
      <c r="D215" s="113">
        <v>1</v>
      </c>
      <c r="E215" s="85">
        <v>215.8</v>
      </c>
      <c r="F215" s="86">
        <v>215.8</v>
      </c>
      <c r="G215" s="87">
        <v>10.51</v>
      </c>
      <c r="H215" s="87">
        <v>10.51</v>
      </c>
      <c r="I215" s="180" t="s">
        <v>170</v>
      </c>
      <c r="J215" s="96"/>
      <c r="K215" s="96"/>
      <c r="L215" s="96">
        <v>1</v>
      </c>
      <c r="M215" s="96"/>
      <c r="N215" s="96"/>
      <c r="O215" s="164"/>
      <c r="P215" s="164"/>
      <c r="Q215" s="164"/>
      <c r="R215" s="77">
        <f t="shared" si="22"/>
        <v>0</v>
      </c>
      <c r="S215" s="181"/>
      <c r="T215" s="291" t="str">
        <f>IFERROR(VLOOKUP(B215,'Найдено на объекте'!$A$2:$I$83,9,0),"-")</f>
        <v>-</v>
      </c>
      <c r="U215" s="196" t="str">
        <f t="shared" si="18"/>
        <v>-</v>
      </c>
      <c r="V215" s="95" t="str">
        <f>IFERROR(VLOOKUP(B215,[1]Отгрузки!$B$208:$C$281,2,0),"-")</f>
        <v>-</v>
      </c>
      <c r="W215" s="95" t="str">
        <f t="shared" si="23"/>
        <v>-</v>
      </c>
      <c r="X215" s="88">
        <f t="shared" si="19"/>
        <v>1</v>
      </c>
      <c r="Y215" s="196">
        <f t="shared" si="20"/>
        <v>0.21580000000000002</v>
      </c>
      <c r="Z215" s="319"/>
      <c r="AA215" s="291"/>
      <c r="AB215" s="63">
        <f>VLOOKUP(B215,'[2]ВОМ КГ-3 СОЭКС'!$C$3:$G$2063,5,0)</f>
        <v>215.8</v>
      </c>
      <c r="AC215" s="219">
        <f t="shared" si="21"/>
        <v>0</v>
      </c>
    </row>
    <row r="216" spans="1:29" x14ac:dyDescent="0.3">
      <c r="A216" s="159" t="s">
        <v>695</v>
      </c>
      <c r="B216" s="160" t="s">
        <v>2412</v>
      </c>
      <c r="C216" s="160" t="s">
        <v>3915</v>
      </c>
      <c r="D216" s="113">
        <v>1</v>
      </c>
      <c r="E216" s="85">
        <v>287.5</v>
      </c>
      <c r="F216" s="86">
        <v>287.5</v>
      </c>
      <c r="G216" s="87">
        <v>13.96</v>
      </c>
      <c r="H216" s="87">
        <v>13.96</v>
      </c>
      <c r="I216" s="180" t="s">
        <v>170</v>
      </c>
      <c r="J216" s="96"/>
      <c r="K216" s="96"/>
      <c r="L216" s="96">
        <v>1</v>
      </c>
      <c r="M216" s="96"/>
      <c r="N216" s="96"/>
      <c r="O216" s="164"/>
      <c r="P216" s="164"/>
      <c r="Q216" s="164"/>
      <c r="R216" s="77">
        <f t="shared" si="22"/>
        <v>0</v>
      </c>
      <c r="S216" s="181"/>
      <c r="T216" s="291" t="str">
        <f>IFERROR(VLOOKUP(B216,'Найдено на объекте'!$A$2:$I$83,9,0),"-")</f>
        <v>-</v>
      </c>
      <c r="U216" s="196" t="str">
        <f t="shared" si="18"/>
        <v>-</v>
      </c>
      <c r="V216" s="95" t="str">
        <f>IFERROR(VLOOKUP(B216,[1]Отгрузки!$B$208:$C$281,2,0),"-")</f>
        <v>-</v>
      </c>
      <c r="W216" s="95" t="str">
        <f t="shared" si="23"/>
        <v>-</v>
      </c>
      <c r="X216" s="88">
        <f t="shared" si="19"/>
        <v>1</v>
      </c>
      <c r="Y216" s="196">
        <f t="shared" si="20"/>
        <v>0.28749999999999998</v>
      </c>
      <c r="Z216" s="319"/>
      <c r="AA216" s="291"/>
      <c r="AB216" s="63">
        <f>VLOOKUP(B216,'[2]ВОМ КГ-3 СОЭКС'!$C$3:$G$2063,5,0)</f>
        <v>287.5</v>
      </c>
      <c r="AC216" s="219">
        <f t="shared" si="21"/>
        <v>0</v>
      </c>
    </row>
    <row r="217" spans="1:29" x14ac:dyDescent="0.3">
      <c r="A217" s="159" t="s">
        <v>698</v>
      </c>
      <c r="B217" s="160" t="s">
        <v>2413</v>
      </c>
      <c r="C217" s="160" t="s">
        <v>3916</v>
      </c>
      <c r="D217" s="113">
        <v>1</v>
      </c>
      <c r="E217" s="85">
        <v>266.8</v>
      </c>
      <c r="F217" s="86">
        <v>266.8</v>
      </c>
      <c r="G217" s="87">
        <v>12.97</v>
      </c>
      <c r="H217" s="87">
        <v>12.97</v>
      </c>
      <c r="I217" s="180" t="s">
        <v>170</v>
      </c>
      <c r="J217" s="96"/>
      <c r="K217" s="96"/>
      <c r="L217" s="96">
        <v>1</v>
      </c>
      <c r="M217" s="96"/>
      <c r="N217" s="96"/>
      <c r="O217" s="164"/>
      <c r="P217" s="164"/>
      <c r="Q217" s="164"/>
      <c r="R217" s="77">
        <f t="shared" si="22"/>
        <v>0</v>
      </c>
      <c r="S217" s="181"/>
      <c r="T217" s="291" t="str">
        <f>IFERROR(VLOOKUP(B217,'Найдено на объекте'!$A$2:$I$83,9,0),"-")</f>
        <v>-</v>
      </c>
      <c r="U217" s="196" t="str">
        <f t="shared" si="18"/>
        <v>-</v>
      </c>
      <c r="V217" s="95" t="str">
        <f>IFERROR(VLOOKUP(B217,[1]Отгрузки!$B$208:$C$281,2,0),"-")</f>
        <v>-</v>
      </c>
      <c r="W217" s="95" t="str">
        <f t="shared" si="23"/>
        <v>-</v>
      </c>
      <c r="X217" s="88">
        <f t="shared" si="19"/>
        <v>1</v>
      </c>
      <c r="Y217" s="196">
        <f t="shared" si="20"/>
        <v>0.26680000000000004</v>
      </c>
      <c r="Z217" s="319"/>
      <c r="AA217" s="291"/>
      <c r="AB217" s="63">
        <f>VLOOKUP(B217,'[2]ВОМ КГ-3 СОЭКС'!$C$3:$G$2063,5,0)</f>
        <v>266.8</v>
      </c>
      <c r="AC217" s="219">
        <f t="shared" si="21"/>
        <v>0</v>
      </c>
    </row>
    <row r="218" spans="1:29" x14ac:dyDescent="0.3">
      <c r="A218" s="159" t="s">
        <v>701</v>
      </c>
      <c r="B218" s="160" t="s">
        <v>2414</v>
      </c>
      <c r="C218" s="160" t="s">
        <v>3917</v>
      </c>
      <c r="D218" s="113">
        <v>1</v>
      </c>
      <c r="E218" s="85">
        <v>200.6</v>
      </c>
      <c r="F218" s="86">
        <v>200.6</v>
      </c>
      <c r="G218" s="87">
        <v>9.77</v>
      </c>
      <c r="H218" s="87">
        <v>9.77</v>
      </c>
      <c r="I218" s="180" t="s">
        <v>170</v>
      </c>
      <c r="J218" s="96"/>
      <c r="K218" s="96"/>
      <c r="L218" s="96">
        <v>1</v>
      </c>
      <c r="M218" s="96"/>
      <c r="N218" s="96"/>
      <c r="O218" s="164"/>
      <c r="P218" s="164"/>
      <c r="Q218" s="164"/>
      <c r="R218" s="77">
        <f t="shared" si="22"/>
        <v>0</v>
      </c>
      <c r="S218" s="181"/>
      <c r="T218" s="291" t="str">
        <f>IFERROR(VLOOKUP(B218,'Найдено на объекте'!$A$2:$I$83,9,0),"-")</f>
        <v>-</v>
      </c>
      <c r="U218" s="196" t="str">
        <f t="shared" si="18"/>
        <v>-</v>
      </c>
      <c r="V218" s="95" t="str">
        <f>IFERROR(VLOOKUP(B218,[1]Отгрузки!$B$208:$C$281,2,0),"-")</f>
        <v>-</v>
      </c>
      <c r="W218" s="95" t="str">
        <f t="shared" si="23"/>
        <v>-</v>
      </c>
      <c r="X218" s="88">
        <f t="shared" si="19"/>
        <v>1</v>
      </c>
      <c r="Y218" s="196">
        <f t="shared" si="20"/>
        <v>0.2006</v>
      </c>
      <c r="Z218" s="319"/>
      <c r="AA218" s="291"/>
      <c r="AB218" s="63">
        <f>VLOOKUP(B218,'[2]ВОМ КГ-3 СОЭКС'!$C$3:$G$2063,5,0)</f>
        <v>200.6</v>
      </c>
      <c r="AC218" s="219">
        <f t="shared" si="21"/>
        <v>0</v>
      </c>
    </row>
    <row r="219" spans="1:29" x14ac:dyDescent="0.3">
      <c r="A219" s="159" t="s">
        <v>704</v>
      </c>
      <c r="B219" s="160" t="s">
        <v>2415</v>
      </c>
      <c r="C219" s="160" t="s">
        <v>3918</v>
      </c>
      <c r="D219" s="113">
        <v>2</v>
      </c>
      <c r="E219" s="85">
        <v>221.7</v>
      </c>
      <c r="F219" s="86">
        <v>443.4</v>
      </c>
      <c r="G219" s="87">
        <v>10.8</v>
      </c>
      <c r="H219" s="87">
        <v>21.6</v>
      </c>
      <c r="I219" s="180" t="s">
        <v>170</v>
      </c>
      <c r="J219" s="96"/>
      <c r="K219" s="96"/>
      <c r="L219" s="96"/>
      <c r="M219" s="96">
        <v>2</v>
      </c>
      <c r="N219" s="96"/>
      <c r="O219" s="164"/>
      <c r="P219" s="164"/>
      <c r="Q219" s="164"/>
      <c r="R219" s="77">
        <f t="shared" si="22"/>
        <v>0</v>
      </c>
      <c r="S219" s="181"/>
      <c r="T219" s="291" t="str">
        <f>IFERROR(VLOOKUP(B219,'Найдено на объекте'!$A$2:$I$83,9,0),"-")</f>
        <v>-</v>
      </c>
      <c r="U219" s="196" t="str">
        <f t="shared" si="18"/>
        <v>-</v>
      </c>
      <c r="V219" s="95" t="str">
        <f>IFERROR(VLOOKUP(B219,[1]Отгрузки!$B$208:$C$281,2,0),"-")</f>
        <v>-</v>
      </c>
      <c r="W219" s="95" t="str">
        <f t="shared" si="23"/>
        <v>-</v>
      </c>
      <c r="X219" s="88">
        <f t="shared" si="19"/>
        <v>2</v>
      </c>
      <c r="Y219" s="196">
        <f t="shared" si="20"/>
        <v>0.44339999999999996</v>
      </c>
      <c r="Z219" s="319"/>
      <c r="AA219" s="291"/>
      <c r="AB219" s="63">
        <f>VLOOKUP(B219,'[2]ВОМ КГ-3 СОЭКС'!$C$3:$G$2063,5,0)</f>
        <v>443.4</v>
      </c>
      <c r="AC219" s="219">
        <f t="shared" si="21"/>
        <v>0</v>
      </c>
    </row>
    <row r="220" spans="1:29" x14ac:dyDescent="0.3">
      <c r="A220" s="159" t="s">
        <v>707</v>
      </c>
      <c r="B220" s="160" t="s">
        <v>2416</v>
      </c>
      <c r="C220" s="160" t="s">
        <v>3919</v>
      </c>
      <c r="D220" s="113">
        <v>2</v>
      </c>
      <c r="E220" s="85">
        <v>203.5</v>
      </c>
      <c r="F220" s="86">
        <v>407</v>
      </c>
      <c r="G220" s="87">
        <v>9.89</v>
      </c>
      <c r="H220" s="87">
        <v>19.78</v>
      </c>
      <c r="I220" s="180" t="s">
        <v>170</v>
      </c>
      <c r="J220" s="96"/>
      <c r="K220" s="96"/>
      <c r="L220" s="96"/>
      <c r="M220" s="96">
        <v>2</v>
      </c>
      <c r="N220" s="96"/>
      <c r="O220" s="164"/>
      <c r="P220" s="164"/>
      <c r="Q220" s="164"/>
      <c r="R220" s="77">
        <f t="shared" si="22"/>
        <v>0</v>
      </c>
      <c r="S220" s="181"/>
      <c r="T220" s="291" t="str">
        <f>IFERROR(VLOOKUP(B220,'Найдено на объекте'!$A$2:$I$83,9,0),"-")</f>
        <v>-</v>
      </c>
      <c r="U220" s="196" t="str">
        <f t="shared" si="18"/>
        <v>-</v>
      </c>
      <c r="V220" s="95" t="str">
        <f>IFERROR(VLOOKUP(B220,[1]Отгрузки!$B$208:$C$281,2,0),"-")</f>
        <v>-</v>
      </c>
      <c r="W220" s="95" t="str">
        <f t="shared" si="23"/>
        <v>-</v>
      </c>
      <c r="X220" s="88">
        <f t="shared" si="19"/>
        <v>2</v>
      </c>
      <c r="Y220" s="196">
        <f t="shared" si="20"/>
        <v>0.40699999999999997</v>
      </c>
      <c r="Z220" s="319"/>
      <c r="AA220" s="291"/>
      <c r="AB220" s="63">
        <f>VLOOKUP(B220,'[2]ВОМ КГ-3 СОЭКС'!$C$3:$G$2063,5,0)</f>
        <v>407</v>
      </c>
      <c r="AC220" s="219">
        <f t="shared" si="21"/>
        <v>0</v>
      </c>
    </row>
    <row r="221" spans="1:29" x14ac:dyDescent="0.3">
      <c r="A221" s="159" t="s">
        <v>710</v>
      </c>
      <c r="B221" s="160" t="s">
        <v>2417</v>
      </c>
      <c r="C221" s="160" t="s">
        <v>3920</v>
      </c>
      <c r="D221" s="113">
        <v>1</v>
      </c>
      <c r="E221" s="85">
        <v>168</v>
      </c>
      <c r="F221" s="86">
        <v>168</v>
      </c>
      <c r="G221" s="87">
        <v>8.19</v>
      </c>
      <c r="H221" s="87">
        <v>8.19</v>
      </c>
      <c r="I221" s="180" t="s">
        <v>170</v>
      </c>
      <c r="J221" s="96"/>
      <c r="K221" s="96"/>
      <c r="L221" s="96"/>
      <c r="M221" s="96">
        <v>1</v>
      </c>
      <c r="N221" s="96"/>
      <c r="O221" s="164"/>
      <c r="P221" s="164"/>
      <c r="Q221" s="164"/>
      <c r="R221" s="77">
        <f t="shared" si="22"/>
        <v>0</v>
      </c>
      <c r="S221" s="181"/>
      <c r="T221" s="291" t="str">
        <f>IFERROR(VLOOKUP(B221,'Найдено на объекте'!$A$2:$I$83,9,0),"-")</f>
        <v>-</v>
      </c>
      <c r="U221" s="196" t="str">
        <f t="shared" si="18"/>
        <v>-</v>
      </c>
      <c r="V221" s="95" t="str">
        <f>IFERROR(VLOOKUP(B221,[1]Отгрузки!$B$208:$C$281,2,0),"-")</f>
        <v>-</v>
      </c>
      <c r="W221" s="95" t="str">
        <f t="shared" si="23"/>
        <v>-</v>
      </c>
      <c r="X221" s="88">
        <f t="shared" si="19"/>
        <v>1</v>
      </c>
      <c r="Y221" s="196">
        <f t="shared" si="20"/>
        <v>0.16800000000000001</v>
      </c>
      <c r="Z221" s="319"/>
      <c r="AA221" s="291"/>
      <c r="AB221" s="63">
        <f>VLOOKUP(B221,'[2]ВОМ КГ-3 СОЭКС'!$C$3:$G$2063,5,0)</f>
        <v>168</v>
      </c>
      <c r="AC221" s="219">
        <f t="shared" si="21"/>
        <v>0</v>
      </c>
    </row>
    <row r="222" spans="1:29" x14ac:dyDescent="0.3">
      <c r="A222" s="159" t="s">
        <v>713</v>
      </c>
      <c r="B222" s="160" t="s">
        <v>2418</v>
      </c>
      <c r="C222" s="160" t="s">
        <v>3921</v>
      </c>
      <c r="D222" s="113">
        <v>1</v>
      </c>
      <c r="E222" s="85">
        <v>279.39999999999998</v>
      </c>
      <c r="F222" s="86">
        <v>279.39999999999998</v>
      </c>
      <c r="G222" s="87">
        <v>13.57</v>
      </c>
      <c r="H222" s="87">
        <v>13.57</v>
      </c>
      <c r="I222" s="180" t="s">
        <v>170</v>
      </c>
      <c r="J222" s="96"/>
      <c r="K222" s="96"/>
      <c r="L222" s="96"/>
      <c r="M222" s="96">
        <v>1</v>
      </c>
      <c r="N222" s="96"/>
      <c r="O222" s="164"/>
      <c r="P222" s="164"/>
      <c r="Q222" s="164"/>
      <c r="R222" s="77">
        <f t="shared" si="22"/>
        <v>0</v>
      </c>
      <c r="S222" s="181"/>
      <c r="T222" s="291" t="str">
        <f>IFERROR(VLOOKUP(B222,'Найдено на объекте'!$A$2:$I$83,9,0),"-")</f>
        <v>-</v>
      </c>
      <c r="U222" s="196" t="str">
        <f t="shared" si="18"/>
        <v>-</v>
      </c>
      <c r="V222" s="95" t="str">
        <f>IFERROR(VLOOKUP(B222,[1]Отгрузки!$B$208:$C$281,2,0),"-")</f>
        <v>-</v>
      </c>
      <c r="W222" s="95" t="str">
        <f t="shared" si="23"/>
        <v>-</v>
      </c>
      <c r="X222" s="88">
        <f t="shared" si="19"/>
        <v>1</v>
      </c>
      <c r="Y222" s="196">
        <f t="shared" si="20"/>
        <v>0.27939999999999998</v>
      </c>
      <c r="Z222" s="319"/>
      <c r="AA222" s="291"/>
      <c r="AB222" s="63">
        <f>VLOOKUP(B222,'[2]ВОМ КГ-3 СОЭКС'!$C$3:$G$2063,5,0)</f>
        <v>279.39999999999998</v>
      </c>
      <c r="AC222" s="219">
        <f t="shared" si="21"/>
        <v>0</v>
      </c>
    </row>
    <row r="223" spans="1:29" x14ac:dyDescent="0.3">
      <c r="A223" s="159" t="s">
        <v>716</v>
      </c>
      <c r="B223" s="160" t="s">
        <v>2419</v>
      </c>
      <c r="C223" s="160" t="s">
        <v>3922</v>
      </c>
      <c r="D223" s="113">
        <v>1</v>
      </c>
      <c r="E223" s="85">
        <v>259.3</v>
      </c>
      <c r="F223" s="86">
        <v>259.3</v>
      </c>
      <c r="G223" s="87">
        <v>12.61</v>
      </c>
      <c r="H223" s="87">
        <v>12.61</v>
      </c>
      <c r="I223" s="180" t="s">
        <v>170</v>
      </c>
      <c r="J223" s="96"/>
      <c r="K223" s="96"/>
      <c r="L223" s="96"/>
      <c r="M223" s="96">
        <v>1</v>
      </c>
      <c r="N223" s="96"/>
      <c r="O223" s="164"/>
      <c r="P223" s="164"/>
      <c r="Q223" s="164"/>
      <c r="R223" s="77">
        <f t="shared" si="22"/>
        <v>0</v>
      </c>
      <c r="S223" s="181"/>
      <c r="T223" s="291" t="str">
        <f>IFERROR(VLOOKUP(B223,'Найдено на объекте'!$A$2:$I$83,9,0),"-")</f>
        <v>-</v>
      </c>
      <c r="U223" s="196" t="str">
        <f t="shared" si="18"/>
        <v>-</v>
      </c>
      <c r="V223" s="95" t="str">
        <f>IFERROR(VLOOKUP(B223,[1]Отгрузки!$B$208:$C$281,2,0),"-")</f>
        <v>-</v>
      </c>
      <c r="W223" s="95" t="str">
        <f t="shared" si="23"/>
        <v>-</v>
      </c>
      <c r="X223" s="88">
        <f t="shared" si="19"/>
        <v>1</v>
      </c>
      <c r="Y223" s="196">
        <f t="shared" si="20"/>
        <v>0.25930000000000003</v>
      </c>
      <c r="Z223" s="319"/>
      <c r="AA223" s="291"/>
      <c r="AB223" s="63">
        <f>VLOOKUP(B223,'[2]ВОМ КГ-3 СОЭКС'!$C$3:$G$2063,5,0)</f>
        <v>259.3</v>
      </c>
      <c r="AC223" s="219">
        <f t="shared" si="21"/>
        <v>0</v>
      </c>
    </row>
    <row r="224" spans="1:29" x14ac:dyDescent="0.3">
      <c r="A224" s="159" t="s">
        <v>719</v>
      </c>
      <c r="B224" s="160" t="s">
        <v>2420</v>
      </c>
      <c r="C224" s="160" t="s">
        <v>3923</v>
      </c>
      <c r="D224" s="113">
        <v>1</v>
      </c>
      <c r="E224" s="85">
        <v>229.9</v>
      </c>
      <c r="F224" s="86">
        <v>229.9</v>
      </c>
      <c r="G224" s="87">
        <v>11.18</v>
      </c>
      <c r="H224" s="87">
        <v>11.18</v>
      </c>
      <c r="I224" s="180" t="s">
        <v>170</v>
      </c>
      <c r="J224" s="96"/>
      <c r="K224" s="96"/>
      <c r="L224" s="96"/>
      <c r="M224" s="96">
        <v>1</v>
      </c>
      <c r="N224" s="96"/>
      <c r="O224" s="164"/>
      <c r="P224" s="164"/>
      <c r="Q224" s="164"/>
      <c r="R224" s="77">
        <f t="shared" si="22"/>
        <v>0</v>
      </c>
      <c r="S224" s="181"/>
      <c r="T224" s="291" t="str">
        <f>IFERROR(VLOOKUP(B224,'Найдено на объекте'!$A$2:$I$83,9,0),"-")</f>
        <v>-</v>
      </c>
      <c r="U224" s="196" t="str">
        <f t="shared" si="18"/>
        <v>-</v>
      </c>
      <c r="V224" s="95" t="str">
        <f>IFERROR(VLOOKUP(B224,[1]Отгрузки!$B$208:$C$281,2,0),"-")</f>
        <v>-</v>
      </c>
      <c r="W224" s="95" t="str">
        <f t="shared" si="23"/>
        <v>-</v>
      </c>
      <c r="X224" s="88">
        <f t="shared" si="19"/>
        <v>1</v>
      </c>
      <c r="Y224" s="196">
        <f t="shared" si="20"/>
        <v>0.22989999999999999</v>
      </c>
      <c r="Z224" s="319"/>
      <c r="AA224" s="291"/>
      <c r="AB224" s="63">
        <f>VLOOKUP(B224,'[2]ВОМ КГ-3 СОЭКС'!$C$3:$G$2063,5,0)</f>
        <v>229.9</v>
      </c>
      <c r="AC224" s="219">
        <f t="shared" si="21"/>
        <v>0</v>
      </c>
    </row>
    <row r="225" spans="1:29" x14ac:dyDescent="0.3">
      <c r="A225" s="159" t="s">
        <v>722</v>
      </c>
      <c r="B225" s="160" t="s">
        <v>2421</v>
      </c>
      <c r="C225" s="160" t="s">
        <v>3924</v>
      </c>
      <c r="D225" s="113">
        <v>1</v>
      </c>
      <c r="E225" s="85">
        <v>209.7</v>
      </c>
      <c r="F225" s="86">
        <v>209.7</v>
      </c>
      <c r="G225" s="87">
        <v>10.210000000000001</v>
      </c>
      <c r="H225" s="87">
        <v>10.210000000000001</v>
      </c>
      <c r="I225" s="180" t="s">
        <v>170</v>
      </c>
      <c r="J225" s="96"/>
      <c r="K225" s="96"/>
      <c r="L225" s="96"/>
      <c r="M225" s="96">
        <v>1</v>
      </c>
      <c r="N225" s="96"/>
      <c r="O225" s="164"/>
      <c r="P225" s="164"/>
      <c r="Q225" s="164"/>
      <c r="R225" s="77">
        <f t="shared" si="22"/>
        <v>0</v>
      </c>
      <c r="S225" s="181"/>
      <c r="T225" s="291" t="str">
        <f>IFERROR(VLOOKUP(B225,'Найдено на объекте'!$A$2:$I$83,9,0),"-")</f>
        <v>-</v>
      </c>
      <c r="U225" s="196" t="str">
        <f t="shared" si="18"/>
        <v>-</v>
      </c>
      <c r="V225" s="95" t="str">
        <f>IFERROR(VLOOKUP(B225,[1]Отгрузки!$B$208:$C$281,2,0),"-")</f>
        <v>-</v>
      </c>
      <c r="W225" s="95" t="str">
        <f t="shared" si="23"/>
        <v>-</v>
      </c>
      <c r="X225" s="88">
        <f t="shared" si="19"/>
        <v>1</v>
      </c>
      <c r="Y225" s="196">
        <f t="shared" si="20"/>
        <v>0.2097</v>
      </c>
      <c r="Z225" s="319"/>
      <c r="AA225" s="291"/>
      <c r="AB225" s="63">
        <f>VLOOKUP(B225,'[2]ВОМ КГ-3 СОЭКС'!$C$3:$G$2063,5,0)</f>
        <v>209.7</v>
      </c>
      <c r="AC225" s="219">
        <f t="shared" si="21"/>
        <v>0</v>
      </c>
    </row>
    <row r="226" spans="1:29" x14ac:dyDescent="0.3">
      <c r="A226" s="159" t="s">
        <v>725</v>
      </c>
      <c r="B226" s="160" t="s">
        <v>2422</v>
      </c>
      <c r="C226" s="160" t="s">
        <v>3925</v>
      </c>
      <c r="D226" s="113">
        <v>1</v>
      </c>
      <c r="E226" s="85">
        <v>279.2</v>
      </c>
      <c r="F226" s="86">
        <v>279.2</v>
      </c>
      <c r="G226" s="87">
        <v>13.56</v>
      </c>
      <c r="H226" s="87">
        <v>13.56</v>
      </c>
      <c r="I226" s="180" t="s">
        <v>170</v>
      </c>
      <c r="J226" s="96"/>
      <c r="K226" s="96"/>
      <c r="L226" s="96"/>
      <c r="M226" s="96">
        <v>1</v>
      </c>
      <c r="N226" s="96"/>
      <c r="O226" s="164"/>
      <c r="P226" s="164"/>
      <c r="Q226" s="164"/>
      <c r="R226" s="77">
        <f t="shared" si="22"/>
        <v>0</v>
      </c>
      <c r="S226" s="181"/>
      <c r="T226" s="291" t="str">
        <f>IFERROR(VLOOKUP(B226,'Найдено на объекте'!$A$2:$I$83,9,0),"-")</f>
        <v>-</v>
      </c>
      <c r="U226" s="196" t="str">
        <f t="shared" si="18"/>
        <v>-</v>
      </c>
      <c r="V226" s="95" t="str">
        <f>IFERROR(VLOOKUP(B226,[1]Отгрузки!$B$208:$C$281,2,0),"-")</f>
        <v>-</v>
      </c>
      <c r="W226" s="95" t="str">
        <f t="shared" si="23"/>
        <v>-</v>
      </c>
      <c r="X226" s="88">
        <f t="shared" si="19"/>
        <v>1</v>
      </c>
      <c r="Y226" s="196">
        <f t="shared" si="20"/>
        <v>0.2792</v>
      </c>
      <c r="Z226" s="319"/>
      <c r="AA226" s="291"/>
      <c r="AB226" s="63">
        <f>VLOOKUP(B226,'[2]ВОМ КГ-3 СОЭКС'!$C$3:$G$2063,5,0)</f>
        <v>279.2</v>
      </c>
      <c r="AC226" s="219">
        <f t="shared" si="21"/>
        <v>0</v>
      </c>
    </row>
    <row r="227" spans="1:29" x14ac:dyDescent="0.3">
      <c r="A227" s="159" t="s">
        <v>728</v>
      </c>
      <c r="B227" s="160" t="s">
        <v>2423</v>
      </c>
      <c r="C227" s="160" t="s">
        <v>3926</v>
      </c>
      <c r="D227" s="113">
        <v>1</v>
      </c>
      <c r="E227" s="85">
        <v>259.2</v>
      </c>
      <c r="F227" s="86">
        <v>259.2</v>
      </c>
      <c r="G227" s="87">
        <v>12.6</v>
      </c>
      <c r="H227" s="87">
        <v>12.6</v>
      </c>
      <c r="I227" s="180" t="s">
        <v>170</v>
      </c>
      <c r="J227" s="96"/>
      <c r="K227" s="96"/>
      <c r="L227" s="96"/>
      <c r="M227" s="96">
        <v>1</v>
      </c>
      <c r="N227" s="96"/>
      <c r="O227" s="164"/>
      <c r="P227" s="164"/>
      <c r="Q227" s="164"/>
      <c r="R227" s="77">
        <f t="shared" si="22"/>
        <v>0</v>
      </c>
      <c r="S227" s="181"/>
      <c r="T227" s="291" t="str">
        <f>IFERROR(VLOOKUP(B227,'Найдено на объекте'!$A$2:$I$83,9,0),"-")</f>
        <v>-</v>
      </c>
      <c r="U227" s="196" t="str">
        <f t="shared" si="18"/>
        <v>-</v>
      </c>
      <c r="V227" s="95" t="str">
        <f>IFERROR(VLOOKUP(B227,[1]Отгрузки!$B$208:$C$281,2,0),"-")</f>
        <v>-</v>
      </c>
      <c r="W227" s="95" t="str">
        <f t="shared" si="23"/>
        <v>-</v>
      </c>
      <c r="X227" s="88">
        <f t="shared" si="19"/>
        <v>1</v>
      </c>
      <c r="Y227" s="196">
        <f t="shared" si="20"/>
        <v>0.25919999999999999</v>
      </c>
      <c r="Z227" s="319"/>
      <c r="AA227" s="291"/>
      <c r="AB227" s="63">
        <f>VLOOKUP(B227,'[2]ВОМ КГ-3 СОЭКС'!$C$3:$G$2063,5,0)</f>
        <v>259.2</v>
      </c>
      <c r="AC227" s="219">
        <f t="shared" si="21"/>
        <v>0</v>
      </c>
    </row>
    <row r="228" spans="1:29" x14ac:dyDescent="0.3">
      <c r="A228" s="159" t="s">
        <v>731</v>
      </c>
      <c r="B228" s="160" t="s">
        <v>2424</v>
      </c>
      <c r="C228" s="160" t="s">
        <v>3927</v>
      </c>
      <c r="D228" s="113">
        <v>1</v>
      </c>
      <c r="E228" s="85">
        <v>194.9</v>
      </c>
      <c r="F228" s="86">
        <v>194.9</v>
      </c>
      <c r="G228" s="87">
        <v>9.49</v>
      </c>
      <c r="H228" s="87">
        <v>9.49</v>
      </c>
      <c r="I228" s="180" t="s">
        <v>170</v>
      </c>
      <c r="J228" s="96"/>
      <c r="K228" s="96"/>
      <c r="L228" s="96"/>
      <c r="M228" s="96">
        <v>1</v>
      </c>
      <c r="N228" s="96"/>
      <c r="O228" s="164"/>
      <c r="P228" s="164"/>
      <c r="Q228" s="164"/>
      <c r="R228" s="77">
        <f t="shared" si="22"/>
        <v>0</v>
      </c>
      <c r="S228" s="181"/>
      <c r="T228" s="291" t="str">
        <f>IFERROR(VLOOKUP(B228,'Найдено на объекте'!$A$2:$I$83,9,0),"-")</f>
        <v>-</v>
      </c>
      <c r="U228" s="196" t="str">
        <f t="shared" si="18"/>
        <v>-</v>
      </c>
      <c r="V228" s="95" t="str">
        <f>IFERROR(VLOOKUP(B228,[1]Отгрузки!$B$208:$C$281,2,0),"-")</f>
        <v>-</v>
      </c>
      <c r="W228" s="95" t="str">
        <f t="shared" si="23"/>
        <v>-</v>
      </c>
      <c r="X228" s="88">
        <f t="shared" si="19"/>
        <v>1</v>
      </c>
      <c r="Y228" s="196">
        <f t="shared" si="20"/>
        <v>0.19490000000000002</v>
      </c>
      <c r="Z228" s="319"/>
      <c r="AA228" s="291"/>
      <c r="AB228" s="63">
        <f>VLOOKUP(B228,'[2]ВОМ КГ-3 СОЭКС'!$C$3:$G$2063,5,0)</f>
        <v>194.9</v>
      </c>
      <c r="AC228" s="219">
        <f t="shared" si="21"/>
        <v>0</v>
      </c>
    </row>
    <row r="229" spans="1:29" x14ac:dyDescent="0.3">
      <c r="A229" s="159" t="s">
        <v>734</v>
      </c>
      <c r="B229" s="160" t="s">
        <v>2425</v>
      </c>
      <c r="C229" s="160" t="s">
        <v>3928</v>
      </c>
      <c r="D229" s="113">
        <v>1</v>
      </c>
      <c r="E229" s="85">
        <v>203.2</v>
      </c>
      <c r="F229" s="86">
        <v>203.2</v>
      </c>
      <c r="G229" s="87">
        <v>9.8800000000000008</v>
      </c>
      <c r="H229" s="87">
        <v>9.8800000000000008</v>
      </c>
      <c r="I229" s="180" t="s">
        <v>170</v>
      </c>
      <c r="J229" s="96"/>
      <c r="K229" s="96"/>
      <c r="L229" s="96"/>
      <c r="M229" s="96">
        <v>1</v>
      </c>
      <c r="N229" s="96"/>
      <c r="O229" s="164"/>
      <c r="P229" s="164"/>
      <c r="Q229" s="164"/>
      <c r="R229" s="77">
        <f t="shared" si="22"/>
        <v>0</v>
      </c>
      <c r="S229" s="181"/>
      <c r="T229" s="291" t="str">
        <f>IFERROR(VLOOKUP(B229,'Найдено на объекте'!$A$2:$I$83,9,0),"-")</f>
        <v>-</v>
      </c>
      <c r="U229" s="196" t="str">
        <f t="shared" si="18"/>
        <v>-</v>
      </c>
      <c r="V229" s="95" t="str">
        <f>IFERROR(VLOOKUP(B229,[1]Отгрузки!$B$208:$C$281,2,0),"-")</f>
        <v>-</v>
      </c>
      <c r="W229" s="95" t="str">
        <f t="shared" si="23"/>
        <v>-</v>
      </c>
      <c r="X229" s="88">
        <f t="shared" si="19"/>
        <v>1</v>
      </c>
      <c r="Y229" s="196">
        <f t="shared" si="20"/>
        <v>0.20319999999999999</v>
      </c>
      <c r="Z229" s="319"/>
      <c r="AA229" s="291"/>
      <c r="AB229" s="63">
        <f>VLOOKUP(B229,'[2]ВОМ КГ-3 СОЭКС'!$C$3:$G$2063,5,0)</f>
        <v>203.2</v>
      </c>
      <c r="AC229" s="219">
        <f t="shared" si="21"/>
        <v>0</v>
      </c>
    </row>
    <row r="230" spans="1:29" x14ac:dyDescent="0.3">
      <c r="A230" s="159" t="s">
        <v>737</v>
      </c>
      <c r="B230" s="160" t="s">
        <v>2426</v>
      </c>
      <c r="C230" s="160" t="s">
        <v>3929</v>
      </c>
      <c r="D230" s="113">
        <v>1</v>
      </c>
      <c r="E230" s="85">
        <v>42.6</v>
      </c>
      <c r="F230" s="86">
        <v>42.6</v>
      </c>
      <c r="G230" s="87">
        <v>2.0699999999999998</v>
      </c>
      <c r="H230" s="87">
        <v>2.0699999999999998</v>
      </c>
      <c r="I230" s="180" t="s">
        <v>170</v>
      </c>
      <c r="J230" s="96"/>
      <c r="K230" s="96"/>
      <c r="L230" s="96"/>
      <c r="M230" s="96">
        <v>1</v>
      </c>
      <c r="N230" s="96"/>
      <c r="O230" s="164"/>
      <c r="P230" s="164"/>
      <c r="Q230" s="164"/>
      <c r="R230" s="77">
        <f t="shared" si="22"/>
        <v>0</v>
      </c>
      <c r="S230" s="181"/>
      <c r="T230" s="291" t="str">
        <f>IFERROR(VLOOKUP(B230,'Найдено на объекте'!$A$2:$I$83,9,0),"-")</f>
        <v>-</v>
      </c>
      <c r="U230" s="196" t="str">
        <f t="shared" si="18"/>
        <v>-</v>
      </c>
      <c r="V230" s="95" t="str">
        <f>IFERROR(VLOOKUP(B230,[1]Отгрузки!$B$208:$C$281,2,0),"-")</f>
        <v>-</v>
      </c>
      <c r="W230" s="95" t="str">
        <f t="shared" si="23"/>
        <v>-</v>
      </c>
      <c r="X230" s="88">
        <f t="shared" si="19"/>
        <v>1</v>
      </c>
      <c r="Y230" s="196">
        <f t="shared" si="20"/>
        <v>4.2599999999999999E-2</v>
      </c>
      <c r="Z230" s="319"/>
      <c r="AA230" s="291"/>
      <c r="AB230" s="63">
        <f>VLOOKUP(B230,'[2]ВОМ КГ-3 СОЭКС'!$C$3:$G$2063,5,0)</f>
        <v>42.6</v>
      </c>
      <c r="AC230" s="219">
        <f t="shared" si="21"/>
        <v>0</v>
      </c>
    </row>
    <row r="231" spans="1:29" x14ac:dyDescent="0.3">
      <c r="A231" s="159" t="s">
        <v>740</v>
      </c>
      <c r="B231" s="160" t="s">
        <v>2427</v>
      </c>
      <c r="C231" s="160" t="s">
        <v>3930</v>
      </c>
      <c r="D231" s="113">
        <v>1</v>
      </c>
      <c r="E231" s="85">
        <v>39.5</v>
      </c>
      <c r="F231" s="86">
        <v>39.5</v>
      </c>
      <c r="G231" s="87">
        <v>1.92</v>
      </c>
      <c r="H231" s="87">
        <v>1.92</v>
      </c>
      <c r="I231" s="180" t="s">
        <v>170</v>
      </c>
      <c r="J231" s="96"/>
      <c r="K231" s="96"/>
      <c r="L231" s="96"/>
      <c r="M231" s="96">
        <v>1</v>
      </c>
      <c r="N231" s="96"/>
      <c r="O231" s="164"/>
      <c r="P231" s="164"/>
      <c r="Q231" s="164"/>
      <c r="R231" s="77">
        <f t="shared" si="22"/>
        <v>0</v>
      </c>
      <c r="S231" s="181"/>
      <c r="T231" s="291" t="str">
        <f>IFERROR(VLOOKUP(B231,'Найдено на объекте'!$A$2:$I$83,9,0),"-")</f>
        <v>-</v>
      </c>
      <c r="U231" s="196" t="str">
        <f t="shared" si="18"/>
        <v>-</v>
      </c>
      <c r="V231" s="95" t="str">
        <f>IFERROR(VLOOKUP(B231,[1]Отгрузки!$B$208:$C$281,2,0),"-")</f>
        <v>-</v>
      </c>
      <c r="W231" s="95" t="str">
        <f t="shared" si="23"/>
        <v>-</v>
      </c>
      <c r="X231" s="88">
        <f t="shared" si="19"/>
        <v>1</v>
      </c>
      <c r="Y231" s="196">
        <f t="shared" si="20"/>
        <v>3.95E-2</v>
      </c>
      <c r="Z231" s="319"/>
      <c r="AA231" s="291"/>
      <c r="AB231" s="63">
        <f>VLOOKUP(B231,'[2]ВОМ КГ-3 СОЭКС'!$C$3:$G$2063,5,0)</f>
        <v>39.5</v>
      </c>
      <c r="AC231" s="219">
        <f t="shared" si="21"/>
        <v>0</v>
      </c>
    </row>
    <row r="232" spans="1:29" x14ac:dyDescent="0.3">
      <c r="A232" s="159" t="s">
        <v>743</v>
      </c>
      <c r="B232" s="160" t="s">
        <v>2428</v>
      </c>
      <c r="C232" s="160" t="s">
        <v>3931</v>
      </c>
      <c r="D232" s="113">
        <v>1</v>
      </c>
      <c r="E232" s="85">
        <v>57.6</v>
      </c>
      <c r="F232" s="86">
        <v>57.6</v>
      </c>
      <c r="G232" s="87">
        <v>2.81</v>
      </c>
      <c r="H232" s="87">
        <v>2.81</v>
      </c>
      <c r="I232" s="180" t="s">
        <v>170</v>
      </c>
      <c r="J232" s="96"/>
      <c r="K232" s="96"/>
      <c r="L232" s="96"/>
      <c r="M232" s="96">
        <v>1</v>
      </c>
      <c r="N232" s="96"/>
      <c r="O232" s="164"/>
      <c r="P232" s="164"/>
      <c r="Q232" s="164"/>
      <c r="R232" s="77">
        <f t="shared" si="22"/>
        <v>0</v>
      </c>
      <c r="S232" s="181"/>
      <c r="T232" s="291" t="str">
        <f>IFERROR(VLOOKUP(B232,'Найдено на объекте'!$A$2:$I$83,9,0),"-")</f>
        <v>-</v>
      </c>
      <c r="U232" s="196" t="str">
        <f t="shared" si="18"/>
        <v>-</v>
      </c>
      <c r="V232" s="95" t="str">
        <f>IFERROR(VLOOKUP(B232,[1]Отгрузки!$B$208:$C$281,2,0),"-")</f>
        <v>-</v>
      </c>
      <c r="W232" s="95" t="str">
        <f t="shared" si="23"/>
        <v>-</v>
      </c>
      <c r="X232" s="88">
        <f t="shared" si="19"/>
        <v>1</v>
      </c>
      <c r="Y232" s="196">
        <f t="shared" si="20"/>
        <v>5.7599999999999998E-2</v>
      </c>
      <c r="Z232" s="319"/>
      <c r="AA232" s="291"/>
      <c r="AB232" s="63">
        <f>VLOOKUP(B232,'[2]ВОМ КГ-3 СОЭКС'!$C$3:$G$2063,5,0)</f>
        <v>57.6</v>
      </c>
      <c r="AC232" s="219">
        <f t="shared" si="21"/>
        <v>0</v>
      </c>
    </row>
    <row r="233" spans="1:29" x14ac:dyDescent="0.3">
      <c r="A233" s="159" t="s">
        <v>746</v>
      </c>
      <c r="B233" s="160" t="s">
        <v>2429</v>
      </c>
      <c r="C233" s="160" t="s">
        <v>3932</v>
      </c>
      <c r="D233" s="113">
        <v>1</v>
      </c>
      <c r="E233" s="85">
        <v>60.5</v>
      </c>
      <c r="F233" s="86">
        <v>60.5</v>
      </c>
      <c r="G233" s="87">
        <v>2.95</v>
      </c>
      <c r="H233" s="87">
        <v>2.95</v>
      </c>
      <c r="I233" s="180" t="s">
        <v>170</v>
      </c>
      <c r="J233" s="96"/>
      <c r="K233" s="96"/>
      <c r="L233" s="96"/>
      <c r="M233" s="96">
        <v>1</v>
      </c>
      <c r="N233" s="96"/>
      <c r="O233" s="164"/>
      <c r="P233" s="164"/>
      <c r="Q233" s="164"/>
      <c r="R233" s="77">
        <f t="shared" si="22"/>
        <v>0</v>
      </c>
      <c r="S233" s="181"/>
      <c r="T233" s="291" t="str">
        <f>IFERROR(VLOOKUP(B233,'Найдено на объекте'!$A$2:$I$83,9,0),"-")</f>
        <v>-</v>
      </c>
      <c r="U233" s="196" t="str">
        <f t="shared" si="18"/>
        <v>-</v>
      </c>
      <c r="V233" s="95" t="str">
        <f>IFERROR(VLOOKUP(B233,[1]Отгрузки!$B$208:$C$281,2,0),"-")</f>
        <v>-</v>
      </c>
      <c r="W233" s="95" t="str">
        <f t="shared" si="23"/>
        <v>-</v>
      </c>
      <c r="X233" s="88">
        <f t="shared" si="19"/>
        <v>1</v>
      </c>
      <c r="Y233" s="196">
        <f t="shared" si="20"/>
        <v>6.0499999999999998E-2</v>
      </c>
      <c r="Z233" s="319"/>
      <c r="AA233" s="291"/>
      <c r="AB233" s="63">
        <f>VLOOKUP(B233,'[2]ВОМ КГ-3 СОЭКС'!$C$3:$G$2063,5,0)</f>
        <v>60.5</v>
      </c>
      <c r="AC233" s="219">
        <f t="shared" si="21"/>
        <v>0</v>
      </c>
    </row>
    <row r="234" spans="1:29" ht="31.2" x14ac:dyDescent="0.3">
      <c r="A234" s="159" t="s">
        <v>749</v>
      </c>
      <c r="B234" s="160" t="s">
        <v>2430</v>
      </c>
      <c r="C234" s="160" t="s">
        <v>3933</v>
      </c>
      <c r="D234" s="113">
        <v>2</v>
      </c>
      <c r="E234" s="85">
        <v>42.5</v>
      </c>
      <c r="F234" s="86">
        <v>85</v>
      </c>
      <c r="G234" s="87">
        <v>2.06</v>
      </c>
      <c r="H234" s="87">
        <v>4.12</v>
      </c>
      <c r="I234" s="180" t="s">
        <v>170</v>
      </c>
      <c r="J234" s="96"/>
      <c r="K234" s="96"/>
      <c r="L234" s="96"/>
      <c r="M234" s="96"/>
      <c r="N234" s="96">
        <v>1</v>
      </c>
      <c r="O234" s="164"/>
      <c r="P234" s="164"/>
      <c r="Q234" s="164"/>
      <c r="R234" s="77">
        <f t="shared" si="22"/>
        <v>1</v>
      </c>
      <c r="S234" s="181" t="s">
        <v>1775</v>
      </c>
      <c r="T234" s="291" t="str">
        <f>IFERROR(VLOOKUP(B234,'Найдено на объекте'!$A$2:$I$83,9,0),"-")</f>
        <v>-</v>
      </c>
      <c r="U234" s="196" t="str">
        <f t="shared" si="18"/>
        <v>-</v>
      </c>
      <c r="V234" s="95" t="str">
        <f>IFERROR(VLOOKUP(B234,[1]Отгрузки!$B$208:$C$281,2,0),"-")</f>
        <v>-</v>
      </c>
      <c r="W234" s="95" t="str">
        <f t="shared" si="23"/>
        <v>-</v>
      </c>
      <c r="X234" s="88">
        <f t="shared" si="19"/>
        <v>2</v>
      </c>
      <c r="Y234" s="196">
        <f t="shared" si="20"/>
        <v>8.5000000000000006E-2</v>
      </c>
      <c r="Z234" s="319"/>
      <c r="AA234" s="291"/>
      <c r="AB234" s="63">
        <f>VLOOKUP(B234,'[2]ВОМ КГ-3 СОЭКС'!$C$3:$G$2063,5,0)</f>
        <v>85</v>
      </c>
      <c r="AC234" s="219">
        <f t="shared" si="21"/>
        <v>0</v>
      </c>
    </row>
    <row r="235" spans="1:29" x14ac:dyDescent="0.3">
      <c r="A235" s="159" t="s">
        <v>752</v>
      </c>
      <c r="B235" s="160" t="s">
        <v>2431</v>
      </c>
      <c r="C235" s="160" t="s">
        <v>3934</v>
      </c>
      <c r="D235" s="113">
        <v>1</v>
      </c>
      <c r="E235" s="85">
        <v>41.7</v>
      </c>
      <c r="F235" s="86">
        <v>41.7</v>
      </c>
      <c r="G235" s="87">
        <v>2.0299999999999998</v>
      </c>
      <c r="H235" s="87">
        <v>2.0299999999999998</v>
      </c>
      <c r="I235" s="180" t="s">
        <v>170</v>
      </c>
      <c r="J235" s="96"/>
      <c r="K235" s="96"/>
      <c r="L235" s="96"/>
      <c r="M235" s="96">
        <v>1</v>
      </c>
      <c r="N235" s="96"/>
      <c r="O235" s="164"/>
      <c r="P235" s="164"/>
      <c r="Q235" s="164"/>
      <c r="R235" s="77">
        <f t="shared" si="22"/>
        <v>0</v>
      </c>
      <c r="S235" s="181"/>
      <c r="T235" s="291" t="str">
        <f>IFERROR(VLOOKUP(B235,'Найдено на объекте'!$A$2:$I$83,9,0),"-")</f>
        <v>-</v>
      </c>
      <c r="U235" s="196" t="str">
        <f t="shared" si="18"/>
        <v>-</v>
      </c>
      <c r="V235" s="95" t="str">
        <f>IFERROR(VLOOKUP(B235,[1]Отгрузки!$B$208:$C$281,2,0),"-")</f>
        <v>-</v>
      </c>
      <c r="W235" s="95" t="str">
        <f t="shared" si="23"/>
        <v>-</v>
      </c>
      <c r="X235" s="88">
        <f t="shared" si="19"/>
        <v>1</v>
      </c>
      <c r="Y235" s="196">
        <f t="shared" si="20"/>
        <v>4.1700000000000001E-2</v>
      </c>
      <c r="Z235" s="319"/>
      <c r="AA235" s="291"/>
      <c r="AB235" s="63">
        <f>VLOOKUP(B235,'[2]ВОМ КГ-3 СОЭКС'!$C$3:$G$2063,5,0)</f>
        <v>41.7</v>
      </c>
      <c r="AC235" s="219">
        <f t="shared" si="21"/>
        <v>0</v>
      </c>
    </row>
    <row r="236" spans="1:29" x14ac:dyDescent="0.3">
      <c r="A236" s="159" t="s">
        <v>755</v>
      </c>
      <c r="B236" s="160" t="s">
        <v>2432</v>
      </c>
      <c r="C236" s="160" t="s">
        <v>3935</v>
      </c>
      <c r="D236" s="113">
        <v>1</v>
      </c>
      <c r="E236" s="85">
        <v>167.4</v>
      </c>
      <c r="F236" s="86">
        <v>167.4</v>
      </c>
      <c r="G236" s="87">
        <v>8.15</v>
      </c>
      <c r="H236" s="87">
        <v>8.15</v>
      </c>
      <c r="I236" s="180" t="s">
        <v>170</v>
      </c>
      <c r="J236" s="96"/>
      <c r="K236" s="96"/>
      <c r="L236" s="96"/>
      <c r="M236" s="96">
        <v>1</v>
      </c>
      <c r="N236" s="96"/>
      <c r="O236" s="164"/>
      <c r="P236" s="164"/>
      <c r="Q236" s="164"/>
      <c r="R236" s="77">
        <f t="shared" si="22"/>
        <v>0</v>
      </c>
      <c r="S236" s="181"/>
      <c r="T236" s="291" t="str">
        <f>IFERROR(VLOOKUP(B236,'Найдено на объекте'!$A$2:$I$83,9,0),"-")</f>
        <v>-</v>
      </c>
      <c r="U236" s="196" t="str">
        <f t="shared" si="18"/>
        <v>-</v>
      </c>
      <c r="V236" s="95" t="str">
        <f>IFERROR(VLOOKUP(B236,[1]Отгрузки!$B$208:$C$281,2,0),"-")</f>
        <v>-</v>
      </c>
      <c r="W236" s="95" t="str">
        <f t="shared" si="23"/>
        <v>-</v>
      </c>
      <c r="X236" s="88">
        <f t="shared" si="19"/>
        <v>1</v>
      </c>
      <c r="Y236" s="196">
        <f t="shared" si="20"/>
        <v>0.16739999999999999</v>
      </c>
      <c r="Z236" s="319"/>
      <c r="AA236" s="291"/>
      <c r="AB236" s="63">
        <f>VLOOKUP(B236,'[2]ВОМ КГ-3 СОЭКС'!$C$3:$G$2063,5,0)</f>
        <v>167.4</v>
      </c>
      <c r="AC236" s="219">
        <f t="shared" si="21"/>
        <v>0</v>
      </c>
    </row>
    <row r="237" spans="1:29" x14ac:dyDescent="0.3">
      <c r="A237" s="159" t="s">
        <v>758</v>
      </c>
      <c r="B237" s="160" t="s">
        <v>2433</v>
      </c>
      <c r="C237" s="160" t="s">
        <v>3936</v>
      </c>
      <c r="D237" s="113">
        <v>1</v>
      </c>
      <c r="E237" s="85">
        <v>278.7</v>
      </c>
      <c r="F237" s="86">
        <v>278.7</v>
      </c>
      <c r="G237" s="87">
        <v>13.54</v>
      </c>
      <c r="H237" s="87">
        <v>13.54</v>
      </c>
      <c r="I237" s="180" t="s">
        <v>170</v>
      </c>
      <c r="J237" s="96"/>
      <c r="K237" s="96"/>
      <c r="L237" s="96"/>
      <c r="M237" s="96">
        <v>1</v>
      </c>
      <c r="N237" s="96"/>
      <c r="O237" s="164"/>
      <c r="P237" s="164"/>
      <c r="Q237" s="164"/>
      <c r="R237" s="77">
        <f t="shared" si="22"/>
        <v>0</v>
      </c>
      <c r="S237" s="181"/>
      <c r="T237" s="291" t="str">
        <f>IFERROR(VLOOKUP(B237,'Найдено на объекте'!$A$2:$I$83,9,0),"-")</f>
        <v>-</v>
      </c>
      <c r="U237" s="196" t="str">
        <f t="shared" si="18"/>
        <v>-</v>
      </c>
      <c r="V237" s="95" t="str">
        <f>IFERROR(VLOOKUP(B237,[1]Отгрузки!$B$208:$C$281,2,0),"-")</f>
        <v>-</v>
      </c>
      <c r="W237" s="95" t="str">
        <f t="shared" si="23"/>
        <v>-</v>
      </c>
      <c r="X237" s="88">
        <f t="shared" si="19"/>
        <v>1</v>
      </c>
      <c r="Y237" s="196">
        <f t="shared" si="20"/>
        <v>0.2787</v>
      </c>
      <c r="Z237" s="319"/>
      <c r="AA237" s="291"/>
      <c r="AB237" s="63">
        <f>VLOOKUP(B237,'[2]ВОМ КГ-3 СОЭКС'!$C$3:$G$2063,5,0)</f>
        <v>278.7</v>
      </c>
      <c r="AC237" s="219">
        <f t="shared" si="21"/>
        <v>0</v>
      </c>
    </row>
    <row r="238" spans="1:29" x14ac:dyDescent="0.3">
      <c r="A238" s="159" t="s">
        <v>761</v>
      </c>
      <c r="B238" s="160" t="s">
        <v>2434</v>
      </c>
      <c r="C238" s="160" t="s">
        <v>3937</v>
      </c>
      <c r="D238" s="113">
        <v>1</v>
      </c>
      <c r="E238" s="85">
        <v>258.60000000000002</v>
      </c>
      <c r="F238" s="86">
        <v>258.60000000000002</v>
      </c>
      <c r="G238" s="87">
        <v>12.58</v>
      </c>
      <c r="H238" s="87">
        <v>12.58</v>
      </c>
      <c r="I238" s="180" t="s">
        <v>170</v>
      </c>
      <c r="J238" s="96"/>
      <c r="K238" s="96"/>
      <c r="L238" s="96"/>
      <c r="M238" s="96">
        <v>1</v>
      </c>
      <c r="N238" s="96"/>
      <c r="O238" s="164"/>
      <c r="P238" s="164"/>
      <c r="Q238" s="164"/>
      <c r="R238" s="77">
        <f t="shared" si="22"/>
        <v>0</v>
      </c>
      <c r="S238" s="181"/>
      <c r="T238" s="291" t="str">
        <f>IFERROR(VLOOKUP(B238,'Найдено на объекте'!$A$2:$I$83,9,0),"-")</f>
        <v>-</v>
      </c>
      <c r="U238" s="196" t="str">
        <f t="shared" si="18"/>
        <v>-</v>
      </c>
      <c r="V238" s="95" t="str">
        <f>IFERROR(VLOOKUP(B238,[1]Отгрузки!$B$208:$C$281,2,0),"-")</f>
        <v>-</v>
      </c>
      <c r="W238" s="95" t="str">
        <f t="shared" si="23"/>
        <v>-</v>
      </c>
      <c r="X238" s="88">
        <f t="shared" si="19"/>
        <v>1</v>
      </c>
      <c r="Y238" s="196">
        <f t="shared" si="20"/>
        <v>0.2586</v>
      </c>
      <c r="Z238" s="319"/>
      <c r="AA238" s="291"/>
      <c r="AB238" s="63">
        <f>VLOOKUP(B238,'[2]ВОМ КГ-3 СОЭКС'!$C$3:$G$2063,5,0)</f>
        <v>258.60000000000002</v>
      </c>
      <c r="AC238" s="219">
        <f t="shared" si="21"/>
        <v>0</v>
      </c>
    </row>
    <row r="239" spans="1:29" x14ac:dyDescent="0.3">
      <c r="A239" s="159" t="s">
        <v>764</v>
      </c>
      <c r="B239" s="160" t="s">
        <v>2435</v>
      </c>
      <c r="C239" s="160" t="s">
        <v>3938</v>
      </c>
      <c r="D239" s="113">
        <v>1</v>
      </c>
      <c r="E239" s="85">
        <v>278.5</v>
      </c>
      <c r="F239" s="86">
        <v>278.5</v>
      </c>
      <c r="G239" s="87">
        <v>13.53</v>
      </c>
      <c r="H239" s="87">
        <v>13.53</v>
      </c>
      <c r="I239" s="180" t="s">
        <v>170</v>
      </c>
      <c r="J239" s="96"/>
      <c r="K239" s="96"/>
      <c r="L239" s="96"/>
      <c r="M239" s="96">
        <v>1</v>
      </c>
      <c r="N239" s="96"/>
      <c r="O239" s="164"/>
      <c r="P239" s="164"/>
      <c r="Q239" s="164"/>
      <c r="R239" s="77">
        <f t="shared" si="22"/>
        <v>0</v>
      </c>
      <c r="S239" s="181"/>
      <c r="T239" s="291" t="str">
        <f>IFERROR(VLOOKUP(B239,'Найдено на объекте'!$A$2:$I$83,9,0),"-")</f>
        <v>-</v>
      </c>
      <c r="U239" s="196" t="str">
        <f t="shared" si="18"/>
        <v>-</v>
      </c>
      <c r="V239" s="95" t="str">
        <f>IFERROR(VLOOKUP(B239,[1]Отгрузки!$B$208:$C$281,2,0),"-")</f>
        <v>-</v>
      </c>
      <c r="W239" s="95" t="str">
        <f t="shared" si="23"/>
        <v>-</v>
      </c>
      <c r="X239" s="88">
        <f t="shared" si="19"/>
        <v>1</v>
      </c>
      <c r="Y239" s="196">
        <f t="shared" si="20"/>
        <v>0.27850000000000003</v>
      </c>
      <c r="Z239" s="319"/>
      <c r="AA239" s="291"/>
      <c r="AB239" s="63">
        <f>VLOOKUP(B239,'[2]ВОМ КГ-3 СОЭКС'!$C$3:$G$2063,5,0)</f>
        <v>278.5</v>
      </c>
      <c r="AC239" s="219">
        <f t="shared" si="21"/>
        <v>0</v>
      </c>
    </row>
    <row r="240" spans="1:29" x14ac:dyDescent="0.3">
      <c r="A240" s="159" t="s">
        <v>767</v>
      </c>
      <c r="B240" s="160" t="s">
        <v>2436</v>
      </c>
      <c r="C240" s="160" t="s">
        <v>3939</v>
      </c>
      <c r="D240" s="113">
        <v>1</v>
      </c>
      <c r="E240" s="85">
        <v>258.5</v>
      </c>
      <c r="F240" s="86">
        <v>258.5</v>
      </c>
      <c r="G240" s="87">
        <v>12.57</v>
      </c>
      <c r="H240" s="87">
        <v>12.57</v>
      </c>
      <c r="I240" s="180" t="s">
        <v>170</v>
      </c>
      <c r="J240" s="96"/>
      <c r="K240" s="96"/>
      <c r="L240" s="96"/>
      <c r="M240" s="96">
        <v>1</v>
      </c>
      <c r="N240" s="96"/>
      <c r="O240" s="164"/>
      <c r="P240" s="164"/>
      <c r="Q240" s="164"/>
      <c r="R240" s="77">
        <f t="shared" si="22"/>
        <v>0</v>
      </c>
      <c r="S240" s="181"/>
      <c r="T240" s="291" t="str">
        <f>IFERROR(VLOOKUP(B240,'Найдено на объекте'!$A$2:$I$83,9,0),"-")</f>
        <v>-</v>
      </c>
      <c r="U240" s="196" t="str">
        <f t="shared" si="18"/>
        <v>-</v>
      </c>
      <c r="V240" s="95" t="str">
        <f>IFERROR(VLOOKUP(B240,[1]Отгрузки!$B$208:$C$281,2,0),"-")</f>
        <v>-</v>
      </c>
      <c r="W240" s="95" t="str">
        <f t="shared" si="23"/>
        <v>-</v>
      </c>
      <c r="X240" s="88">
        <f t="shared" si="19"/>
        <v>1</v>
      </c>
      <c r="Y240" s="196">
        <f t="shared" si="20"/>
        <v>0.25850000000000001</v>
      </c>
      <c r="Z240" s="319"/>
      <c r="AA240" s="291"/>
      <c r="AB240" s="63">
        <f>VLOOKUP(B240,'[2]ВОМ КГ-3 СОЭКС'!$C$3:$G$2063,5,0)</f>
        <v>258.5</v>
      </c>
      <c r="AC240" s="219">
        <f t="shared" si="21"/>
        <v>0</v>
      </c>
    </row>
    <row r="241" spans="1:29" x14ac:dyDescent="0.3">
      <c r="A241" s="159" t="s">
        <v>770</v>
      </c>
      <c r="B241" s="160" t="s">
        <v>2437</v>
      </c>
      <c r="C241" s="160" t="s">
        <v>3940</v>
      </c>
      <c r="D241" s="113">
        <v>1</v>
      </c>
      <c r="E241" s="85">
        <v>37.299999999999997</v>
      </c>
      <c r="F241" s="86">
        <v>37.299999999999997</v>
      </c>
      <c r="G241" s="87">
        <v>1.81</v>
      </c>
      <c r="H241" s="87">
        <v>1.81</v>
      </c>
      <c r="I241" s="180" t="s">
        <v>170</v>
      </c>
      <c r="J241" s="96"/>
      <c r="K241" s="96"/>
      <c r="L241" s="96"/>
      <c r="M241" s="96">
        <v>1</v>
      </c>
      <c r="N241" s="96"/>
      <c r="O241" s="164"/>
      <c r="P241" s="164"/>
      <c r="Q241" s="164"/>
      <c r="R241" s="77">
        <f t="shared" si="22"/>
        <v>0</v>
      </c>
      <c r="S241" s="181"/>
      <c r="T241" s="291" t="str">
        <f>IFERROR(VLOOKUP(B241,'Найдено на объекте'!$A$2:$I$83,9,0),"-")</f>
        <v>-</v>
      </c>
      <c r="U241" s="196" t="str">
        <f t="shared" si="18"/>
        <v>-</v>
      </c>
      <c r="V241" s="95" t="str">
        <f>IFERROR(VLOOKUP(B241,[1]Отгрузки!$B$208:$C$281,2,0),"-")</f>
        <v>-</v>
      </c>
      <c r="W241" s="95" t="str">
        <f t="shared" si="23"/>
        <v>-</v>
      </c>
      <c r="X241" s="88">
        <f t="shared" si="19"/>
        <v>1</v>
      </c>
      <c r="Y241" s="196">
        <f t="shared" si="20"/>
        <v>3.73E-2</v>
      </c>
      <c r="Z241" s="319"/>
      <c r="AA241" s="291"/>
      <c r="AB241" s="63">
        <f>VLOOKUP(B241,'[2]ВОМ КГ-3 СОЭКС'!$C$3:$G$2063,5,0)</f>
        <v>37.299999999999997</v>
      </c>
      <c r="AC241" s="219">
        <f t="shared" si="21"/>
        <v>0</v>
      </c>
    </row>
    <row r="242" spans="1:29" x14ac:dyDescent="0.3">
      <c r="A242" s="159" t="s">
        <v>773</v>
      </c>
      <c r="B242" s="160" t="s">
        <v>2438</v>
      </c>
      <c r="C242" s="160" t="s">
        <v>3941</v>
      </c>
      <c r="D242" s="113">
        <v>2</v>
      </c>
      <c r="E242" s="85">
        <v>30</v>
      </c>
      <c r="F242" s="86">
        <v>60</v>
      </c>
      <c r="G242" s="87">
        <v>1.47</v>
      </c>
      <c r="H242" s="87">
        <v>2.94</v>
      </c>
      <c r="I242" s="180" t="s">
        <v>170</v>
      </c>
      <c r="J242" s="96"/>
      <c r="K242" s="96"/>
      <c r="L242" s="96"/>
      <c r="M242" s="96">
        <v>1</v>
      </c>
      <c r="N242" s="96">
        <v>1</v>
      </c>
      <c r="O242" s="164"/>
      <c r="P242" s="164"/>
      <c r="Q242" s="164"/>
      <c r="R242" s="77">
        <f t="shared" si="22"/>
        <v>0</v>
      </c>
      <c r="S242" s="181"/>
      <c r="T242" s="291" t="str">
        <f>IFERROR(VLOOKUP(B242,'Найдено на объекте'!$A$2:$I$83,9,0),"-")</f>
        <v>-</v>
      </c>
      <c r="U242" s="196" t="str">
        <f t="shared" si="18"/>
        <v>-</v>
      </c>
      <c r="V242" s="95" t="str">
        <f>IFERROR(VLOOKUP(B242,[1]Отгрузки!$B$208:$C$281,2,0),"-")</f>
        <v>-</v>
      </c>
      <c r="W242" s="95" t="str">
        <f t="shared" si="23"/>
        <v>-</v>
      </c>
      <c r="X242" s="88">
        <f t="shared" si="19"/>
        <v>2</v>
      </c>
      <c r="Y242" s="196">
        <f t="shared" si="20"/>
        <v>0.06</v>
      </c>
      <c r="Z242" s="319"/>
      <c r="AA242" s="291"/>
      <c r="AB242" s="63">
        <f>VLOOKUP(B242,'[2]ВОМ КГ-3 СОЭКС'!$C$3:$G$2063,5,0)</f>
        <v>60</v>
      </c>
      <c r="AC242" s="219">
        <f t="shared" si="21"/>
        <v>0</v>
      </c>
    </row>
    <row r="243" spans="1:29" x14ac:dyDescent="0.3">
      <c r="A243" s="159" t="s">
        <v>776</v>
      </c>
      <c r="B243" s="160" t="s">
        <v>2439</v>
      </c>
      <c r="C243" s="160" t="s">
        <v>3942</v>
      </c>
      <c r="D243" s="113">
        <v>1</v>
      </c>
      <c r="E243" s="85">
        <v>80.3</v>
      </c>
      <c r="F243" s="86">
        <v>80.3</v>
      </c>
      <c r="G243" s="87">
        <v>3.9</v>
      </c>
      <c r="H243" s="87">
        <v>3.9</v>
      </c>
      <c r="I243" s="180" t="s">
        <v>170</v>
      </c>
      <c r="J243" s="96"/>
      <c r="K243" s="96"/>
      <c r="L243" s="96"/>
      <c r="M243" s="96">
        <v>1</v>
      </c>
      <c r="N243" s="96"/>
      <c r="O243" s="164"/>
      <c r="P243" s="164"/>
      <c r="Q243" s="164"/>
      <c r="R243" s="77">
        <f t="shared" si="22"/>
        <v>0</v>
      </c>
      <c r="S243" s="181"/>
      <c r="T243" s="291" t="str">
        <f>IFERROR(VLOOKUP(B243,'Найдено на объекте'!$A$2:$I$83,9,0),"-")</f>
        <v>-</v>
      </c>
      <c r="U243" s="196" t="str">
        <f t="shared" si="18"/>
        <v>-</v>
      </c>
      <c r="V243" s="95" t="str">
        <f>IFERROR(VLOOKUP(B243,[1]Отгрузки!$B$208:$C$281,2,0),"-")</f>
        <v>-</v>
      </c>
      <c r="W243" s="95" t="str">
        <f t="shared" si="23"/>
        <v>-</v>
      </c>
      <c r="X243" s="88">
        <f t="shared" si="19"/>
        <v>1</v>
      </c>
      <c r="Y243" s="196">
        <f t="shared" si="20"/>
        <v>8.0299999999999996E-2</v>
      </c>
      <c r="Z243" s="319"/>
      <c r="AA243" s="291"/>
      <c r="AB243" s="63">
        <f>VLOOKUP(B243,'[2]ВОМ КГ-3 СОЭКС'!$C$3:$G$2063,5,0)</f>
        <v>80.3</v>
      </c>
      <c r="AC243" s="219">
        <f t="shared" si="21"/>
        <v>0</v>
      </c>
    </row>
    <row r="244" spans="1:29" x14ac:dyDescent="0.3">
      <c r="A244" s="159" t="s">
        <v>779</v>
      </c>
      <c r="B244" s="160" t="s">
        <v>2440</v>
      </c>
      <c r="C244" s="160" t="s">
        <v>3943</v>
      </c>
      <c r="D244" s="113">
        <v>1</v>
      </c>
      <c r="E244" s="85">
        <v>73.099999999999994</v>
      </c>
      <c r="F244" s="86">
        <v>73.099999999999994</v>
      </c>
      <c r="G244" s="87">
        <v>3.56</v>
      </c>
      <c r="H244" s="87">
        <v>3.56</v>
      </c>
      <c r="I244" s="180" t="s">
        <v>170</v>
      </c>
      <c r="J244" s="96"/>
      <c r="K244" s="96"/>
      <c r="L244" s="96"/>
      <c r="M244" s="96">
        <v>1</v>
      </c>
      <c r="N244" s="96"/>
      <c r="O244" s="164"/>
      <c r="P244" s="164"/>
      <c r="Q244" s="164"/>
      <c r="R244" s="77">
        <f t="shared" si="22"/>
        <v>0</v>
      </c>
      <c r="S244" s="181"/>
      <c r="T244" s="291" t="str">
        <f>IFERROR(VLOOKUP(B244,'Найдено на объекте'!$A$2:$I$83,9,0),"-")</f>
        <v>-</v>
      </c>
      <c r="U244" s="196" t="str">
        <f t="shared" si="18"/>
        <v>-</v>
      </c>
      <c r="V244" s="95" t="str">
        <f>IFERROR(VLOOKUP(B244,[1]Отгрузки!$B$208:$C$281,2,0),"-")</f>
        <v>-</v>
      </c>
      <c r="W244" s="95" t="str">
        <f t="shared" si="23"/>
        <v>-</v>
      </c>
      <c r="X244" s="88">
        <f t="shared" si="19"/>
        <v>1</v>
      </c>
      <c r="Y244" s="196">
        <f t="shared" si="20"/>
        <v>7.3099999999999998E-2</v>
      </c>
      <c r="Z244" s="319"/>
      <c r="AA244" s="291"/>
      <c r="AB244" s="63">
        <f>VLOOKUP(B244,'[2]ВОМ КГ-3 СОЭКС'!$C$3:$G$2063,5,0)</f>
        <v>73.099999999999994</v>
      </c>
      <c r="AC244" s="219">
        <f t="shared" si="21"/>
        <v>0</v>
      </c>
    </row>
    <row r="245" spans="1:29" x14ac:dyDescent="0.3">
      <c r="A245" s="159" t="s">
        <v>782</v>
      </c>
      <c r="B245" s="160" t="s">
        <v>2441</v>
      </c>
      <c r="C245" s="160" t="s">
        <v>3944</v>
      </c>
      <c r="D245" s="113">
        <v>1</v>
      </c>
      <c r="E245" s="85">
        <v>46.5</v>
      </c>
      <c r="F245" s="86">
        <v>46.5</v>
      </c>
      <c r="G245" s="87">
        <v>2.25</v>
      </c>
      <c r="H245" s="87">
        <v>2.25</v>
      </c>
      <c r="I245" s="180" t="s">
        <v>170</v>
      </c>
      <c r="J245" s="96"/>
      <c r="K245" s="96"/>
      <c r="L245" s="96"/>
      <c r="M245" s="96">
        <v>1</v>
      </c>
      <c r="N245" s="96"/>
      <c r="O245" s="164"/>
      <c r="P245" s="164"/>
      <c r="Q245" s="164"/>
      <c r="R245" s="77">
        <f t="shared" si="22"/>
        <v>0</v>
      </c>
      <c r="S245" s="181"/>
      <c r="T245" s="291" t="str">
        <f>IFERROR(VLOOKUP(B245,'Найдено на объекте'!$A$2:$I$83,9,0),"-")</f>
        <v>-</v>
      </c>
      <c r="U245" s="196" t="str">
        <f t="shared" si="18"/>
        <v>-</v>
      </c>
      <c r="V245" s="95" t="str">
        <f>IFERROR(VLOOKUP(B245,[1]Отгрузки!$B$208:$C$281,2,0),"-")</f>
        <v>-</v>
      </c>
      <c r="W245" s="95" t="str">
        <f t="shared" si="23"/>
        <v>-</v>
      </c>
      <c r="X245" s="88">
        <f t="shared" si="19"/>
        <v>1</v>
      </c>
      <c r="Y245" s="196">
        <f t="shared" si="20"/>
        <v>4.65E-2</v>
      </c>
      <c r="Z245" s="319"/>
      <c r="AA245" s="291"/>
      <c r="AB245" s="63">
        <f>VLOOKUP(B245,'[2]ВОМ КГ-3 СОЭКС'!$C$3:$G$2063,5,0)</f>
        <v>46.5</v>
      </c>
      <c r="AC245" s="219">
        <f t="shared" si="21"/>
        <v>0</v>
      </c>
    </row>
    <row r="246" spans="1:29" x14ac:dyDescent="0.3">
      <c r="A246" s="159" t="s">
        <v>785</v>
      </c>
      <c r="B246" s="160" t="s">
        <v>2442</v>
      </c>
      <c r="C246" s="160" t="s">
        <v>3945</v>
      </c>
      <c r="D246" s="113">
        <v>1</v>
      </c>
      <c r="E246" s="85">
        <v>48.9</v>
      </c>
      <c r="F246" s="86">
        <v>48.9</v>
      </c>
      <c r="G246" s="87">
        <v>2.37</v>
      </c>
      <c r="H246" s="87">
        <v>2.37</v>
      </c>
      <c r="I246" s="180" t="s">
        <v>170</v>
      </c>
      <c r="J246" s="96"/>
      <c r="K246" s="96"/>
      <c r="L246" s="96"/>
      <c r="M246" s="96">
        <v>1</v>
      </c>
      <c r="N246" s="96"/>
      <c r="O246" s="164"/>
      <c r="P246" s="164"/>
      <c r="Q246" s="164"/>
      <c r="R246" s="77">
        <f t="shared" si="22"/>
        <v>0</v>
      </c>
      <c r="S246" s="181"/>
      <c r="T246" s="291" t="str">
        <f>IFERROR(VLOOKUP(B246,'Найдено на объекте'!$A$2:$I$83,9,0),"-")</f>
        <v>-</v>
      </c>
      <c r="U246" s="196" t="str">
        <f t="shared" si="18"/>
        <v>-</v>
      </c>
      <c r="V246" s="95" t="str">
        <f>IFERROR(VLOOKUP(B246,[1]Отгрузки!$B$208:$C$281,2,0),"-")</f>
        <v>-</v>
      </c>
      <c r="W246" s="95" t="str">
        <f t="shared" si="23"/>
        <v>-</v>
      </c>
      <c r="X246" s="88">
        <f t="shared" si="19"/>
        <v>1</v>
      </c>
      <c r="Y246" s="196">
        <f t="shared" si="20"/>
        <v>4.8899999999999999E-2</v>
      </c>
      <c r="Z246" s="319"/>
      <c r="AA246" s="291"/>
      <c r="AB246" s="63">
        <f>VLOOKUP(B246,'[2]ВОМ КГ-3 СОЭКС'!$C$3:$G$2063,5,0)</f>
        <v>48.9</v>
      </c>
      <c r="AC246" s="219">
        <f t="shared" si="21"/>
        <v>0</v>
      </c>
    </row>
    <row r="247" spans="1:29" x14ac:dyDescent="0.3">
      <c r="A247" s="159" t="s">
        <v>788</v>
      </c>
      <c r="B247" s="160" t="s">
        <v>2443</v>
      </c>
      <c r="C247" s="160" t="s">
        <v>3946</v>
      </c>
      <c r="D247" s="113">
        <v>1</v>
      </c>
      <c r="E247" s="85">
        <v>13.9</v>
      </c>
      <c r="F247" s="86">
        <v>13.9</v>
      </c>
      <c r="G247" s="87">
        <v>0.69</v>
      </c>
      <c r="H247" s="87">
        <v>0.69</v>
      </c>
      <c r="I247" s="180" t="s">
        <v>170</v>
      </c>
      <c r="J247" s="96"/>
      <c r="K247" s="96"/>
      <c r="L247" s="96"/>
      <c r="M247" s="96">
        <v>1</v>
      </c>
      <c r="N247" s="96"/>
      <c r="O247" s="164"/>
      <c r="P247" s="164"/>
      <c r="Q247" s="164"/>
      <c r="R247" s="77">
        <f t="shared" si="22"/>
        <v>0</v>
      </c>
      <c r="S247" s="181"/>
      <c r="T247" s="291" t="str">
        <f>IFERROR(VLOOKUP(B247,'Найдено на объекте'!$A$2:$I$83,9,0),"-")</f>
        <v>-</v>
      </c>
      <c r="U247" s="196" t="str">
        <f t="shared" si="18"/>
        <v>-</v>
      </c>
      <c r="V247" s="95" t="str">
        <f>IFERROR(VLOOKUP(B247,[1]Отгрузки!$B$208:$C$281,2,0),"-")</f>
        <v>-</v>
      </c>
      <c r="W247" s="95" t="str">
        <f t="shared" si="23"/>
        <v>-</v>
      </c>
      <c r="X247" s="88">
        <f t="shared" si="19"/>
        <v>1</v>
      </c>
      <c r="Y247" s="196">
        <f t="shared" si="20"/>
        <v>1.3900000000000001E-2</v>
      </c>
      <c r="Z247" s="319"/>
      <c r="AA247" s="291"/>
      <c r="AB247" s="63">
        <f>VLOOKUP(B247,'[2]ВОМ КГ-3 СОЭКС'!$C$3:$G$2063,5,0)</f>
        <v>13.9</v>
      </c>
      <c r="AC247" s="219">
        <f t="shared" si="21"/>
        <v>0</v>
      </c>
    </row>
    <row r="248" spans="1:29" x14ac:dyDescent="0.3">
      <c r="A248" s="159" t="s">
        <v>791</v>
      </c>
      <c r="B248" s="160" t="s">
        <v>2444</v>
      </c>
      <c r="C248" s="160" t="s">
        <v>3947</v>
      </c>
      <c r="D248" s="113">
        <v>1</v>
      </c>
      <c r="E248" s="85">
        <v>47.2</v>
      </c>
      <c r="F248" s="86">
        <v>47.2</v>
      </c>
      <c r="G248" s="87">
        <v>2.29</v>
      </c>
      <c r="H248" s="87">
        <v>2.29</v>
      </c>
      <c r="I248" s="180" t="s">
        <v>170</v>
      </c>
      <c r="J248" s="96"/>
      <c r="K248" s="96"/>
      <c r="L248" s="96"/>
      <c r="M248" s="96"/>
      <c r="N248" s="96">
        <v>1</v>
      </c>
      <c r="O248" s="164"/>
      <c r="P248" s="164"/>
      <c r="Q248" s="164"/>
      <c r="R248" s="77">
        <f t="shared" si="22"/>
        <v>0</v>
      </c>
      <c r="S248" s="181"/>
      <c r="T248" s="291" t="str">
        <f>IFERROR(VLOOKUP(B248,'Найдено на объекте'!$A$2:$I$83,9,0),"-")</f>
        <v>-</v>
      </c>
      <c r="U248" s="196" t="str">
        <f t="shared" si="18"/>
        <v>-</v>
      </c>
      <c r="V248" s="95" t="str">
        <f>IFERROR(VLOOKUP(B248,[1]Отгрузки!$B$208:$C$281,2,0),"-")</f>
        <v>-</v>
      </c>
      <c r="W248" s="95" t="str">
        <f t="shared" si="23"/>
        <v>-</v>
      </c>
      <c r="X248" s="88">
        <f t="shared" si="19"/>
        <v>1</v>
      </c>
      <c r="Y248" s="196">
        <f t="shared" si="20"/>
        <v>4.7200000000000006E-2</v>
      </c>
      <c r="Z248" s="319"/>
      <c r="AA248" s="291"/>
      <c r="AB248" s="63">
        <f>VLOOKUP(B248,'[2]ВОМ КГ-3 СОЭКС'!$C$3:$G$2063,5,0)</f>
        <v>47.2</v>
      </c>
      <c r="AC248" s="219">
        <f t="shared" si="21"/>
        <v>0</v>
      </c>
    </row>
    <row r="249" spans="1:29" x14ac:dyDescent="0.3">
      <c r="A249" s="159" t="s">
        <v>794</v>
      </c>
      <c r="B249" s="160" t="s">
        <v>2445</v>
      </c>
      <c r="C249" s="160" t="s">
        <v>3948</v>
      </c>
      <c r="D249" s="113">
        <v>1</v>
      </c>
      <c r="E249" s="85">
        <v>48.9</v>
      </c>
      <c r="F249" s="86">
        <v>48.9</v>
      </c>
      <c r="G249" s="87">
        <v>2.37</v>
      </c>
      <c r="H249" s="87">
        <v>2.37</v>
      </c>
      <c r="I249" s="180" t="s">
        <v>170</v>
      </c>
      <c r="J249" s="96"/>
      <c r="K249" s="96"/>
      <c r="L249" s="96"/>
      <c r="M249" s="96"/>
      <c r="N249" s="96">
        <v>1</v>
      </c>
      <c r="O249" s="164"/>
      <c r="P249" s="164"/>
      <c r="Q249" s="164"/>
      <c r="R249" s="77">
        <f t="shared" si="22"/>
        <v>0</v>
      </c>
      <c r="S249" s="181"/>
      <c r="T249" s="291" t="str">
        <f>IFERROR(VLOOKUP(B249,'Найдено на объекте'!$A$2:$I$83,9,0),"-")</f>
        <v>-</v>
      </c>
      <c r="U249" s="196" t="str">
        <f t="shared" si="18"/>
        <v>-</v>
      </c>
      <c r="V249" s="95" t="str">
        <f>IFERROR(VLOOKUP(B249,[1]Отгрузки!$B$208:$C$281,2,0),"-")</f>
        <v>-</v>
      </c>
      <c r="W249" s="95" t="str">
        <f t="shared" si="23"/>
        <v>-</v>
      </c>
      <c r="X249" s="88">
        <f t="shared" si="19"/>
        <v>1</v>
      </c>
      <c r="Y249" s="196">
        <f t="shared" si="20"/>
        <v>4.8899999999999999E-2</v>
      </c>
      <c r="Z249" s="319"/>
      <c r="AA249" s="291"/>
      <c r="AB249" s="63">
        <f>VLOOKUP(B249,'[2]ВОМ КГ-3 СОЭКС'!$C$3:$G$2063,5,0)</f>
        <v>48.9</v>
      </c>
      <c r="AC249" s="219">
        <f t="shared" si="21"/>
        <v>0</v>
      </c>
    </row>
    <row r="250" spans="1:29" x14ac:dyDescent="0.3">
      <c r="A250" s="159" t="s">
        <v>797</v>
      </c>
      <c r="B250" s="160" t="s">
        <v>2446</v>
      </c>
      <c r="C250" s="160" t="s">
        <v>3949</v>
      </c>
      <c r="D250" s="113">
        <v>1</v>
      </c>
      <c r="E250" s="85">
        <v>43.2</v>
      </c>
      <c r="F250" s="86">
        <v>43.2</v>
      </c>
      <c r="G250" s="87">
        <v>2.09</v>
      </c>
      <c r="H250" s="87">
        <v>2.09</v>
      </c>
      <c r="I250" s="180" t="s">
        <v>170</v>
      </c>
      <c r="J250" s="96"/>
      <c r="K250" s="96"/>
      <c r="L250" s="96"/>
      <c r="M250" s="96"/>
      <c r="N250" s="96">
        <v>1</v>
      </c>
      <c r="O250" s="164"/>
      <c r="P250" s="164"/>
      <c r="Q250" s="164"/>
      <c r="R250" s="77">
        <f t="shared" si="22"/>
        <v>0</v>
      </c>
      <c r="S250" s="181"/>
      <c r="T250" s="291" t="str">
        <f>IFERROR(VLOOKUP(B250,'Найдено на объекте'!$A$2:$I$83,9,0),"-")</f>
        <v>-</v>
      </c>
      <c r="U250" s="196" t="str">
        <f t="shared" si="18"/>
        <v>-</v>
      </c>
      <c r="V250" s="95" t="str">
        <f>IFERROR(VLOOKUP(B250,[1]Отгрузки!$B$208:$C$281,2,0),"-")</f>
        <v>-</v>
      </c>
      <c r="W250" s="95" t="str">
        <f t="shared" si="23"/>
        <v>-</v>
      </c>
      <c r="X250" s="88">
        <f t="shared" si="19"/>
        <v>1</v>
      </c>
      <c r="Y250" s="196">
        <f t="shared" si="20"/>
        <v>4.3200000000000002E-2</v>
      </c>
      <c r="Z250" s="319"/>
      <c r="AA250" s="291"/>
      <c r="AB250" s="63">
        <f>VLOOKUP(B250,'[2]ВОМ КГ-3 СОЭКС'!$C$3:$G$2063,5,0)</f>
        <v>43.2</v>
      </c>
      <c r="AC250" s="219">
        <f t="shared" si="21"/>
        <v>0</v>
      </c>
    </row>
    <row r="251" spans="1:29" x14ac:dyDescent="0.3">
      <c r="A251" s="159" t="s">
        <v>800</v>
      </c>
      <c r="B251" s="160" t="s">
        <v>2447</v>
      </c>
      <c r="C251" s="160" t="s">
        <v>3950</v>
      </c>
      <c r="D251" s="113">
        <v>1</v>
      </c>
      <c r="E251" s="85">
        <v>82.4</v>
      </c>
      <c r="F251" s="86">
        <v>82.4</v>
      </c>
      <c r="G251" s="87">
        <v>4.01</v>
      </c>
      <c r="H251" s="87">
        <v>4.01</v>
      </c>
      <c r="I251" s="180" t="s">
        <v>170</v>
      </c>
      <c r="J251" s="96"/>
      <c r="K251" s="96"/>
      <c r="L251" s="96"/>
      <c r="M251" s="96"/>
      <c r="N251" s="96">
        <v>1</v>
      </c>
      <c r="O251" s="164"/>
      <c r="P251" s="164"/>
      <c r="Q251" s="164"/>
      <c r="R251" s="77">
        <f t="shared" si="22"/>
        <v>0</v>
      </c>
      <c r="S251" s="181"/>
      <c r="T251" s="291" t="str">
        <f>IFERROR(VLOOKUP(B251,'Найдено на объекте'!$A$2:$I$83,9,0),"-")</f>
        <v>-</v>
      </c>
      <c r="U251" s="196" t="str">
        <f t="shared" si="18"/>
        <v>-</v>
      </c>
      <c r="V251" s="95" t="str">
        <f>IFERROR(VLOOKUP(B251,[1]Отгрузки!$B$208:$C$281,2,0),"-")</f>
        <v>-</v>
      </c>
      <c r="W251" s="95" t="str">
        <f t="shared" si="23"/>
        <v>-</v>
      </c>
      <c r="X251" s="88">
        <f t="shared" si="19"/>
        <v>1</v>
      </c>
      <c r="Y251" s="196">
        <f t="shared" si="20"/>
        <v>8.2400000000000001E-2</v>
      </c>
      <c r="Z251" s="319"/>
      <c r="AA251" s="291"/>
      <c r="AB251" s="63">
        <f>VLOOKUP(B251,'[2]ВОМ КГ-3 СОЭКС'!$C$3:$G$2063,5,0)</f>
        <v>82.4</v>
      </c>
      <c r="AC251" s="219">
        <f t="shared" si="21"/>
        <v>0</v>
      </c>
    </row>
    <row r="252" spans="1:29" x14ac:dyDescent="0.3">
      <c r="A252" s="159" t="s">
        <v>803</v>
      </c>
      <c r="B252" s="160" t="s">
        <v>2448</v>
      </c>
      <c r="C252" s="160" t="s">
        <v>3951</v>
      </c>
      <c r="D252" s="113">
        <v>1</v>
      </c>
      <c r="E252" s="85">
        <v>54.1</v>
      </c>
      <c r="F252" s="86">
        <v>54.1</v>
      </c>
      <c r="G252" s="87">
        <v>2.63</v>
      </c>
      <c r="H252" s="87">
        <v>2.63</v>
      </c>
      <c r="I252" s="180" t="s">
        <v>170</v>
      </c>
      <c r="J252" s="96"/>
      <c r="K252" s="96"/>
      <c r="L252" s="96"/>
      <c r="M252" s="96"/>
      <c r="N252" s="96">
        <v>1</v>
      </c>
      <c r="O252" s="164"/>
      <c r="P252" s="164"/>
      <c r="Q252" s="164"/>
      <c r="R252" s="77">
        <f t="shared" si="22"/>
        <v>0</v>
      </c>
      <c r="S252" s="181"/>
      <c r="T252" s="291" t="str">
        <f>IFERROR(VLOOKUP(B252,'Найдено на объекте'!$A$2:$I$83,9,0),"-")</f>
        <v>-</v>
      </c>
      <c r="U252" s="196" t="str">
        <f t="shared" si="18"/>
        <v>-</v>
      </c>
      <c r="V252" s="95" t="str">
        <f>IFERROR(VLOOKUP(B252,[1]Отгрузки!$B$208:$C$281,2,0),"-")</f>
        <v>-</v>
      </c>
      <c r="W252" s="95" t="str">
        <f t="shared" si="23"/>
        <v>-</v>
      </c>
      <c r="X252" s="88">
        <f t="shared" si="19"/>
        <v>1</v>
      </c>
      <c r="Y252" s="196">
        <f t="shared" si="20"/>
        <v>5.4100000000000002E-2</v>
      </c>
      <c r="Z252" s="319"/>
      <c r="AA252" s="291"/>
      <c r="AB252" s="63">
        <f>VLOOKUP(B252,'[2]ВОМ КГ-3 СОЭКС'!$C$3:$G$2063,5,0)</f>
        <v>54.1</v>
      </c>
      <c r="AC252" s="219">
        <f t="shared" si="21"/>
        <v>0</v>
      </c>
    </row>
    <row r="253" spans="1:29" x14ac:dyDescent="0.3">
      <c r="A253" s="159" t="s">
        <v>806</v>
      </c>
      <c r="B253" s="160" t="s">
        <v>2449</v>
      </c>
      <c r="C253" s="160" t="s">
        <v>3952</v>
      </c>
      <c r="D253" s="113">
        <v>1</v>
      </c>
      <c r="E253" s="85">
        <v>80.2</v>
      </c>
      <c r="F253" s="86">
        <v>80.2</v>
      </c>
      <c r="G253" s="87">
        <v>3.89</v>
      </c>
      <c r="H253" s="87">
        <v>3.89</v>
      </c>
      <c r="I253" s="180" t="s">
        <v>170</v>
      </c>
      <c r="J253" s="96"/>
      <c r="K253" s="96"/>
      <c r="L253" s="96"/>
      <c r="M253" s="96"/>
      <c r="N253" s="96">
        <v>1</v>
      </c>
      <c r="O253" s="164"/>
      <c r="P253" s="164"/>
      <c r="Q253" s="164"/>
      <c r="R253" s="77">
        <f t="shared" si="22"/>
        <v>0</v>
      </c>
      <c r="S253" s="181"/>
      <c r="T253" s="291" t="str">
        <f>IFERROR(VLOOKUP(B253,'Найдено на объекте'!$A$2:$I$83,9,0),"-")</f>
        <v>-</v>
      </c>
      <c r="U253" s="196" t="str">
        <f t="shared" si="18"/>
        <v>-</v>
      </c>
      <c r="V253" s="95" t="str">
        <f>IFERROR(VLOOKUP(B253,[1]Отгрузки!$B$208:$C$281,2,0),"-")</f>
        <v>-</v>
      </c>
      <c r="W253" s="95" t="str">
        <f t="shared" si="23"/>
        <v>-</v>
      </c>
      <c r="X253" s="88">
        <f t="shared" si="19"/>
        <v>1</v>
      </c>
      <c r="Y253" s="196">
        <f t="shared" si="20"/>
        <v>8.0200000000000007E-2</v>
      </c>
      <c r="Z253" s="319"/>
      <c r="AA253" s="291"/>
      <c r="AB253" s="63">
        <f>VLOOKUP(B253,'[2]ВОМ КГ-3 СОЭКС'!$C$3:$G$2063,5,0)</f>
        <v>80.2</v>
      </c>
      <c r="AC253" s="219">
        <f t="shared" si="21"/>
        <v>0</v>
      </c>
    </row>
    <row r="254" spans="1:29" x14ac:dyDescent="0.3">
      <c r="A254" s="159" t="s">
        <v>809</v>
      </c>
      <c r="B254" s="160" t="s">
        <v>2450</v>
      </c>
      <c r="C254" s="160" t="s">
        <v>3953</v>
      </c>
      <c r="D254" s="113">
        <v>1</v>
      </c>
      <c r="E254" s="85">
        <v>73.900000000000006</v>
      </c>
      <c r="F254" s="86">
        <v>73.900000000000006</v>
      </c>
      <c r="G254" s="87">
        <v>3.6</v>
      </c>
      <c r="H254" s="87">
        <v>3.6</v>
      </c>
      <c r="I254" s="180" t="s">
        <v>170</v>
      </c>
      <c r="J254" s="96"/>
      <c r="K254" s="96"/>
      <c r="L254" s="96"/>
      <c r="M254" s="96"/>
      <c r="N254" s="96">
        <v>1</v>
      </c>
      <c r="O254" s="164"/>
      <c r="P254" s="164"/>
      <c r="Q254" s="164"/>
      <c r="R254" s="77">
        <f t="shared" si="22"/>
        <v>0</v>
      </c>
      <c r="S254" s="181"/>
      <c r="T254" s="291" t="str">
        <f>IFERROR(VLOOKUP(B254,'Найдено на объекте'!$A$2:$I$83,9,0),"-")</f>
        <v>-</v>
      </c>
      <c r="U254" s="196" t="str">
        <f t="shared" si="18"/>
        <v>-</v>
      </c>
      <c r="V254" s="95" t="str">
        <f>IFERROR(VLOOKUP(B254,[1]Отгрузки!$B$208:$C$281,2,0),"-")</f>
        <v>-</v>
      </c>
      <c r="W254" s="95" t="str">
        <f t="shared" si="23"/>
        <v>-</v>
      </c>
      <c r="X254" s="88">
        <f t="shared" si="19"/>
        <v>1</v>
      </c>
      <c r="Y254" s="196">
        <f t="shared" si="20"/>
        <v>7.3900000000000007E-2</v>
      </c>
      <c r="Z254" s="319"/>
      <c r="AA254" s="291"/>
      <c r="AB254" s="63">
        <f>VLOOKUP(B254,'[2]ВОМ КГ-3 СОЭКС'!$C$3:$G$2063,5,0)</f>
        <v>73.900000000000006</v>
      </c>
      <c r="AC254" s="219">
        <f t="shared" si="21"/>
        <v>0</v>
      </c>
    </row>
    <row r="255" spans="1:29" x14ac:dyDescent="0.3">
      <c r="A255" s="159" t="s">
        <v>812</v>
      </c>
      <c r="B255" s="160" t="s">
        <v>2451</v>
      </c>
      <c r="C255" s="160" t="s">
        <v>3954</v>
      </c>
      <c r="D255" s="113">
        <v>1</v>
      </c>
      <c r="E255" s="85">
        <v>36.700000000000003</v>
      </c>
      <c r="F255" s="86">
        <v>36.700000000000003</v>
      </c>
      <c r="G255" s="87">
        <v>1.79</v>
      </c>
      <c r="H255" s="87">
        <v>1.79</v>
      </c>
      <c r="I255" s="180" t="s">
        <v>170</v>
      </c>
      <c r="J255" s="96"/>
      <c r="K255" s="96"/>
      <c r="L255" s="96"/>
      <c r="M255" s="96"/>
      <c r="N255" s="96">
        <v>1</v>
      </c>
      <c r="O255" s="164"/>
      <c r="P255" s="164"/>
      <c r="Q255" s="164"/>
      <c r="R255" s="77">
        <f t="shared" si="22"/>
        <v>0</v>
      </c>
      <c r="S255" s="181"/>
      <c r="T255" s="291" t="str">
        <f>IFERROR(VLOOKUP(B255,'Найдено на объекте'!$A$2:$I$83,9,0),"-")</f>
        <v>-</v>
      </c>
      <c r="U255" s="196" t="str">
        <f t="shared" si="18"/>
        <v>-</v>
      </c>
      <c r="V255" s="95" t="str">
        <f>IFERROR(VLOOKUP(B255,[1]Отгрузки!$B$208:$C$281,2,0),"-")</f>
        <v>-</v>
      </c>
      <c r="W255" s="95" t="str">
        <f t="shared" si="23"/>
        <v>-</v>
      </c>
      <c r="X255" s="88">
        <f t="shared" si="19"/>
        <v>1</v>
      </c>
      <c r="Y255" s="196">
        <f t="shared" si="20"/>
        <v>3.6700000000000003E-2</v>
      </c>
      <c r="Z255" s="319"/>
      <c r="AA255" s="291"/>
      <c r="AB255" s="63">
        <f>VLOOKUP(B255,'[2]ВОМ КГ-3 СОЭКС'!$C$3:$G$2063,5,0)</f>
        <v>36.700000000000003</v>
      </c>
      <c r="AC255" s="219">
        <f t="shared" si="21"/>
        <v>0</v>
      </c>
    </row>
    <row r="256" spans="1:29" x14ac:dyDescent="0.3">
      <c r="A256" s="159" t="s">
        <v>815</v>
      </c>
      <c r="B256" s="160" t="s">
        <v>2452</v>
      </c>
      <c r="C256" s="160" t="s">
        <v>3955</v>
      </c>
      <c r="D256" s="113">
        <v>1</v>
      </c>
      <c r="E256" s="85">
        <v>200.1</v>
      </c>
      <c r="F256" s="86">
        <v>200.1</v>
      </c>
      <c r="G256" s="87">
        <v>9.73</v>
      </c>
      <c r="H256" s="87">
        <v>9.73</v>
      </c>
      <c r="I256" s="180" t="s">
        <v>170</v>
      </c>
      <c r="J256" s="96"/>
      <c r="K256" s="96"/>
      <c r="L256" s="96"/>
      <c r="M256" s="96"/>
      <c r="N256" s="96">
        <v>1</v>
      </c>
      <c r="O256" s="164"/>
      <c r="P256" s="164"/>
      <c r="Q256" s="164"/>
      <c r="R256" s="77">
        <f>D256-J256-K256-L256-M256-N256-O256-P256-Q256</f>
        <v>0</v>
      </c>
      <c r="S256" s="181"/>
      <c r="T256" s="291" t="str">
        <f>IFERROR(VLOOKUP(B256,'Найдено на объекте'!$A$2:$I$83,9,0),"-")</f>
        <v>-</v>
      </c>
      <c r="U256" s="196" t="str">
        <f t="shared" si="18"/>
        <v>-</v>
      </c>
      <c r="V256" s="95" t="str">
        <f>IFERROR(VLOOKUP(B256,[1]Отгрузки!$B$208:$C$281,2,0),"-")</f>
        <v>-</v>
      </c>
      <c r="W256" s="95" t="str">
        <f t="shared" si="23"/>
        <v>-</v>
      </c>
      <c r="X256" s="88">
        <f t="shared" si="19"/>
        <v>1</v>
      </c>
      <c r="Y256" s="196">
        <f t="shared" si="20"/>
        <v>0.2001</v>
      </c>
      <c r="Z256" s="319"/>
      <c r="AA256" s="291"/>
      <c r="AB256" s="63">
        <f>VLOOKUP(B256,'[2]ВОМ КГ-3 СОЭКС'!$C$3:$G$2063,5,0)</f>
        <v>200.1</v>
      </c>
      <c r="AC256" s="219">
        <f t="shared" si="21"/>
        <v>0</v>
      </c>
    </row>
    <row r="257" spans="1:29" x14ac:dyDescent="0.3">
      <c r="A257" s="159" t="s">
        <v>818</v>
      </c>
      <c r="B257" s="160" t="s">
        <v>2453</v>
      </c>
      <c r="C257" s="160" t="s">
        <v>3956</v>
      </c>
      <c r="D257" s="113">
        <v>2</v>
      </c>
      <c r="E257" s="85">
        <v>275.7</v>
      </c>
      <c r="F257" s="86">
        <v>551.4</v>
      </c>
      <c r="G257" s="87">
        <v>13.4</v>
      </c>
      <c r="H257" s="87">
        <v>26.8</v>
      </c>
      <c r="I257" s="180" t="s">
        <v>170</v>
      </c>
      <c r="J257" s="96"/>
      <c r="K257" s="96"/>
      <c r="L257" s="96"/>
      <c r="M257" s="96"/>
      <c r="N257" s="96">
        <v>1</v>
      </c>
      <c r="O257" s="164"/>
      <c r="P257" s="164">
        <v>1</v>
      </c>
      <c r="Q257" s="164"/>
      <c r="R257" s="77">
        <f>D257-J257-K257-L257-M257-N257-O257-P257-Q257</f>
        <v>0</v>
      </c>
      <c r="S257" s="181"/>
      <c r="T257" s="291" t="str">
        <f>IFERROR(VLOOKUP(B257,'Найдено на объекте'!$A$2:$I$83,9,0),"-")</f>
        <v>-</v>
      </c>
      <c r="U257" s="196" t="str">
        <f t="shared" si="18"/>
        <v>-</v>
      </c>
      <c r="V257" s="95" t="str">
        <f>IFERROR(VLOOKUP(B257,[1]Отгрузки!$B$208:$C$281,2,0),"-")</f>
        <v>-</v>
      </c>
      <c r="W257" s="95" t="str">
        <f t="shared" si="23"/>
        <v>-</v>
      </c>
      <c r="X257" s="88">
        <f t="shared" si="19"/>
        <v>2</v>
      </c>
      <c r="Y257" s="196">
        <f t="shared" si="20"/>
        <v>0.5514</v>
      </c>
      <c r="Z257" s="319"/>
      <c r="AA257" s="291"/>
      <c r="AB257" s="63">
        <f>VLOOKUP(B257,'[2]ВОМ КГ-3 СОЭКС'!$C$3:$G$2063,5,0)</f>
        <v>551.4</v>
      </c>
      <c r="AC257" s="219">
        <f t="shared" si="21"/>
        <v>0</v>
      </c>
    </row>
    <row r="258" spans="1:29" x14ac:dyDescent="0.3">
      <c r="A258" s="159" t="s">
        <v>821</v>
      </c>
      <c r="B258" s="160" t="s">
        <v>2454</v>
      </c>
      <c r="C258" s="160" t="s">
        <v>3957</v>
      </c>
      <c r="D258" s="113">
        <v>2</v>
      </c>
      <c r="E258" s="85">
        <v>256</v>
      </c>
      <c r="F258" s="86">
        <v>512</v>
      </c>
      <c r="G258" s="87">
        <v>12.45</v>
      </c>
      <c r="H258" s="87">
        <v>24.9</v>
      </c>
      <c r="I258" s="180" t="s">
        <v>170</v>
      </c>
      <c r="J258" s="96"/>
      <c r="K258" s="96"/>
      <c r="L258" s="96"/>
      <c r="M258" s="96"/>
      <c r="N258" s="96">
        <v>1</v>
      </c>
      <c r="O258" s="164"/>
      <c r="P258" s="164">
        <v>1</v>
      </c>
      <c r="Q258" s="164"/>
      <c r="R258" s="77">
        <f>D258-J258-K258-L258-M258-N258-O258-P258-Q258</f>
        <v>0</v>
      </c>
      <c r="S258" s="181"/>
      <c r="T258" s="291" t="str">
        <f>IFERROR(VLOOKUP(B258,'Найдено на объекте'!$A$2:$I$83,9,0),"-")</f>
        <v>-</v>
      </c>
      <c r="U258" s="196" t="str">
        <f t="shared" si="18"/>
        <v>-</v>
      </c>
      <c r="V258" s="95" t="str">
        <f>IFERROR(VLOOKUP(B258,[1]Отгрузки!$B$208:$C$281,2,0),"-")</f>
        <v>-</v>
      </c>
      <c r="W258" s="95" t="str">
        <f t="shared" si="23"/>
        <v>-</v>
      </c>
      <c r="X258" s="88">
        <f t="shared" si="19"/>
        <v>2</v>
      </c>
      <c r="Y258" s="196">
        <f t="shared" si="20"/>
        <v>0.51200000000000001</v>
      </c>
      <c r="Z258" s="319"/>
      <c r="AA258" s="291"/>
      <c r="AB258" s="63">
        <f>VLOOKUP(B258,'[2]ВОМ КГ-3 СОЭКС'!$C$3:$G$2063,5,0)</f>
        <v>512</v>
      </c>
      <c r="AC258" s="219">
        <f t="shared" si="21"/>
        <v>0</v>
      </c>
    </row>
    <row r="259" spans="1:29" x14ac:dyDescent="0.3">
      <c r="A259" s="159" t="s">
        <v>824</v>
      </c>
      <c r="B259" s="160" t="s">
        <v>2455</v>
      </c>
      <c r="C259" s="160" t="s">
        <v>3958</v>
      </c>
      <c r="D259" s="113">
        <v>2</v>
      </c>
      <c r="E259" s="85">
        <v>276.39999999999998</v>
      </c>
      <c r="F259" s="86">
        <v>552.79999999999995</v>
      </c>
      <c r="G259" s="87">
        <v>13.43</v>
      </c>
      <c r="H259" s="87">
        <v>26.86</v>
      </c>
      <c r="I259" s="180" t="s">
        <v>170</v>
      </c>
      <c r="J259" s="96"/>
      <c r="K259" s="96"/>
      <c r="L259" s="96"/>
      <c r="M259" s="96"/>
      <c r="N259" s="96">
        <v>1</v>
      </c>
      <c r="O259" s="164"/>
      <c r="P259" s="164">
        <v>1</v>
      </c>
      <c r="Q259" s="164"/>
      <c r="R259" s="77">
        <f>D259-J259-K259-L259-M259-N259-O259-P259-Q259</f>
        <v>0</v>
      </c>
      <c r="S259" s="181"/>
      <c r="T259" s="291" t="str">
        <f>IFERROR(VLOOKUP(B259,'Найдено на объекте'!$A$2:$I$83,9,0),"-")</f>
        <v>-</v>
      </c>
      <c r="U259" s="196" t="str">
        <f t="shared" ref="U259:U322" si="24">IFERROR(T259*E259/1000,"-")</f>
        <v>-</v>
      </c>
      <c r="V259" s="95" t="str">
        <f>IFERROR(VLOOKUP(B259,[1]Отгрузки!$B$208:$C$281,2,0),"-")</f>
        <v>-</v>
      </c>
      <c r="W259" s="95" t="str">
        <f t="shared" si="23"/>
        <v>-</v>
      </c>
      <c r="X259" s="88">
        <f t="shared" ref="X259:X322" si="25">IFERROR((D259-V259),D259)</f>
        <v>2</v>
      </c>
      <c r="Y259" s="196">
        <f t="shared" ref="Y259:Y322" si="26">IFERROR(X259*E259/1000, 0)</f>
        <v>0.55279999999999996</v>
      </c>
      <c r="Z259" s="319"/>
      <c r="AA259" s="291"/>
      <c r="AB259" s="63">
        <f>VLOOKUP(B259,'[2]ВОМ КГ-3 СОЭКС'!$C$3:$G$2063,5,0)</f>
        <v>552.79999999999995</v>
      </c>
      <c r="AC259" s="219">
        <f t="shared" ref="AC259:AC322" si="27">F259-AB259</f>
        <v>0</v>
      </c>
    </row>
    <row r="260" spans="1:29" x14ac:dyDescent="0.3">
      <c r="A260" s="159" t="s">
        <v>827</v>
      </c>
      <c r="B260" s="160" t="s">
        <v>2456</v>
      </c>
      <c r="C260" s="160" t="s">
        <v>3959</v>
      </c>
      <c r="D260" s="113">
        <v>2</v>
      </c>
      <c r="E260" s="85">
        <v>256.60000000000002</v>
      </c>
      <c r="F260" s="86">
        <v>513.20000000000005</v>
      </c>
      <c r="G260" s="87">
        <v>12.49</v>
      </c>
      <c r="H260" s="87">
        <v>24.98</v>
      </c>
      <c r="I260" s="180" t="s">
        <v>170</v>
      </c>
      <c r="J260" s="96"/>
      <c r="K260" s="96"/>
      <c r="L260" s="96"/>
      <c r="M260" s="96"/>
      <c r="N260" s="96">
        <v>1</v>
      </c>
      <c r="O260" s="164"/>
      <c r="P260" s="164">
        <v>1</v>
      </c>
      <c r="Q260" s="164"/>
      <c r="R260" s="77">
        <f>D260-J260-K260-L260-M260-N260-O260-P260-Q260</f>
        <v>0</v>
      </c>
      <c r="S260" s="181"/>
      <c r="T260" s="291" t="str">
        <f>IFERROR(VLOOKUP(B260,'Найдено на объекте'!$A$2:$I$83,9,0),"-")</f>
        <v>-</v>
      </c>
      <c r="U260" s="196" t="str">
        <f t="shared" si="24"/>
        <v>-</v>
      </c>
      <c r="V260" s="95" t="str">
        <f>IFERROR(VLOOKUP(B260,[1]Отгрузки!$B$208:$C$281,2,0),"-")</f>
        <v>-</v>
      </c>
      <c r="W260" s="95" t="str">
        <f t="shared" ref="W260:W323" si="28">IFERROR(V260*E260/1000, "-")</f>
        <v>-</v>
      </c>
      <c r="X260" s="88">
        <f t="shared" si="25"/>
        <v>2</v>
      </c>
      <c r="Y260" s="196">
        <f t="shared" si="26"/>
        <v>0.5132000000000001</v>
      </c>
      <c r="Z260" s="319"/>
      <c r="AA260" s="291"/>
      <c r="AB260" s="63">
        <f>VLOOKUP(B260,'[2]ВОМ КГ-3 СОЭКС'!$C$3:$G$2063,5,0)</f>
        <v>513.20000000000005</v>
      </c>
      <c r="AC260" s="219">
        <f t="shared" si="27"/>
        <v>0</v>
      </c>
    </row>
    <row r="261" spans="1:29" x14ac:dyDescent="0.3">
      <c r="A261" s="159" t="s">
        <v>830</v>
      </c>
      <c r="B261" s="160" t="s">
        <v>2457</v>
      </c>
      <c r="C261" s="160" t="s">
        <v>3960</v>
      </c>
      <c r="D261" s="113">
        <v>1</v>
      </c>
      <c r="E261" s="85">
        <v>69.7</v>
      </c>
      <c r="F261" s="86">
        <v>69.7</v>
      </c>
      <c r="G261" s="87">
        <v>3.4</v>
      </c>
      <c r="H261" s="87">
        <v>3.4</v>
      </c>
      <c r="I261" s="180" t="s">
        <v>170</v>
      </c>
      <c r="J261" s="96"/>
      <c r="K261" s="96"/>
      <c r="L261" s="96"/>
      <c r="M261" s="96"/>
      <c r="N261" s="96">
        <v>1</v>
      </c>
      <c r="O261" s="164"/>
      <c r="P261" s="164"/>
      <c r="Q261" s="164"/>
      <c r="R261" s="77">
        <f t="shared" ref="R261:R324" si="29">D261-J261-K261-L261-M261-N261-O261-P261-Q261</f>
        <v>0</v>
      </c>
      <c r="S261" s="181"/>
      <c r="T261" s="291" t="str">
        <f>IFERROR(VLOOKUP(B261,'Найдено на объекте'!$A$2:$I$83,9,0),"-")</f>
        <v>-</v>
      </c>
      <c r="U261" s="196" t="str">
        <f t="shared" si="24"/>
        <v>-</v>
      </c>
      <c r="V261" s="95" t="str">
        <f>IFERROR(VLOOKUP(B261,[1]Отгрузки!$B$208:$C$281,2,0),"-")</f>
        <v>-</v>
      </c>
      <c r="W261" s="95" t="str">
        <f t="shared" si="28"/>
        <v>-</v>
      </c>
      <c r="X261" s="88">
        <f t="shared" si="25"/>
        <v>1</v>
      </c>
      <c r="Y261" s="196">
        <f t="shared" si="26"/>
        <v>6.9699999999999998E-2</v>
      </c>
      <c r="Z261" s="319"/>
      <c r="AA261" s="291"/>
      <c r="AB261" s="63">
        <f>VLOOKUP(B261,'[2]ВОМ КГ-3 СОЭКС'!$C$3:$G$2063,5,0)</f>
        <v>69.7</v>
      </c>
      <c r="AC261" s="219">
        <f t="shared" si="27"/>
        <v>0</v>
      </c>
    </row>
    <row r="262" spans="1:29" x14ac:dyDescent="0.3">
      <c r="A262" s="159" t="s">
        <v>833</v>
      </c>
      <c r="B262" s="160" t="s">
        <v>2458</v>
      </c>
      <c r="C262" s="160" t="s">
        <v>3961</v>
      </c>
      <c r="D262" s="113">
        <v>1</v>
      </c>
      <c r="E262" s="85">
        <v>41.8</v>
      </c>
      <c r="F262" s="86">
        <v>41.8</v>
      </c>
      <c r="G262" s="87">
        <v>2.0299999999999998</v>
      </c>
      <c r="H262" s="87">
        <v>2.0299999999999998</v>
      </c>
      <c r="I262" s="180" t="s">
        <v>170</v>
      </c>
      <c r="J262" s="96"/>
      <c r="K262" s="96"/>
      <c r="L262" s="96"/>
      <c r="M262" s="96"/>
      <c r="N262" s="96">
        <v>1</v>
      </c>
      <c r="O262" s="164"/>
      <c r="P262" s="164"/>
      <c r="Q262" s="164"/>
      <c r="R262" s="77">
        <f t="shared" si="29"/>
        <v>0</v>
      </c>
      <c r="S262" s="181"/>
      <c r="T262" s="291" t="str">
        <f>IFERROR(VLOOKUP(B262,'Найдено на объекте'!$A$2:$I$83,9,0),"-")</f>
        <v>-</v>
      </c>
      <c r="U262" s="196" t="str">
        <f t="shared" si="24"/>
        <v>-</v>
      </c>
      <c r="V262" s="95" t="str">
        <f>IFERROR(VLOOKUP(B262,[1]Отгрузки!$B$208:$C$281,2,0),"-")</f>
        <v>-</v>
      </c>
      <c r="W262" s="95" t="str">
        <f t="shared" si="28"/>
        <v>-</v>
      </c>
      <c r="X262" s="88">
        <f t="shared" si="25"/>
        <v>1</v>
      </c>
      <c r="Y262" s="196">
        <f t="shared" si="26"/>
        <v>4.1799999999999997E-2</v>
      </c>
      <c r="Z262" s="319"/>
      <c r="AA262" s="291"/>
      <c r="AB262" s="63">
        <f>VLOOKUP(B262,'[2]ВОМ КГ-3 СОЭКС'!$C$3:$G$2063,5,0)</f>
        <v>41.8</v>
      </c>
      <c r="AC262" s="219">
        <f t="shared" si="27"/>
        <v>0</v>
      </c>
    </row>
    <row r="263" spans="1:29" x14ac:dyDescent="0.3">
      <c r="A263" s="159" t="s">
        <v>836</v>
      </c>
      <c r="B263" s="160" t="s">
        <v>2459</v>
      </c>
      <c r="C263" s="160" t="s">
        <v>3962</v>
      </c>
      <c r="D263" s="113">
        <v>1</v>
      </c>
      <c r="E263" s="85">
        <v>56.3</v>
      </c>
      <c r="F263" s="86">
        <v>56.3</v>
      </c>
      <c r="G263" s="87">
        <v>2.75</v>
      </c>
      <c r="H263" s="87">
        <v>2.75</v>
      </c>
      <c r="I263" s="180" t="s">
        <v>170</v>
      </c>
      <c r="J263" s="96"/>
      <c r="K263" s="96"/>
      <c r="L263" s="96"/>
      <c r="M263" s="96"/>
      <c r="N263" s="96">
        <v>1</v>
      </c>
      <c r="O263" s="164"/>
      <c r="P263" s="164"/>
      <c r="Q263" s="164"/>
      <c r="R263" s="77">
        <f t="shared" si="29"/>
        <v>0</v>
      </c>
      <c r="S263" s="181"/>
      <c r="T263" s="291" t="str">
        <f>IFERROR(VLOOKUP(B263,'Найдено на объекте'!$A$2:$I$83,9,0),"-")</f>
        <v>-</v>
      </c>
      <c r="U263" s="196" t="str">
        <f t="shared" si="24"/>
        <v>-</v>
      </c>
      <c r="V263" s="95" t="str">
        <f>IFERROR(VLOOKUP(B263,[1]Отгрузки!$B$208:$C$281,2,0),"-")</f>
        <v>-</v>
      </c>
      <c r="W263" s="95" t="str">
        <f t="shared" si="28"/>
        <v>-</v>
      </c>
      <c r="X263" s="88">
        <f t="shared" si="25"/>
        <v>1</v>
      </c>
      <c r="Y263" s="196">
        <f t="shared" si="26"/>
        <v>5.6299999999999996E-2</v>
      </c>
      <c r="Z263" s="319"/>
      <c r="AA263" s="291"/>
      <c r="AB263" s="63">
        <f>VLOOKUP(B263,'[2]ВОМ КГ-3 СОЭКС'!$C$3:$G$2063,5,0)</f>
        <v>56.3</v>
      </c>
      <c r="AC263" s="219">
        <f t="shared" si="27"/>
        <v>0</v>
      </c>
    </row>
    <row r="264" spans="1:29" x14ac:dyDescent="0.3">
      <c r="A264" s="159" t="s">
        <v>839</v>
      </c>
      <c r="B264" s="160" t="s">
        <v>2460</v>
      </c>
      <c r="C264" s="160" t="s">
        <v>3963</v>
      </c>
      <c r="D264" s="113">
        <v>1</v>
      </c>
      <c r="E264" s="85">
        <v>58.4</v>
      </c>
      <c r="F264" s="86">
        <v>58.4</v>
      </c>
      <c r="G264" s="87">
        <v>2.85</v>
      </c>
      <c r="H264" s="87">
        <v>2.85</v>
      </c>
      <c r="I264" s="180" t="s">
        <v>170</v>
      </c>
      <c r="J264" s="96"/>
      <c r="K264" s="96"/>
      <c r="L264" s="96"/>
      <c r="M264" s="96"/>
      <c r="N264" s="96">
        <v>1</v>
      </c>
      <c r="O264" s="164"/>
      <c r="P264" s="164"/>
      <c r="Q264" s="164"/>
      <c r="R264" s="77">
        <f t="shared" si="29"/>
        <v>0</v>
      </c>
      <c r="S264" s="181"/>
      <c r="T264" s="291" t="str">
        <f>IFERROR(VLOOKUP(B264,'Найдено на объекте'!$A$2:$I$83,9,0),"-")</f>
        <v>-</v>
      </c>
      <c r="U264" s="196" t="str">
        <f t="shared" si="24"/>
        <v>-</v>
      </c>
      <c r="V264" s="95" t="str">
        <f>IFERROR(VLOOKUP(B264,[1]Отгрузки!$B$208:$C$281,2,0),"-")</f>
        <v>-</v>
      </c>
      <c r="W264" s="95" t="str">
        <f t="shared" si="28"/>
        <v>-</v>
      </c>
      <c r="X264" s="88">
        <f t="shared" si="25"/>
        <v>1</v>
      </c>
      <c r="Y264" s="196">
        <f t="shared" si="26"/>
        <v>5.8400000000000001E-2</v>
      </c>
      <c r="Z264" s="319"/>
      <c r="AA264" s="291"/>
      <c r="AB264" s="63">
        <f>VLOOKUP(B264,'[2]ВОМ КГ-3 СОЭКС'!$C$3:$G$2063,5,0)</f>
        <v>58.4</v>
      </c>
      <c r="AC264" s="219">
        <f t="shared" si="27"/>
        <v>0</v>
      </c>
    </row>
    <row r="265" spans="1:29" x14ac:dyDescent="0.3">
      <c r="A265" s="159" t="s">
        <v>842</v>
      </c>
      <c r="B265" s="160" t="s">
        <v>2461</v>
      </c>
      <c r="C265" s="160" t="s">
        <v>3964</v>
      </c>
      <c r="D265" s="113">
        <v>1</v>
      </c>
      <c r="E265" s="85">
        <v>41.7</v>
      </c>
      <c r="F265" s="86">
        <v>41.7</v>
      </c>
      <c r="G265" s="87">
        <v>2.0299999999999998</v>
      </c>
      <c r="H265" s="87">
        <v>2.0299999999999998</v>
      </c>
      <c r="I265" s="180" t="s">
        <v>170</v>
      </c>
      <c r="J265" s="96"/>
      <c r="K265" s="96"/>
      <c r="L265" s="96"/>
      <c r="M265" s="96"/>
      <c r="N265" s="96">
        <v>1</v>
      </c>
      <c r="O265" s="164"/>
      <c r="P265" s="164"/>
      <c r="Q265" s="164"/>
      <c r="R265" s="77">
        <f t="shared" si="29"/>
        <v>0</v>
      </c>
      <c r="S265" s="181"/>
      <c r="T265" s="291" t="str">
        <f>IFERROR(VLOOKUP(B265,'Найдено на объекте'!$A$2:$I$83,9,0),"-")</f>
        <v>-</v>
      </c>
      <c r="U265" s="196" t="str">
        <f t="shared" si="24"/>
        <v>-</v>
      </c>
      <c r="V265" s="95" t="str">
        <f>IFERROR(VLOOKUP(B265,[1]Отгрузки!$B$208:$C$281,2,0),"-")</f>
        <v>-</v>
      </c>
      <c r="W265" s="95" t="str">
        <f t="shared" si="28"/>
        <v>-</v>
      </c>
      <c r="X265" s="88">
        <f t="shared" si="25"/>
        <v>1</v>
      </c>
      <c r="Y265" s="196">
        <f t="shared" si="26"/>
        <v>4.1700000000000001E-2</v>
      </c>
      <c r="Z265" s="319"/>
      <c r="AA265" s="291"/>
      <c r="AB265" s="63">
        <f>VLOOKUP(B265,'[2]ВОМ КГ-3 СОЭКС'!$C$3:$G$2063,5,0)</f>
        <v>41.7</v>
      </c>
      <c r="AC265" s="219">
        <f t="shared" si="27"/>
        <v>0</v>
      </c>
    </row>
    <row r="266" spans="1:29" x14ac:dyDescent="0.3">
      <c r="A266" s="159" t="s">
        <v>845</v>
      </c>
      <c r="B266" s="160" t="s">
        <v>2462</v>
      </c>
      <c r="C266" s="160" t="s">
        <v>3965</v>
      </c>
      <c r="D266" s="113">
        <v>1</v>
      </c>
      <c r="E266" s="85">
        <v>27</v>
      </c>
      <c r="F266" s="86">
        <v>27</v>
      </c>
      <c r="G266" s="87">
        <v>1.31</v>
      </c>
      <c r="H266" s="87">
        <v>1.31</v>
      </c>
      <c r="I266" s="180" t="s">
        <v>170</v>
      </c>
      <c r="J266" s="96"/>
      <c r="K266" s="96"/>
      <c r="L266" s="96"/>
      <c r="M266" s="96"/>
      <c r="N266" s="96">
        <v>1</v>
      </c>
      <c r="O266" s="164"/>
      <c r="P266" s="164"/>
      <c r="Q266" s="164"/>
      <c r="R266" s="77">
        <f t="shared" si="29"/>
        <v>0</v>
      </c>
      <c r="S266" s="181"/>
      <c r="T266" s="291" t="str">
        <f>IFERROR(VLOOKUP(B266,'Найдено на объекте'!$A$2:$I$83,9,0),"-")</f>
        <v>-</v>
      </c>
      <c r="U266" s="196" t="str">
        <f t="shared" si="24"/>
        <v>-</v>
      </c>
      <c r="V266" s="95" t="str">
        <f>IFERROR(VLOOKUP(B266,[1]Отгрузки!$B$208:$C$281,2,0),"-")</f>
        <v>-</v>
      </c>
      <c r="W266" s="95" t="str">
        <f t="shared" si="28"/>
        <v>-</v>
      </c>
      <c r="X266" s="88">
        <f t="shared" si="25"/>
        <v>1</v>
      </c>
      <c r="Y266" s="196">
        <f t="shared" si="26"/>
        <v>2.7E-2</v>
      </c>
      <c r="Z266" s="319"/>
      <c r="AA266" s="291"/>
      <c r="AB266" s="63">
        <f>VLOOKUP(B266,'[2]ВОМ КГ-3 СОЭКС'!$C$3:$G$2063,5,0)</f>
        <v>27</v>
      </c>
      <c r="AC266" s="219">
        <f t="shared" si="27"/>
        <v>0</v>
      </c>
    </row>
    <row r="267" spans="1:29" x14ac:dyDescent="0.3">
      <c r="A267" s="159" t="s">
        <v>848</v>
      </c>
      <c r="B267" s="160" t="s">
        <v>2463</v>
      </c>
      <c r="C267" s="160" t="s">
        <v>3966</v>
      </c>
      <c r="D267" s="113">
        <v>1</v>
      </c>
      <c r="E267" s="85">
        <v>40.1</v>
      </c>
      <c r="F267" s="86">
        <v>40.1</v>
      </c>
      <c r="G267" s="87">
        <v>1.95</v>
      </c>
      <c r="H267" s="87">
        <v>1.95</v>
      </c>
      <c r="I267" s="180" t="s">
        <v>170</v>
      </c>
      <c r="J267" s="96"/>
      <c r="K267" s="96"/>
      <c r="L267" s="96"/>
      <c r="M267" s="96"/>
      <c r="N267" s="96">
        <v>1</v>
      </c>
      <c r="O267" s="164"/>
      <c r="P267" s="164"/>
      <c r="Q267" s="164"/>
      <c r="R267" s="77">
        <f t="shared" si="29"/>
        <v>0</v>
      </c>
      <c r="S267" s="181"/>
      <c r="T267" s="291" t="str">
        <f>IFERROR(VLOOKUP(B267,'Найдено на объекте'!$A$2:$I$83,9,0),"-")</f>
        <v>-</v>
      </c>
      <c r="U267" s="196" t="str">
        <f t="shared" si="24"/>
        <v>-</v>
      </c>
      <c r="V267" s="95" t="str">
        <f>IFERROR(VLOOKUP(B267,[1]Отгрузки!$B$208:$C$281,2,0),"-")</f>
        <v>-</v>
      </c>
      <c r="W267" s="95" t="str">
        <f t="shared" si="28"/>
        <v>-</v>
      </c>
      <c r="X267" s="88">
        <f t="shared" si="25"/>
        <v>1</v>
      </c>
      <c r="Y267" s="196">
        <f t="shared" si="26"/>
        <v>4.0100000000000004E-2</v>
      </c>
      <c r="Z267" s="319"/>
      <c r="AA267" s="291"/>
      <c r="AB267" s="63">
        <f>VLOOKUP(B267,'[2]ВОМ КГ-3 СОЭКС'!$C$3:$G$2063,5,0)</f>
        <v>40.1</v>
      </c>
      <c r="AC267" s="219">
        <f t="shared" si="27"/>
        <v>0</v>
      </c>
    </row>
    <row r="268" spans="1:29" x14ac:dyDescent="0.3">
      <c r="A268" s="159" t="s">
        <v>851</v>
      </c>
      <c r="B268" s="160" t="s">
        <v>2464</v>
      </c>
      <c r="C268" s="160" t="s">
        <v>3967</v>
      </c>
      <c r="D268" s="113">
        <v>1</v>
      </c>
      <c r="E268" s="85">
        <v>37.4</v>
      </c>
      <c r="F268" s="86">
        <v>37.4</v>
      </c>
      <c r="G268" s="87">
        <v>1.82</v>
      </c>
      <c r="H268" s="87">
        <v>1.82</v>
      </c>
      <c r="I268" s="180" t="s">
        <v>170</v>
      </c>
      <c r="J268" s="96"/>
      <c r="K268" s="96"/>
      <c r="L268" s="96"/>
      <c r="M268" s="96"/>
      <c r="N268" s="96">
        <v>1</v>
      </c>
      <c r="O268" s="164"/>
      <c r="P268" s="164"/>
      <c r="Q268" s="164"/>
      <c r="R268" s="77">
        <f t="shared" si="29"/>
        <v>0</v>
      </c>
      <c r="S268" s="181"/>
      <c r="T268" s="291" t="str">
        <f>IFERROR(VLOOKUP(B268,'Найдено на объекте'!$A$2:$I$83,9,0),"-")</f>
        <v>-</v>
      </c>
      <c r="U268" s="196" t="str">
        <f t="shared" si="24"/>
        <v>-</v>
      </c>
      <c r="V268" s="95" t="str">
        <f>IFERROR(VLOOKUP(B268,[1]Отгрузки!$B$208:$C$281,2,0),"-")</f>
        <v>-</v>
      </c>
      <c r="W268" s="95" t="str">
        <f t="shared" si="28"/>
        <v>-</v>
      </c>
      <c r="X268" s="88">
        <f t="shared" si="25"/>
        <v>1</v>
      </c>
      <c r="Y268" s="196">
        <f t="shared" si="26"/>
        <v>3.7399999999999996E-2</v>
      </c>
      <c r="Z268" s="319"/>
      <c r="AA268" s="291"/>
      <c r="AB268" s="63">
        <f>VLOOKUP(B268,'[2]ВОМ КГ-3 СОЭКС'!$C$3:$G$2063,5,0)</f>
        <v>37.4</v>
      </c>
      <c r="AC268" s="219">
        <f t="shared" si="27"/>
        <v>0</v>
      </c>
    </row>
    <row r="269" spans="1:29" x14ac:dyDescent="0.3">
      <c r="A269" s="159" t="s">
        <v>854</v>
      </c>
      <c r="B269" s="160" t="s">
        <v>2465</v>
      </c>
      <c r="C269" s="160" t="s">
        <v>3968</v>
      </c>
      <c r="D269" s="113">
        <v>7</v>
      </c>
      <c r="E269" s="85">
        <v>219.6</v>
      </c>
      <c r="F269" s="86">
        <v>1537.2</v>
      </c>
      <c r="G269" s="87">
        <v>10.69</v>
      </c>
      <c r="H269" s="87">
        <v>74.83</v>
      </c>
      <c r="I269" s="180" t="s">
        <v>170</v>
      </c>
      <c r="J269" s="96"/>
      <c r="K269" s="96"/>
      <c r="L269" s="96"/>
      <c r="M269" s="96"/>
      <c r="N269" s="96">
        <v>1</v>
      </c>
      <c r="O269" s="164">
        <v>2</v>
      </c>
      <c r="P269" s="164">
        <v>2</v>
      </c>
      <c r="Q269" s="164">
        <v>2</v>
      </c>
      <c r="R269" s="77">
        <f t="shared" si="29"/>
        <v>0</v>
      </c>
      <c r="S269" s="181"/>
      <c r="T269" s="291" t="str">
        <f>IFERROR(VLOOKUP(B269,'Найдено на объекте'!$A$2:$I$83,9,0),"-")</f>
        <v>-</v>
      </c>
      <c r="U269" s="196" t="str">
        <f t="shared" si="24"/>
        <v>-</v>
      </c>
      <c r="V269" s="95" t="str">
        <f>IFERROR(VLOOKUP(B269,[1]Отгрузки!$B$208:$C$281,2,0),"-")</f>
        <v>-</v>
      </c>
      <c r="W269" s="95" t="str">
        <f t="shared" si="28"/>
        <v>-</v>
      </c>
      <c r="X269" s="88">
        <f t="shared" si="25"/>
        <v>7</v>
      </c>
      <c r="Y269" s="196">
        <f t="shared" si="26"/>
        <v>1.5372000000000001</v>
      </c>
      <c r="Z269" s="319"/>
      <c r="AA269" s="291"/>
      <c r="AB269" s="63">
        <f>VLOOKUP(B269,'[2]ВОМ КГ-3 СОЭКС'!$C$3:$G$2063,5,0)</f>
        <v>1537.2</v>
      </c>
      <c r="AC269" s="219">
        <f t="shared" si="27"/>
        <v>0</v>
      </c>
    </row>
    <row r="270" spans="1:29" x14ac:dyDescent="0.3">
      <c r="A270" s="159" t="s">
        <v>857</v>
      </c>
      <c r="B270" s="160" t="s">
        <v>2466</v>
      </c>
      <c r="C270" s="160" t="s">
        <v>3969</v>
      </c>
      <c r="D270" s="113">
        <v>7</v>
      </c>
      <c r="E270" s="85">
        <v>201.5</v>
      </c>
      <c r="F270" s="86">
        <v>1410.5</v>
      </c>
      <c r="G270" s="87">
        <v>9.8000000000000007</v>
      </c>
      <c r="H270" s="87">
        <v>68.599999999999994</v>
      </c>
      <c r="I270" s="180" t="s">
        <v>170</v>
      </c>
      <c r="J270" s="96"/>
      <c r="K270" s="96"/>
      <c r="L270" s="96"/>
      <c r="M270" s="96"/>
      <c r="N270" s="96">
        <v>1</v>
      </c>
      <c r="O270" s="164">
        <v>2</v>
      </c>
      <c r="P270" s="164">
        <v>2</v>
      </c>
      <c r="Q270" s="164">
        <v>2</v>
      </c>
      <c r="R270" s="77">
        <f t="shared" si="29"/>
        <v>0</v>
      </c>
      <c r="S270" s="181"/>
      <c r="T270" s="291" t="str">
        <f>IFERROR(VLOOKUP(B270,'Найдено на объекте'!$A$2:$I$83,9,0),"-")</f>
        <v>-</v>
      </c>
      <c r="U270" s="196" t="str">
        <f t="shared" si="24"/>
        <v>-</v>
      </c>
      <c r="V270" s="95" t="str">
        <f>IFERROR(VLOOKUP(B270,[1]Отгрузки!$B$208:$C$281,2,0),"-")</f>
        <v>-</v>
      </c>
      <c r="W270" s="95" t="str">
        <f t="shared" si="28"/>
        <v>-</v>
      </c>
      <c r="X270" s="88">
        <f t="shared" si="25"/>
        <v>7</v>
      </c>
      <c r="Y270" s="196">
        <f t="shared" si="26"/>
        <v>1.4105000000000001</v>
      </c>
      <c r="Z270" s="319"/>
      <c r="AA270" s="291"/>
      <c r="AB270" s="63">
        <f>VLOOKUP(B270,'[2]ВОМ КГ-3 СОЭКС'!$C$3:$G$2063,5,0)</f>
        <v>1410.5</v>
      </c>
      <c r="AC270" s="219">
        <f t="shared" si="27"/>
        <v>0</v>
      </c>
    </row>
    <row r="271" spans="1:29" x14ac:dyDescent="0.3">
      <c r="A271" s="159" t="s">
        <v>860</v>
      </c>
      <c r="B271" s="160" t="s">
        <v>2467</v>
      </c>
      <c r="C271" s="160" t="s">
        <v>3970</v>
      </c>
      <c r="D271" s="113">
        <v>2</v>
      </c>
      <c r="E271" s="85">
        <v>166.3</v>
      </c>
      <c r="F271" s="86">
        <v>332.6</v>
      </c>
      <c r="G271" s="87">
        <v>8.11</v>
      </c>
      <c r="H271" s="87">
        <v>16.22</v>
      </c>
      <c r="I271" s="180" t="s">
        <v>170</v>
      </c>
      <c r="J271" s="96"/>
      <c r="K271" s="96"/>
      <c r="L271" s="96"/>
      <c r="M271" s="96"/>
      <c r="N271" s="96">
        <v>1</v>
      </c>
      <c r="O271" s="164"/>
      <c r="P271" s="164"/>
      <c r="Q271" s="164">
        <v>1</v>
      </c>
      <c r="R271" s="77">
        <f t="shared" si="29"/>
        <v>0</v>
      </c>
      <c r="S271" s="181"/>
      <c r="T271" s="291" t="str">
        <f>IFERROR(VLOOKUP(B271,'Найдено на объекте'!$A$2:$I$83,9,0),"-")</f>
        <v>-</v>
      </c>
      <c r="U271" s="196" t="str">
        <f t="shared" si="24"/>
        <v>-</v>
      </c>
      <c r="V271" s="95" t="str">
        <f>IFERROR(VLOOKUP(B271,[1]Отгрузки!$B$208:$C$281,2,0),"-")</f>
        <v>-</v>
      </c>
      <c r="W271" s="95" t="str">
        <f t="shared" si="28"/>
        <v>-</v>
      </c>
      <c r="X271" s="88">
        <f t="shared" si="25"/>
        <v>2</v>
      </c>
      <c r="Y271" s="196">
        <f t="shared" si="26"/>
        <v>0.33260000000000001</v>
      </c>
      <c r="Z271" s="319"/>
      <c r="AA271" s="291"/>
      <c r="AB271" s="63">
        <f>VLOOKUP(B271,'[2]ВОМ КГ-3 СОЭКС'!$C$3:$G$2063,5,0)</f>
        <v>332.6</v>
      </c>
      <c r="AC271" s="219">
        <f t="shared" si="27"/>
        <v>0</v>
      </c>
    </row>
    <row r="272" spans="1:29" x14ac:dyDescent="0.3">
      <c r="A272" s="159" t="s">
        <v>863</v>
      </c>
      <c r="B272" s="160" t="s">
        <v>2468</v>
      </c>
      <c r="C272" s="160" t="s">
        <v>3971</v>
      </c>
      <c r="D272" s="113">
        <v>2</v>
      </c>
      <c r="E272" s="85">
        <v>276.60000000000002</v>
      </c>
      <c r="F272" s="86">
        <v>553.20000000000005</v>
      </c>
      <c r="G272" s="87">
        <v>13.44</v>
      </c>
      <c r="H272" s="87">
        <v>26.88</v>
      </c>
      <c r="I272" s="180" t="s">
        <v>170</v>
      </c>
      <c r="J272" s="96"/>
      <c r="K272" s="96"/>
      <c r="L272" s="96"/>
      <c r="M272" s="96"/>
      <c r="N272" s="96">
        <v>1</v>
      </c>
      <c r="O272" s="164"/>
      <c r="P272" s="164"/>
      <c r="Q272" s="164">
        <v>1</v>
      </c>
      <c r="R272" s="77">
        <f t="shared" si="29"/>
        <v>0</v>
      </c>
      <c r="S272" s="181"/>
      <c r="T272" s="291" t="str">
        <f>IFERROR(VLOOKUP(B272,'Найдено на объекте'!$A$2:$I$83,9,0),"-")</f>
        <v>-</v>
      </c>
      <c r="U272" s="196" t="str">
        <f t="shared" si="24"/>
        <v>-</v>
      </c>
      <c r="V272" s="95" t="str">
        <f>IFERROR(VLOOKUP(B272,[1]Отгрузки!$B$208:$C$281,2,0),"-")</f>
        <v>-</v>
      </c>
      <c r="W272" s="95" t="str">
        <f t="shared" si="28"/>
        <v>-</v>
      </c>
      <c r="X272" s="88">
        <f t="shared" si="25"/>
        <v>2</v>
      </c>
      <c r="Y272" s="196">
        <f t="shared" si="26"/>
        <v>0.55320000000000003</v>
      </c>
      <c r="Z272" s="319"/>
      <c r="AA272" s="291"/>
      <c r="AB272" s="63">
        <f>VLOOKUP(B272,'[2]ВОМ КГ-3 СОЭКС'!$C$3:$G$2063,5,0)</f>
        <v>553.20000000000005</v>
      </c>
      <c r="AC272" s="219">
        <f t="shared" si="27"/>
        <v>0</v>
      </c>
    </row>
    <row r="273" spans="1:29" x14ac:dyDescent="0.3">
      <c r="A273" s="159" t="s">
        <v>866</v>
      </c>
      <c r="B273" s="160" t="s">
        <v>2469</v>
      </c>
      <c r="C273" s="160" t="s">
        <v>3972</v>
      </c>
      <c r="D273" s="113">
        <v>2</v>
      </c>
      <c r="E273" s="85">
        <v>256.7</v>
      </c>
      <c r="F273" s="86">
        <v>513.4</v>
      </c>
      <c r="G273" s="87">
        <v>12.49</v>
      </c>
      <c r="H273" s="87">
        <v>24.98</v>
      </c>
      <c r="I273" s="180" t="s">
        <v>170</v>
      </c>
      <c r="J273" s="96"/>
      <c r="K273" s="96"/>
      <c r="L273" s="96"/>
      <c r="M273" s="96"/>
      <c r="N273" s="96">
        <v>1</v>
      </c>
      <c r="O273" s="164"/>
      <c r="P273" s="164"/>
      <c r="Q273" s="164">
        <v>1</v>
      </c>
      <c r="R273" s="77">
        <f t="shared" si="29"/>
        <v>0</v>
      </c>
      <c r="S273" s="181"/>
      <c r="T273" s="291" t="str">
        <f>IFERROR(VLOOKUP(B273,'Найдено на объекте'!$A$2:$I$83,9,0),"-")</f>
        <v>-</v>
      </c>
      <c r="U273" s="196" t="str">
        <f t="shared" si="24"/>
        <v>-</v>
      </c>
      <c r="V273" s="95" t="str">
        <f>IFERROR(VLOOKUP(B273,[1]Отгрузки!$B$208:$C$281,2,0),"-")</f>
        <v>-</v>
      </c>
      <c r="W273" s="95" t="str">
        <f t="shared" si="28"/>
        <v>-</v>
      </c>
      <c r="X273" s="88">
        <f t="shared" si="25"/>
        <v>2</v>
      </c>
      <c r="Y273" s="196">
        <f t="shared" si="26"/>
        <v>0.51339999999999997</v>
      </c>
      <c r="Z273" s="319"/>
      <c r="AA273" s="291"/>
      <c r="AB273" s="63">
        <f>VLOOKUP(B273,'[2]ВОМ КГ-3 СОЭКС'!$C$3:$G$2063,5,0)</f>
        <v>513.4</v>
      </c>
      <c r="AC273" s="219">
        <f t="shared" si="27"/>
        <v>0</v>
      </c>
    </row>
    <row r="274" spans="1:29" x14ac:dyDescent="0.3">
      <c r="A274" s="159" t="s">
        <v>869</v>
      </c>
      <c r="B274" s="160" t="s">
        <v>2470</v>
      </c>
      <c r="C274" s="160" t="s">
        <v>3973</v>
      </c>
      <c r="D274" s="113">
        <v>2</v>
      </c>
      <c r="E274" s="85">
        <v>227.7</v>
      </c>
      <c r="F274" s="86">
        <v>455.4</v>
      </c>
      <c r="G274" s="87">
        <v>11.07</v>
      </c>
      <c r="H274" s="87">
        <v>22.14</v>
      </c>
      <c r="I274" s="180" t="s">
        <v>170</v>
      </c>
      <c r="J274" s="96"/>
      <c r="K274" s="96"/>
      <c r="L274" s="96"/>
      <c r="M274" s="96"/>
      <c r="N274" s="96">
        <v>1</v>
      </c>
      <c r="O274" s="164"/>
      <c r="P274" s="164"/>
      <c r="Q274" s="164">
        <v>1</v>
      </c>
      <c r="R274" s="77">
        <f t="shared" si="29"/>
        <v>0</v>
      </c>
      <c r="S274" s="181"/>
      <c r="T274" s="291" t="str">
        <f>IFERROR(VLOOKUP(B274,'Найдено на объекте'!$A$2:$I$83,9,0),"-")</f>
        <v>-</v>
      </c>
      <c r="U274" s="196" t="str">
        <f t="shared" si="24"/>
        <v>-</v>
      </c>
      <c r="V274" s="95" t="str">
        <f>IFERROR(VLOOKUP(B274,[1]Отгрузки!$B$208:$C$281,2,0),"-")</f>
        <v>-</v>
      </c>
      <c r="W274" s="95" t="str">
        <f t="shared" si="28"/>
        <v>-</v>
      </c>
      <c r="X274" s="88">
        <f t="shared" si="25"/>
        <v>2</v>
      </c>
      <c r="Y274" s="196">
        <f t="shared" si="26"/>
        <v>0.45539999999999997</v>
      </c>
      <c r="Z274" s="319"/>
      <c r="AA274" s="291"/>
      <c r="AB274" s="63">
        <f>VLOOKUP(B274,'[2]ВОМ КГ-3 СОЭКС'!$C$3:$G$2063,5,0)</f>
        <v>455.4</v>
      </c>
      <c r="AC274" s="219">
        <f t="shared" si="27"/>
        <v>0</v>
      </c>
    </row>
    <row r="275" spans="1:29" x14ac:dyDescent="0.3">
      <c r="A275" s="159" t="s">
        <v>872</v>
      </c>
      <c r="B275" s="160" t="s">
        <v>2471</v>
      </c>
      <c r="C275" s="160" t="s">
        <v>3974</v>
      </c>
      <c r="D275" s="113">
        <v>2</v>
      </c>
      <c r="E275" s="85">
        <v>206.9</v>
      </c>
      <c r="F275" s="86">
        <v>413.8</v>
      </c>
      <c r="G275" s="87">
        <v>10.08</v>
      </c>
      <c r="H275" s="87">
        <v>20.16</v>
      </c>
      <c r="I275" s="180" t="s">
        <v>170</v>
      </c>
      <c r="J275" s="96"/>
      <c r="K275" s="96"/>
      <c r="L275" s="96"/>
      <c r="M275" s="96"/>
      <c r="N275" s="96">
        <v>1</v>
      </c>
      <c r="O275" s="164"/>
      <c r="P275" s="164"/>
      <c r="Q275" s="164">
        <v>1</v>
      </c>
      <c r="R275" s="77">
        <f t="shared" si="29"/>
        <v>0</v>
      </c>
      <c r="S275" s="181"/>
      <c r="T275" s="291" t="str">
        <f>IFERROR(VLOOKUP(B275,'Найдено на объекте'!$A$2:$I$83,9,0),"-")</f>
        <v>-</v>
      </c>
      <c r="U275" s="196" t="str">
        <f t="shared" si="24"/>
        <v>-</v>
      </c>
      <c r="V275" s="95" t="str">
        <f>IFERROR(VLOOKUP(B275,[1]Отгрузки!$B$208:$C$281,2,0),"-")</f>
        <v>-</v>
      </c>
      <c r="W275" s="95" t="str">
        <f t="shared" si="28"/>
        <v>-</v>
      </c>
      <c r="X275" s="88">
        <f t="shared" si="25"/>
        <v>2</v>
      </c>
      <c r="Y275" s="196">
        <f t="shared" si="26"/>
        <v>0.4138</v>
      </c>
      <c r="Z275" s="319"/>
      <c r="AA275" s="291"/>
      <c r="AB275" s="63">
        <f>VLOOKUP(B275,'[2]ВОМ КГ-3 СОЭКС'!$C$3:$G$2063,5,0)</f>
        <v>413.8</v>
      </c>
      <c r="AC275" s="219">
        <f t="shared" si="27"/>
        <v>0</v>
      </c>
    </row>
    <row r="276" spans="1:29" x14ac:dyDescent="0.3">
      <c r="A276" s="159" t="s">
        <v>875</v>
      </c>
      <c r="B276" s="160" t="s">
        <v>2472</v>
      </c>
      <c r="C276" s="160" t="s">
        <v>3975</v>
      </c>
      <c r="D276" s="113">
        <v>2</v>
      </c>
      <c r="E276" s="85">
        <v>275.7</v>
      </c>
      <c r="F276" s="86">
        <v>551.4</v>
      </c>
      <c r="G276" s="87">
        <v>13.4</v>
      </c>
      <c r="H276" s="87">
        <v>26.8</v>
      </c>
      <c r="I276" s="180" t="s">
        <v>170</v>
      </c>
      <c r="J276" s="96"/>
      <c r="K276" s="96"/>
      <c r="L276" s="96"/>
      <c r="M276" s="96"/>
      <c r="N276" s="96">
        <v>1</v>
      </c>
      <c r="O276" s="164"/>
      <c r="P276" s="164"/>
      <c r="Q276" s="164">
        <v>1</v>
      </c>
      <c r="R276" s="77">
        <f t="shared" si="29"/>
        <v>0</v>
      </c>
      <c r="S276" s="181"/>
      <c r="T276" s="291" t="str">
        <f>IFERROR(VLOOKUP(B276,'Найдено на объекте'!$A$2:$I$83,9,0),"-")</f>
        <v>-</v>
      </c>
      <c r="U276" s="196" t="str">
        <f t="shared" si="24"/>
        <v>-</v>
      </c>
      <c r="V276" s="95" t="str">
        <f>IFERROR(VLOOKUP(B276,[1]Отгрузки!$B$208:$C$281,2,0),"-")</f>
        <v>-</v>
      </c>
      <c r="W276" s="95" t="str">
        <f t="shared" si="28"/>
        <v>-</v>
      </c>
      <c r="X276" s="88">
        <f t="shared" si="25"/>
        <v>2</v>
      </c>
      <c r="Y276" s="196">
        <f t="shared" si="26"/>
        <v>0.5514</v>
      </c>
      <c r="Z276" s="319"/>
      <c r="AA276" s="291"/>
      <c r="AB276" s="63">
        <f>VLOOKUP(B276,'[2]ВОМ КГ-3 СОЭКС'!$C$3:$G$2063,5,0)</f>
        <v>551.4</v>
      </c>
      <c r="AC276" s="219">
        <f t="shared" si="27"/>
        <v>0</v>
      </c>
    </row>
    <row r="277" spans="1:29" x14ac:dyDescent="0.3">
      <c r="A277" s="159" t="s">
        <v>878</v>
      </c>
      <c r="B277" s="160" t="s">
        <v>2473</v>
      </c>
      <c r="C277" s="160" t="s">
        <v>3976</v>
      </c>
      <c r="D277" s="113">
        <v>2</v>
      </c>
      <c r="E277" s="85">
        <v>256</v>
      </c>
      <c r="F277" s="86">
        <v>512</v>
      </c>
      <c r="G277" s="87">
        <v>12.45</v>
      </c>
      <c r="H277" s="87">
        <v>24.9</v>
      </c>
      <c r="I277" s="180" t="s">
        <v>170</v>
      </c>
      <c r="J277" s="96"/>
      <c r="K277" s="96"/>
      <c r="L277" s="96"/>
      <c r="M277" s="96"/>
      <c r="N277" s="96">
        <v>1</v>
      </c>
      <c r="O277" s="164"/>
      <c r="P277" s="164"/>
      <c r="Q277" s="164">
        <v>1</v>
      </c>
      <c r="R277" s="77">
        <f t="shared" si="29"/>
        <v>0</v>
      </c>
      <c r="S277" s="181"/>
      <c r="T277" s="291" t="str">
        <f>IFERROR(VLOOKUP(B277,'Найдено на объекте'!$A$2:$I$83,9,0),"-")</f>
        <v>-</v>
      </c>
      <c r="U277" s="196" t="str">
        <f t="shared" si="24"/>
        <v>-</v>
      </c>
      <c r="V277" s="95" t="str">
        <f>IFERROR(VLOOKUP(B277,[1]Отгрузки!$B$208:$C$281,2,0),"-")</f>
        <v>-</v>
      </c>
      <c r="W277" s="95" t="str">
        <f t="shared" si="28"/>
        <v>-</v>
      </c>
      <c r="X277" s="88">
        <f t="shared" si="25"/>
        <v>2</v>
      </c>
      <c r="Y277" s="196">
        <f t="shared" si="26"/>
        <v>0.51200000000000001</v>
      </c>
      <c r="Z277" s="319"/>
      <c r="AA277" s="291"/>
      <c r="AB277" s="63">
        <f>VLOOKUP(B277,'[2]ВОМ КГ-3 СОЭКС'!$C$3:$G$2063,5,0)</f>
        <v>512</v>
      </c>
      <c r="AC277" s="219">
        <f t="shared" si="27"/>
        <v>0</v>
      </c>
    </row>
    <row r="278" spans="1:29" x14ac:dyDescent="0.3">
      <c r="A278" s="159" t="s">
        <v>881</v>
      </c>
      <c r="B278" s="160" t="s">
        <v>2474</v>
      </c>
      <c r="C278" s="160" t="s">
        <v>3977</v>
      </c>
      <c r="D278" s="113">
        <v>2</v>
      </c>
      <c r="E278" s="85">
        <v>192.4</v>
      </c>
      <c r="F278" s="86">
        <v>384.8</v>
      </c>
      <c r="G278" s="87">
        <v>9.3699999999999992</v>
      </c>
      <c r="H278" s="87">
        <v>18.739999999999998</v>
      </c>
      <c r="I278" s="180" t="s">
        <v>170</v>
      </c>
      <c r="J278" s="96"/>
      <c r="K278" s="96"/>
      <c r="L278" s="96"/>
      <c r="M278" s="96"/>
      <c r="N278" s="96">
        <v>1</v>
      </c>
      <c r="O278" s="164"/>
      <c r="P278" s="164"/>
      <c r="Q278" s="164">
        <v>1</v>
      </c>
      <c r="R278" s="77">
        <f t="shared" si="29"/>
        <v>0</v>
      </c>
      <c r="S278" s="181"/>
      <c r="T278" s="291" t="str">
        <f>IFERROR(VLOOKUP(B278,'Найдено на объекте'!$A$2:$I$83,9,0),"-")</f>
        <v>-</v>
      </c>
      <c r="U278" s="196" t="str">
        <f t="shared" si="24"/>
        <v>-</v>
      </c>
      <c r="V278" s="95" t="str">
        <f>IFERROR(VLOOKUP(B278,[1]Отгрузки!$B$208:$C$281,2,0),"-")</f>
        <v>-</v>
      </c>
      <c r="W278" s="95" t="str">
        <f t="shared" si="28"/>
        <v>-</v>
      </c>
      <c r="X278" s="88">
        <f t="shared" si="25"/>
        <v>2</v>
      </c>
      <c r="Y278" s="196">
        <f t="shared" si="26"/>
        <v>0.38480000000000003</v>
      </c>
      <c r="Z278" s="319"/>
      <c r="AA278" s="291"/>
      <c r="AB278" s="63">
        <f>VLOOKUP(B278,'[2]ВОМ КГ-3 СОЭКС'!$C$3:$G$2063,5,0)</f>
        <v>384.8</v>
      </c>
      <c r="AC278" s="219">
        <f t="shared" si="27"/>
        <v>0</v>
      </c>
    </row>
    <row r="279" spans="1:29" x14ac:dyDescent="0.3">
      <c r="A279" s="159" t="s">
        <v>884</v>
      </c>
      <c r="B279" s="160" t="s">
        <v>2475</v>
      </c>
      <c r="C279" s="160" t="s">
        <v>3978</v>
      </c>
      <c r="D279" s="113">
        <v>7</v>
      </c>
      <c r="E279" s="85">
        <v>201.3</v>
      </c>
      <c r="F279" s="86">
        <v>1409.1</v>
      </c>
      <c r="G279" s="87">
        <v>9.7899999999999991</v>
      </c>
      <c r="H279" s="87">
        <v>68.53</v>
      </c>
      <c r="I279" s="180" t="s">
        <v>170</v>
      </c>
      <c r="J279" s="96"/>
      <c r="K279" s="96"/>
      <c r="L279" s="96"/>
      <c r="M279" s="96"/>
      <c r="N279" s="96">
        <v>1</v>
      </c>
      <c r="O279" s="164">
        <v>2</v>
      </c>
      <c r="P279" s="164">
        <v>2</v>
      </c>
      <c r="Q279" s="164">
        <v>2</v>
      </c>
      <c r="R279" s="77">
        <f t="shared" si="29"/>
        <v>0</v>
      </c>
      <c r="S279" s="181"/>
      <c r="T279" s="291" t="str">
        <f>IFERROR(VLOOKUP(B279,'Найдено на объекте'!$A$2:$I$83,9,0),"-")</f>
        <v>-</v>
      </c>
      <c r="U279" s="196" t="str">
        <f t="shared" si="24"/>
        <v>-</v>
      </c>
      <c r="V279" s="95" t="str">
        <f>IFERROR(VLOOKUP(B279,[1]Отгрузки!$B$208:$C$281,2,0),"-")</f>
        <v>-</v>
      </c>
      <c r="W279" s="95" t="str">
        <f t="shared" si="28"/>
        <v>-</v>
      </c>
      <c r="X279" s="88">
        <f t="shared" si="25"/>
        <v>7</v>
      </c>
      <c r="Y279" s="196">
        <f t="shared" si="26"/>
        <v>1.4091000000000002</v>
      </c>
      <c r="Z279" s="319"/>
      <c r="AA279" s="291"/>
      <c r="AB279" s="63">
        <f>VLOOKUP(B279,'[2]ВОМ КГ-3 СОЭКС'!$C$3:$G$2063,5,0)</f>
        <v>1409.1</v>
      </c>
      <c r="AC279" s="219">
        <f t="shared" si="27"/>
        <v>0</v>
      </c>
    </row>
    <row r="280" spans="1:29" x14ac:dyDescent="0.3">
      <c r="A280" s="159" t="s">
        <v>887</v>
      </c>
      <c r="B280" s="160" t="s">
        <v>2476</v>
      </c>
      <c r="C280" s="160" t="s">
        <v>3979</v>
      </c>
      <c r="D280" s="113">
        <v>1</v>
      </c>
      <c r="E280" s="85">
        <v>165.6</v>
      </c>
      <c r="F280" s="86">
        <v>165.6</v>
      </c>
      <c r="G280" s="87">
        <v>8.07</v>
      </c>
      <c r="H280" s="87">
        <v>8.07</v>
      </c>
      <c r="I280" s="180" t="s">
        <v>170</v>
      </c>
      <c r="J280" s="96"/>
      <c r="K280" s="96"/>
      <c r="L280" s="96"/>
      <c r="M280" s="96"/>
      <c r="N280" s="96"/>
      <c r="O280" s="164">
        <v>1</v>
      </c>
      <c r="P280" s="164"/>
      <c r="Q280" s="164"/>
      <c r="R280" s="77">
        <f t="shared" si="29"/>
        <v>0</v>
      </c>
      <c r="S280" s="181"/>
      <c r="T280" s="291" t="str">
        <f>IFERROR(VLOOKUP(B280,'Найдено на объекте'!$A$2:$I$83,9,0),"-")</f>
        <v>-</v>
      </c>
      <c r="U280" s="196" t="str">
        <f t="shared" si="24"/>
        <v>-</v>
      </c>
      <c r="V280" s="95" t="str">
        <f>IFERROR(VLOOKUP(B280,[1]Отгрузки!$B$208:$C$281,2,0),"-")</f>
        <v>-</v>
      </c>
      <c r="W280" s="95" t="str">
        <f t="shared" si="28"/>
        <v>-</v>
      </c>
      <c r="X280" s="88">
        <f t="shared" si="25"/>
        <v>1</v>
      </c>
      <c r="Y280" s="196">
        <f t="shared" si="26"/>
        <v>0.1656</v>
      </c>
      <c r="Z280" s="319"/>
      <c r="AA280" s="291"/>
      <c r="AB280" s="63">
        <f>VLOOKUP(B280,'[2]ВОМ КГ-3 СОЭКС'!$C$3:$G$2063,5,0)</f>
        <v>165.6</v>
      </c>
      <c r="AC280" s="219">
        <f t="shared" si="27"/>
        <v>0</v>
      </c>
    </row>
    <row r="281" spans="1:29" x14ac:dyDescent="0.3">
      <c r="A281" s="159" t="s">
        <v>890</v>
      </c>
      <c r="B281" s="160" t="s">
        <v>2477</v>
      </c>
      <c r="C281" s="160" t="s">
        <v>3980</v>
      </c>
      <c r="D281" s="113">
        <v>1</v>
      </c>
      <c r="E281" s="85">
        <v>275.7</v>
      </c>
      <c r="F281" s="86">
        <v>275.7</v>
      </c>
      <c r="G281" s="87">
        <v>13.4</v>
      </c>
      <c r="H281" s="87">
        <v>13.4</v>
      </c>
      <c r="I281" s="180" t="s">
        <v>170</v>
      </c>
      <c r="J281" s="96"/>
      <c r="K281" s="96"/>
      <c r="L281" s="96"/>
      <c r="M281" s="96"/>
      <c r="N281" s="96"/>
      <c r="O281" s="164">
        <v>1</v>
      </c>
      <c r="P281" s="164"/>
      <c r="Q281" s="164"/>
      <c r="R281" s="77">
        <f t="shared" si="29"/>
        <v>0</v>
      </c>
      <c r="S281" s="181"/>
      <c r="T281" s="291" t="str">
        <f>IFERROR(VLOOKUP(B281,'Найдено на объекте'!$A$2:$I$83,9,0),"-")</f>
        <v>-</v>
      </c>
      <c r="U281" s="196" t="str">
        <f t="shared" si="24"/>
        <v>-</v>
      </c>
      <c r="V281" s="95" t="str">
        <f>IFERROR(VLOOKUP(B281,[1]Отгрузки!$B$208:$C$281,2,0),"-")</f>
        <v>-</v>
      </c>
      <c r="W281" s="95" t="str">
        <f t="shared" si="28"/>
        <v>-</v>
      </c>
      <c r="X281" s="88">
        <f t="shared" si="25"/>
        <v>1</v>
      </c>
      <c r="Y281" s="196">
        <f t="shared" si="26"/>
        <v>0.2757</v>
      </c>
      <c r="Z281" s="319"/>
      <c r="AA281" s="291"/>
      <c r="AB281" s="63">
        <f>VLOOKUP(B281,'[2]ВОМ КГ-3 СОЭКС'!$C$3:$G$2063,5,0)</f>
        <v>275.7</v>
      </c>
      <c r="AC281" s="219">
        <f t="shared" si="27"/>
        <v>0</v>
      </c>
    </row>
    <row r="282" spans="1:29" x14ac:dyDescent="0.3">
      <c r="A282" s="159" t="s">
        <v>893</v>
      </c>
      <c r="B282" s="160" t="s">
        <v>2478</v>
      </c>
      <c r="C282" s="160" t="s">
        <v>3981</v>
      </c>
      <c r="D282" s="113">
        <v>1</v>
      </c>
      <c r="E282" s="85">
        <v>256</v>
      </c>
      <c r="F282" s="86">
        <v>256</v>
      </c>
      <c r="G282" s="87">
        <v>12.45</v>
      </c>
      <c r="H282" s="87">
        <v>12.45</v>
      </c>
      <c r="I282" s="180" t="s">
        <v>170</v>
      </c>
      <c r="J282" s="96"/>
      <c r="K282" s="96"/>
      <c r="L282" s="96"/>
      <c r="M282" s="96"/>
      <c r="N282" s="96"/>
      <c r="O282" s="164">
        <v>1</v>
      </c>
      <c r="P282" s="164"/>
      <c r="Q282" s="164"/>
      <c r="R282" s="77">
        <f t="shared" si="29"/>
        <v>0</v>
      </c>
      <c r="S282" s="181"/>
      <c r="T282" s="291" t="str">
        <f>IFERROR(VLOOKUP(B282,'Найдено на объекте'!$A$2:$I$83,9,0),"-")</f>
        <v>-</v>
      </c>
      <c r="U282" s="196" t="str">
        <f t="shared" si="24"/>
        <v>-</v>
      </c>
      <c r="V282" s="95" t="str">
        <f>IFERROR(VLOOKUP(B282,[1]Отгрузки!$B$208:$C$281,2,0),"-")</f>
        <v>-</v>
      </c>
      <c r="W282" s="95" t="str">
        <f t="shared" si="28"/>
        <v>-</v>
      </c>
      <c r="X282" s="88">
        <f t="shared" si="25"/>
        <v>1</v>
      </c>
      <c r="Y282" s="196">
        <f t="shared" si="26"/>
        <v>0.25600000000000001</v>
      </c>
      <c r="Z282" s="319"/>
      <c r="AA282" s="291"/>
      <c r="AB282" s="63">
        <f>VLOOKUP(B282,'[2]ВОМ КГ-3 СОЭКС'!$C$3:$G$2063,5,0)</f>
        <v>256</v>
      </c>
      <c r="AC282" s="219">
        <f t="shared" si="27"/>
        <v>0</v>
      </c>
    </row>
    <row r="283" spans="1:29" x14ac:dyDescent="0.3">
      <c r="A283" s="159" t="s">
        <v>896</v>
      </c>
      <c r="B283" s="160" t="s">
        <v>2479</v>
      </c>
      <c r="C283" s="160" t="s">
        <v>3982</v>
      </c>
      <c r="D283" s="113">
        <v>1</v>
      </c>
      <c r="E283" s="85">
        <v>226.8</v>
      </c>
      <c r="F283" s="86">
        <v>226.8</v>
      </c>
      <c r="G283" s="87">
        <v>11.03</v>
      </c>
      <c r="H283" s="87">
        <v>11.03</v>
      </c>
      <c r="I283" s="180" t="s">
        <v>170</v>
      </c>
      <c r="J283" s="96"/>
      <c r="K283" s="96"/>
      <c r="L283" s="96"/>
      <c r="M283" s="96"/>
      <c r="N283" s="96"/>
      <c r="O283" s="164">
        <v>1</v>
      </c>
      <c r="P283" s="164"/>
      <c r="Q283" s="164"/>
      <c r="R283" s="77">
        <f t="shared" si="29"/>
        <v>0</v>
      </c>
      <c r="S283" s="181"/>
      <c r="T283" s="291" t="str">
        <f>IFERROR(VLOOKUP(B283,'Найдено на объекте'!$A$2:$I$83,9,0),"-")</f>
        <v>-</v>
      </c>
      <c r="U283" s="196" t="str">
        <f t="shared" si="24"/>
        <v>-</v>
      </c>
      <c r="V283" s="95" t="str">
        <f>IFERROR(VLOOKUP(B283,[1]Отгрузки!$B$208:$C$281,2,0),"-")</f>
        <v>-</v>
      </c>
      <c r="W283" s="95" t="str">
        <f t="shared" si="28"/>
        <v>-</v>
      </c>
      <c r="X283" s="88">
        <f t="shared" si="25"/>
        <v>1</v>
      </c>
      <c r="Y283" s="196">
        <f t="shared" si="26"/>
        <v>0.2268</v>
      </c>
      <c r="Z283" s="319"/>
      <c r="AA283" s="291"/>
      <c r="AB283" s="63">
        <f>VLOOKUP(B283,'[2]ВОМ КГ-3 СОЭКС'!$C$3:$G$2063,5,0)</f>
        <v>226.8</v>
      </c>
      <c r="AC283" s="219">
        <f t="shared" si="27"/>
        <v>0</v>
      </c>
    </row>
    <row r="284" spans="1:29" x14ac:dyDescent="0.3">
      <c r="A284" s="159" t="s">
        <v>899</v>
      </c>
      <c r="B284" s="160" t="s">
        <v>2480</v>
      </c>
      <c r="C284" s="160" t="s">
        <v>3983</v>
      </c>
      <c r="D284" s="113">
        <v>2</v>
      </c>
      <c r="E284" s="85">
        <v>207.5</v>
      </c>
      <c r="F284" s="86">
        <v>415</v>
      </c>
      <c r="G284" s="87">
        <v>10.1</v>
      </c>
      <c r="H284" s="87">
        <v>20.2</v>
      </c>
      <c r="I284" s="180" t="s">
        <v>170</v>
      </c>
      <c r="J284" s="96"/>
      <c r="K284" s="96"/>
      <c r="L284" s="96"/>
      <c r="M284" s="96"/>
      <c r="N284" s="96"/>
      <c r="O284" s="164">
        <v>1</v>
      </c>
      <c r="P284" s="164"/>
      <c r="Q284" s="164">
        <v>1</v>
      </c>
      <c r="R284" s="77">
        <f t="shared" si="29"/>
        <v>0</v>
      </c>
      <c r="S284" s="181"/>
      <c r="T284" s="291" t="str">
        <f>IFERROR(VLOOKUP(B284,'Найдено на объекте'!$A$2:$I$83,9,0),"-")</f>
        <v>-</v>
      </c>
      <c r="U284" s="196" t="str">
        <f t="shared" si="24"/>
        <v>-</v>
      </c>
      <c r="V284" s="95" t="str">
        <f>IFERROR(VLOOKUP(B284,[1]Отгрузки!$B$208:$C$281,2,0),"-")</f>
        <v>-</v>
      </c>
      <c r="W284" s="95" t="str">
        <f t="shared" si="28"/>
        <v>-</v>
      </c>
      <c r="X284" s="88">
        <f t="shared" si="25"/>
        <v>2</v>
      </c>
      <c r="Y284" s="196">
        <f t="shared" si="26"/>
        <v>0.41499999999999998</v>
      </c>
      <c r="Z284" s="319"/>
      <c r="AA284" s="291"/>
      <c r="AB284" s="63">
        <f>VLOOKUP(B284,'[2]ВОМ КГ-3 СОЭКС'!$C$3:$G$2063,5,0)</f>
        <v>415</v>
      </c>
      <c r="AC284" s="219">
        <f t="shared" si="27"/>
        <v>0</v>
      </c>
    </row>
    <row r="285" spans="1:29" x14ac:dyDescent="0.3">
      <c r="A285" s="159" t="s">
        <v>902</v>
      </c>
      <c r="B285" s="160" t="s">
        <v>2481</v>
      </c>
      <c r="C285" s="160" t="s">
        <v>3984</v>
      </c>
      <c r="D285" s="113">
        <v>2</v>
      </c>
      <c r="E285" s="85">
        <v>276.2</v>
      </c>
      <c r="F285" s="86">
        <v>552.4</v>
      </c>
      <c r="G285" s="87">
        <v>13.42</v>
      </c>
      <c r="H285" s="87">
        <v>26.84</v>
      </c>
      <c r="I285" s="180" t="s">
        <v>170</v>
      </c>
      <c r="J285" s="96"/>
      <c r="K285" s="96"/>
      <c r="L285" s="96"/>
      <c r="M285" s="96"/>
      <c r="N285" s="96"/>
      <c r="O285" s="164">
        <v>1</v>
      </c>
      <c r="P285" s="164"/>
      <c r="Q285" s="164">
        <v>1</v>
      </c>
      <c r="R285" s="77">
        <f t="shared" si="29"/>
        <v>0</v>
      </c>
      <c r="S285" s="181"/>
      <c r="T285" s="291" t="str">
        <f>IFERROR(VLOOKUP(B285,'Найдено на объекте'!$A$2:$I$83,9,0),"-")</f>
        <v>-</v>
      </c>
      <c r="U285" s="196" t="str">
        <f t="shared" si="24"/>
        <v>-</v>
      </c>
      <c r="V285" s="95" t="str">
        <f>IFERROR(VLOOKUP(B285,[1]Отгрузки!$B$208:$C$281,2,0),"-")</f>
        <v>-</v>
      </c>
      <c r="W285" s="95" t="str">
        <f t="shared" si="28"/>
        <v>-</v>
      </c>
      <c r="X285" s="88">
        <f t="shared" si="25"/>
        <v>2</v>
      </c>
      <c r="Y285" s="196">
        <f t="shared" si="26"/>
        <v>0.5524</v>
      </c>
      <c r="Z285" s="319"/>
      <c r="AA285" s="291"/>
      <c r="AB285" s="63">
        <f>VLOOKUP(B285,'[2]ВОМ КГ-3 СОЭКС'!$C$3:$G$2063,5,0)</f>
        <v>552.4</v>
      </c>
      <c r="AC285" s="219">
        <f t="shared" si="27"/>
        <v>0</v>
      </c>
    </row>
    <row r="286" spans="1:29" x14ac:dyDescent="0.3">
      <c r="A286" s="159" t="s">
        <v>905</v>
      </c>
      <c r="B286" s="160" t="s">
        <v>2482</v>
      </c>
      <c r="C286" s="160" t="s">
        <v>3985</v>
      </c>
      <c r="D286" s="113">
        <v>2</v>
      </c>
      <c r="E286" s="85">
        <v>256.39999999999998</v>
      </c>
      <c r="F286" s="86">
        <v>512.79999999999995</v>
      </c>
      <c r="G286" s="87">
        <v>12.47</v>
      </c>
      <c r="H286" s="87">
        <v>24.94</v>
      </c>
      <c r="I286" s="180" t="s">
        <v>170</v>
      </c>
      <c r="J286" s="96"/>
      <c r="K286" s="96"/>
      <c r="L286" s="96"/>
      <c r="M286" s="96"/>
      <c r="N286" s="96"/>
      <c r="O286" s="164">
        <v>1</v>
      </c>
      <c r="P286" s="164"/>
      <c r="Q286" s="164">
        <v>1</v>
      </c>
      <c r="R286" s="77">
        <f t="shared" si="29"/>
        <v>0</v>
      </c>
      <c r="S286" s="181"/>
      <c r="T286" s="291" t="str">
        <f>IFERROR(VLOOKUP(B286,'Найдено на объекте'!$A$2:$I$83,9,0),"-")</f>
        <v>-</v>
      </c>
      <c r="U286" s="196" t="str">
        <f t="shared" si="24"/>
        <v>-</v>
      </c>
      <c r="V286" s="95" t="str">
        <f>IFERROR(VLOOKUP(B286,[1]Отгрузки!$B$208:$C$281,2,0),"-")</f>
        <v>-</v>
      </c>
      <c r="W286" s="95" t="str">
        <f t="shared" si="28"/>
        <v>-</v>
      </c>
      <c r="X286" s="88">
        <f t="shared" si="25"/>
        <v>2</v>
      </c>
      <c r="Y286" s="196">
        <f t="shared" si="26"/>
        <v>0.51279999999999992</v>
      </c>
      <c r="Z286" s="319"/>
      <c r="AA286" s="291"/>
      <c r="AB286" s="63">
        <f>VLOOKUP(B286,'[2]ВОМ КГ-3 СОЭКС'!$C$3:$G$2063,5,0)</f>
        <v>512.79999999999995</v>
      </c>
      <c r="AC286" s="219">
        <f t="shared" si="27"/>
        <v>0</v>
      </c>
    </row>
    <row r="287" spans="1:29" x14ac:dyDescent="0.3">
      <c r="A287" s="159" t="s">
        <v>908</v>
      </c>
      <c r="B287" s="160" t="s">
        <v>2483</v>
      </c>
      <c r="C287" s="160" t="s">
        <v>3986</v>
      </c>
      <c r="D287" s="113">
        <v>2</v>
      </c>
      <c r="E287" s="85">
        <v>192.8</v>
      </c>
      <c r="F287" s="86">
        <v>385.6</v>
      </c>
      <c r="G287" s="87">
        <v>9.39</v>
      </c>
      <c r="H287" s="87">
        <v>18.78</v>
      </c>
      <c r="I287" s="180" t="s">
        <v>170</v>
      </c>
      <c r="J287" s="96"/>
      <c r="K287" s="96"/>
      <c r="L287" s="96"/>
      <c r="M287" s="96"/>
      <c r="N287" s="96"/>
      <c r="O287" s="164">
        <v>1</v>
      </c>
      <c r="P287" s="164"/>
      <c r="Q287" s="164">
        <v>1</v>
      </c>
      <c r="R287" s="77">
        <f t="shared" si="29"/>
        <v>0</v>
      </c>
      <c r="S287" s="181"/>
      <c r="T287" s="291" t="str">
        <f>IFERROR(VLOOKUP(B287,'Найдено на объекте'!$A$2:$I$83,9,0),"-")</f>
        <v>-</v>
      </c>
      <c r="U287" s="196" t="str">
        <f t="shared" si="24"/>
        <v>-</v>
      </c>
      <c r="V287" s="95" t="str">
        <f>IFERROR(VLOOKUP(B287,[1]Отгрузки!$B$208:$C$281,2,0),"-")</f>
        <v>-</v>
      </c>
      <c r="W287" s="95" t="str">
        <f t="shared" si="28"/>
        <v>-</v>
      </c>
      <c r="X287" s="88">
        <f t="shared" si="25"/>
        <v>2</v>
      </c>
      <c r="Y287" s="196">
        <f t="shared" si="26"/>
        <v>0.3856</v>
      </c>
      <c r="Z287" s="319"/>
      <c r="AA287" s="291"/>
      <c r="AB287" s="63">
        <f>VLOOKUP(B287,'[2]ВОМ КГ-3 СОЭКС'!$C$3:$G$2063,5,0)</f>
        <v>385.6</v>
      </c>
      <c r="AC287" s="219">
        <f t="shared" si="27"/>
        <v>0</v>
      </c>
    </row>
    <row r="288" spans="1:29" x14ac:dyDescent="0.3">
      <c r="A288" s="159" t="s">
        <v>911</v>
      </c>
      <c r="B288" s="160" t="s">
        <v>2484</v>
      </c>
      <c r="C288" s="160" t="s">
        <v>3987</v>
      </c>
      <c r="D288" s="113">
        <v>1</v>
      </c>
      <c r="E288" s="85">
        <v>166.3</v>
      </c>
      <c r="F288" s="86">
        <v>166.3</v>
      </c>
      <c r="G288" s="87">
        <v>8.11</v>
      </c>
      <c r="H288" s="87">
        <v>8.11</v>
      </c>
      <c r="I288" s="180" t="s">
        <v>170</v>
      </c>
      <c r="J288" s="96"/>
      <c r="K288" s="96"/>
      <c r="L288" s="96"/>
      <c r="M288" s="96"/>
      <c r="N288" s="96"/>
      <c r="O288" s="164">
        <v>1</v>
      </c>
      <c r="P288" s="164"/>
      <c r="Q288" s="164"/>
      <c r="R288" s="77">
        <f t="shared" si="29"/>
        <v>0</v>
      </c>
      <c r="S288" s="181"/>
      <c r="T288" s="291" t="str">
        <f>IFERROR(VLOOKUP(B288,'Найдено на объекте'!$A$2:$I$83,9,0),"-")</f>
        <v>-</v>
      </c>
      <c r="U288" s="196" t="str">
        <f t="shared" si="24"/>
        <v>-</v>
      </c>
      <c r="V288" s="95" t="str">
        <f>IFERROR(VLOOKUP(B288,[1]Отгрузки!$B$208:$C$281,2,0),"-")</f>
        <v>-</v>
      </c>
      <c r="W288" s="95" t="str">
        <f t="shared" si="28"/>
        <v>-</v>
      </c>
      <c r="X288" s="88">
        <f t="shared" si="25"/>
        <v>1</v>
      </c>
      <c r="Y288" s="196">
        <f t="shared" si="26"/>
        <v>0.1663</v>
      </c>
      <c r="Z288" s="319"/>
      <c r="AA288" s="291"/>
      <c r="AB288" s="63">
        <f>VLOOKUP(B288,'[2]ВОМ КГ-3 СОЭКС'!$C$3:$G$2063,5,0)</f>
        <v>166.3</v>
      </c>
      <c r="AC288" s="219">
        <f t="shared" si="27"/>
        <v>0</v>
      </c>
    </row>
    <row r="289" spans="1:29" x14ac:dyDescent="0.3">
      <c r="A289" s="159" t="s">
        <v>914</v>
      </c>
      <c r="B289" s="160" t="s">
        <v>2485</v>
      </c>
      <c r="C289" s="160" t="s">
        <v>3988</v>
      </c>
      <c r="D289" s="113">
        <v>1</v>
      </c>
      <c r="E289" s="85">
        <v>276.60000000000002</v>
      </c>
      <c r="F289" s="86">
        <v>276.60000000000002</v>
      </c>
      <c r="G289" s="87">
        <v>13.44</v>
      </c>
      <c r="H289" s="87">
        <v>13.44</v>
      </c>
      <c r="I289" s="180" t="s">
        <v>170</v>
      </c>
      <c r="J289" s="96"/>
      <c r="K289" s="96"/>
      <c r="L289" s="96"/>
      <c r="M289" s="96"/>
      <c r="N289" s="96"/>
      <c r="O289" s="164">
        <v>1</v>
      </c>
      <c r="P289" s="164"/>
      <c r="Q289" s="164"/>
      <c r="R289" s="77">
        <f t="shared" si="29"/>
        <v>0</v>
      </c>
      <c r="S289" s="181"/>
      <c r="T289" s="291" t="str">
        <f>IFERROR(VLOOKUP(B289,'Найдено на объекте'!$A$2:$I$83,9,0),"-")</f>
        <v>-</v>
      </c>
      <c r="U289" s="196" t="str">
        <f t="shared" si="24"/>
        <v>-</v>
      </c>
      <c r="V289" s="95" t="str">
        <f>IFERROR(VLOOKUP(B289,[1]Отгрузки!$B$208:$C$281,2,0),"-")</f>
        <v>-</v>
      </c>
      <c r="W289" s="95" t="str">
        <f t="shared" si="28"/>
        <v>-</v>
      </c>
      <c r="X289" s="88">
        <f t="shared" si="25"/>
        <v>1</v>
      </c>
      <c r="Y289" s="196">
        <f t="shared" si="26"/>
        <v>0.27660000000000001</v>
      </c>
      <c r="Z289" s="319"/>
      <c r="AA289" s="291"/>
      <c r="AB289" s="63">
        <f>VLOOKUP(B289,'[2]ВОМ КГ-3 СОЭКС'!$C$3:$G$2063,5,0)</f>
        <v>276.60000000000002</v>
      </c>
      <c r="AC289" s="219">
        <f t="shared" si="27"/>
        <v>0</v>
      </c>
    </row>
    <row r="290" spans="1:29" x14ac:dyDescent="0.3">
      <c r="A290" s="159" t="s">
        <v>917</v>
      </c>
      <c r="B290" s="160" t="s">
        <v>2486</v>
      </c>
      <c r="C290" s="160" t="s">
        <v>3989</v>
      </c>
      <c r="D290" s="113">
        <v>1</v>
      </c>
      <c r="E290" s="85">
        <v>256.7</v>
      </c>
      <c r="F290" s="86">
        <v>256.7</v>
      </c>
      <c r="G290" s="87">
        <v>12.49</v>
      </c>
      <c r="H290" s="87">
        <v>12.49</v>
      </c>
      <c r="I290" s="180" t="s">
        <v>170</v>
      </c>
      <c r="J290" s="96"/>
      <c r="K290" s="96"/>
      <c r="L290" s="96"/>
      <c r="M290" s="96"/>
      <c r="N290" s="96"/>
      <c r="O290" s="164">
        <v>1</v>
      </c>
      <c r="P290" s="164"/>
      <c r="Q290" s="164"/>
      <c r="R290" s="77">
        <f t="shared" si="29"/>
        <v>0</v>
      </c>
      <c r="S290" s="181"/>
      <c r="T290" s="291" t="str">
        <f>IFERROR(VLOOKUP(B290,'Найдено на объекте'!$A$2:$I$83,9,0),"-")</f>
        <v>-</v>
      </c>
      <c r="U290" s="196" t="str">
        <f t="shared" si="24"/>
        <v>-</v>
      </c>
      <c r="V290" s="95" t="str">
        <f>IFERROR(VLOOKUP(B290,[1]Отгрузки!$B$208:$C$281,2,0),"-")</f>
        <v>-</v>
      </c>
      <c r="W290" s="95" t="str">
        <f t="shared" si="28"/>
        <v>-</v>
      </c>
      <c r="X290" s="88">
        <f t="shared" si="25"/>
        <v>1</v>
      </c>
      <c r="Y290" s="196">
        <f t="shared" si="26"/>
        <v>0.25669999999999998</v>
      </c>
      <c r="Z290" s="319"/>
      <c r="AA290" s="291"/>
      <c r="AB290" s="63">
        <f>VLOOKUP(B290,'[2]ВОМ КГ-3 СОЭКС'!$C$3:$G$2063,5,0)</f>
        <v>256.7</v>
      </c>
      <c r="AC290" s="219">
        <f t="shared" si="27"/>
        <v>0</v>
      </c>
    </row>
    <row r="291" spans="1:29" x14ac:dyDescent="0.3">
      <c r="A291" s="159" t="s">
        <v>920</v>
      </c>
      <c r="B291" s="160" t="s">
        <v>2487</v>
      </c>
      <c r="C291" s="160" t="s">
        <v>3990</v>
      </c>
      <c r="D291" s="113">
        <v>1</v>
      </c>
      <c r="E291" s="85">
        <v>227.7</v>
      </c>
      <c r="F291" s="86">
        <v>227.7</v>
      </c>
      <c r="G291" s="87">
        <v>11.07</v>
      </c>
      <c r="H291" s="87">
        <v>11.07</v>
      </c>
      <c r="I291" s="180" t="s">
        <v>170</v>
      </c>
      <c r="J291" s="96"/>
      <c r="K291" s="96"/>
      <c r="L291" s="96"/>
      <c r="M291" s="96"/>
      <c r="N291" s="96"/>
      <c r="O291" s="164">
        <v>1</v>
      </c>
      <c r="P291" s="164"/>
      <c r="Q291" s="164"/>
      <c r="R291" s="77">
        <f t="shared" si="29"/>
        <v>0</v>
      </c>
      <c r="S291" s="181"/>
      <c r="T291" s="291" t="str">
        <f>IFERROR(VLOOKUP(B291,'Найдено на объекте'!$A$2:$I$83,9,0),"-")</f>
        <v>-</v>
      </c>
      <c r="U291" s="196" t="str">
        <f t="shared" si="24"/>
        <v>-</v>
      </c>
      <c r="V291" s="95" t="str">
        <f>IFERROR(VLOOKUP(B291,[1]Отгрузки!$B$208:$C$281,2,0),"-")</f>
        <v>-</v>
      </c>
      <c r="W291" s="95" t="str">
        <f t="shared" si="28"/>
        <v>-</v>
      </c>
      <c r="X291" s="88">
        <f t="shared" si="25"/>
        <v>1</v>
      </c>
      <c r="Y291" s="196">
        <f t="shared" si="26"/>
        <v>0.22769999999999999</v>
      </c>
      <c r="Z291" s="319"/>
      <c r="AA291" s="291"/>
      <c r="AB291" s="63">
        <f>VLOOKUP(B291,'[2]ВОМ КГ-3 СОЭКС'!$C$3:$G$2063,5,0)</f>
        <v>227.7</v>
      </c>
      <c r="AC291" s="219">
        <f t="shared" si="27"/>
        <v>0</v>
      </c>
    </row>
    <row r="292" spans="1:29" x14ac:dyDescent="0.3">
      <c r="A292" s="159" t="s">
        <v>923</v>
      </c>
      <c r="B292" s="160" t="s">
        <v>2488</v>
      </c>
      <c r="C292" s="160" t="s">
        <v>3991</v>
      </c>
      <c r="D292" s="113">
        <v>1</v>
      </c>
      <c r="E292" s="85">
        <v>207.7</v>
      </c>
      <c r="F292" s="86">
        <v>207.7</v>
      </c>
      <c r="G292" s="87">
        <v>10.119999999999999</v>
      </c>
      <c r="H292" s="87">
        <v>10.119999999999999</v>
      </c>
      <c r="I292" s="180" t="s">
        <v>170</v>
      </c>
      <c r="J292" s="96"/>
      <c r="K292" s="96"/>
      <c r="L292" s="96"/>
      <c r="M292" s="96"/>
      <c r="N292" s="96"/>
      <c r="O292" s="164">
        <v>1</v>
      </c>
      <c r="P292" s="164"/>
      <c r="Q292" s="164"/>
      <c r="R292" s="77">
        <f t="shared" si="29"/>
        <v>0</v>
      </c>
      <c r="S292" s="181"/>
      <c r="T292" s="291" t="str">
        <f>IFERROR(VLOOKUP(B292,'Найдено на объекте'!$A$2:$I$83,9,0),"-")</f>
        <v>-</v>
      </c>
      <c r="U292" s="196" t="str">
        <f t="shared" si="24"/>
        <v>-</v>
      </c>
      <c r="V292" s="95" t="str">
        <f>IFERROR(VLOOKUP(B292,[1]Отгрузки!$B$208:$C$281,2,0),"-")</f>
        <v>-</v>
      </c>
      <c r="W292" s="95" t="str">
        <f t="shared" si="28"/>
        <v>-</v>
      </c>
      <c r="X292" s="88">
        <f t="shared" si="25"/>
        <v>1</v>
      </c>
      <c r="Y292" s="196">
        <f t="shared" si="26"/>
        <v>0.2077</v>
      </c>
      <c r="Z292" s="319"/>
      <c r="AA292" s="291"/>
      <c r="AB292" s="63">
        <f>VLOOKUP(B292,'[2]ВОМ КГ-3 СОЭКС'!$C$3:$G$2063,5,0)</f>
        <v>207.7</v>
      </c>
      <c r="AC292" s="219">
        <f t="shared" si="27"/>
        <v>0</v>
      </c>
    </row>
    <row r="293" spans="1:29" x14ac:dyDescent="0.3">
      <c r="A293" s="159" t="s">
        <v>926</v>
      </c>
      <c r="B293" s="160" t="s">
        <v>2489</v>
      </c>
      <c r="C293" s="160" t="s">
        <v>3992</v>
      </c>
      <c r="D293" s="113">
        <v>1</v>
      </c>
      <c r="E293" s="85">
        <v>276.39999999999998</v>
      </c>
      <c r="F293" s="86">
        <v>276.39999999999998</v>
      </c>
      <c r="G293" s="87">
        <v>13.43</v>
      </c>
      <c r="H293" s="87">
        <v>13.43</v>
      </c>
      <c r="I293" s="180" t="s">
        <v>170</v>
      </c>
      <c r="J293" s="96"/>
      <c r="K293" s="96"/>
      <c r="L293" s="96"/>
      <c r="M293" s="96"/>
      <c r="N293" s="96"/>
      <c r="O293" s="164">
        <v>1</v>
      </c>
      <c r="P293" s="164"/>
      <c r="Q293" s="164"/>
      <c r="R293" s="77">
        <f t="shared" si="29"/>
        <v>0</v>
      </c>
      <c r="S293" s="181"/>
      <c r="T293" s="291" t="str">
        <f>IFERROR(VLOOKUP(B293,'Найдено на объекте'!$A$2:$I$83,9,0),"-")</f>
        <v>-</v>
      </c>
      <c r="U293" s="196" t="str">
        <f t="shared" si="24"/>
        <v>-</v>
      </c>
      <c r="V293" s="95" t="str">
        <f>IFERROR(VLOOKUP(B293,[1]Отгрузки!$B$208:$C$281,2,0),"-")</f>
        <v>-</v>
      </c>
      <c r="W293" s="95" t="str">
        <f t="shared" si="28"/>
        <v>-</v>
      </c>
      <c r="X293" s="88">
        <f t="shared" si="25"/>
        <v>1</v>
      </c>
      <c r="Y293" s="196">
        <f t="shared" si="26"/>
        <v>0.27639999999999998</v>
      </c>
      <c r="Z293" s="319"/>
      <c r="AA293" s="291"/>
      <c r="AB293" s="63">
        <f>VLOOKUP(B293,'[2]ВОМ КГ-3 СОЭКС'!$C$3:$G$2063,5,0)</f>
        <v>276.39999999999998</v>
      </c>
      <c r="AC293" s="219">
        <f t="shared" si="27"/>
        <v>0</v>
      </c>
    </row>
    <row r="294" spans="1:29" x14ac:dyDescent="0.3">
      <c r="A294" s="159" t="s">
        <v>929</v>
      </c>
      <c r="B294" s="160" t="s">
        <v>2490</v>
      </c>
      <c r="C294" s="160" t="s">
        <v>3993</v>
      </c>
      <c r="D294" s="113">
        <v>1</v>
      </c>
      <c r="E294" s="85">
        <v>256.60000000000002</v>
      </c>
      <c r="F294" s="86">
        <v>256.60000000000002</v>
      </c>
      <c r="G294" s="87">
        <v>12.49</v>
      </c>
      <c r="H294" s="87">
        <v>12.49</v>
      </c>
      <c r="I294" s="180" t="s">
        <v>170</v>
      </c>
      <c r="J294" s="96"/>
      <c r="K294" s="96"/>
      <c r="L294" s="96"/>
      <c r="M294" s="96"/>
      <c r="N294" s="96"/>
      <c r="O294" s="164">
        <v>1</v>
      </c>
      <c r="P294" s="164"/>
      <c r="Q294" s="164"/>
      <c r="R294" s="77">
        <f t="shared" si="29"/>
        <v>0</v>
      </c>
      <c r="S294" s="181"/>
      <c r="T294" s="291" t="str">
        <f>IFERROR(VLOOKUP(B294,'Найдено на объекте'!$A$2:$I$83,9,0),"-")</f>
        <v>-</v>
      </c>
      <c r="U294" s="196" t="str">
        <f t="shared" si="24"/>
        <v>-</v>
      </c>
      <c r="V294" s="95" t="str">
        <f>IFERROR(VLOOKUP(B294,[1]Отгрузки!$B$208:$C$281,2,0),"-")</f>
        <v>-</v>
      </c>
      <c r="W294" s="95" t="str">
        <f t="shared" si="28"/>
        <v>-</v>
      </c>
      <c r="X294" s="88">
        <f t="shared" si="25"/>
        <v>1</v>
      </c>
      <c r="Y294" s="196">
        <f t="shared" si="26"/>
        <v>0.25660000000000005</v>
      </c>
      <c r="Z294" s="319"/>
      <c r="AA294" s="291"/>
      <c r="AB294" s="63">
        <f>VLOOKUP(B294,'[2]ВОМ КГ-3 СОЭКС'!$C$3:$G$2063,5,0)</f>
        <v>256.60000000000002</v>
      </c>
      <c r="AC294" s="219">
        <f t="shared" si="27"/>
        <v>0</v>
      </c>
    </row>
    <row r="295" spans="1:29" x14ac:dyDescent="0.3">
      <c r="A295" s="159" t="s">
        <v>932</v>
      </c>
      <c r="B295" s="160" t="s">
        <v>2491</v>
      </c>
      <c r="C295" s="160" t="s">
        <v>3994</v>
      </c>
      <c r="D295" s="113">
        <v>1</v>
      </c>
      <c r="E295" s="85">
        <v>193.1</v>
      </c>
      <c r="F295" s="86">
        <v>193.1</v>
      </c>
      <c r="G295" s="87">
        <v>9.41</v>
      </c>
      <c r="H295" s="87">
        <v>9.41</v>
      </c>
      <c r="I295" s="180" t="s">
        <v>170</v>
      </c>
      <c r="J295" s="96"/>
      <c r="K295" s="96"/>
      <c r="L295" s="96"/>
      <c r="M295" s="96"/>
      <c r="N295" s="96"/>
      <c r="O295" s="164">
        <v>1</v>
      </c>
      <c r="P295" s="164"/>
      <c r="Q295" s="164"/>
      <c r="R295" s="77">
        <f t="shared" si="29"/>
        <v>0</v>
      </c>
      <c r="S295" s="181"/>
      <c r="T295" s="291" t="str">
        <f>IFERROR(VLOOKUP(B295,'Найдено на объекте'!$A$2:$I$83,9,0),"-")</f>
        <v>-</v>
      </c>
      <c r="U295" s="196" t="str">
        <f t="shared" si="24"/>
        <v>-</v>
      </c>
      <c r="V295" s="95" t="str">
        <f>IFERROR(VLOOKUP(B295,[1]Отгрузки!$B$208:$C$281,2,0),"-")</f>
        <v>-</v>
      </c>
      <c r="W295" s="95" t="str">
        <f t="shared" si="28"/>
        <v>-</v>
      </c>
      <c r="X295" s="88">
        <f t="shared" si="25"/>
        <v>1</v>
      </c>
      <c r="Y295" s="196">
        <f t="shared" si="26"/>
        <v>0.19309999999999999</v>
      </c>
      <c r="Z295" s="319"/>
      <c r="AA295" s="291"/>
      <c r="AB295" s="63">
        <f>VLOOKUP(B295,'[2]ВОМ КГ-3 СОЭКС'!$C$3:$G$2063,5,0)</f>
        <v>193.1</v>
      </c>
      <c r="AC295" s="219">
        <f t="shared" si="27"/>
        <v>0</v>
      </c>
    </row>
    <row r="296" spans="1:29" x14ac:dyDescent="0.3">
      <c r="A296" s="159" t="s">
        <v>935</v>
      </c>
      <c r="B296" s="160" t="s">
        <v>2492</v>
      </c>
      <c r="C296" s="160" t="s">
        <v>3995</v>
      </c>
      <c r="D296" s="113">
        <v>1</v>
      </c>
      <c r="E296" s="85">
        <v>165.7</v>
      </c>
      <c r="F296" s="86">
        <v>165.7</v>
      </c>
      <c r="G296" s="87">
        <v>8.08</v>
      </c>
      <c r="H296" s="87">
        <v>8.08</v>
      </c>
      <c r="I296" s="180" t="s">
        <v>170</v>
      </c>
      <c r="J296" s="96"/>
      <c r="K296" s="96"/>
      <c r="L296" s="96"/>
      <c r="M296" s="96"/>
      <c r="N296" s="96"/>
      <c r="O296" s="164"/>
      <c r="P296" s="164">
        <v>1</v>
      </c>
      <c r="Q296" s="164"/>
      <c r="R296" s="77">
        <f t="shared" si="29"/>
        <v>0</v>
      </c>
      <c r="S296" s="181"/>
      <c r="T296" s="291" t="str">
        <f>IFERROR(VLOOKUP(B296,'Найдено на объекте'!$A$2:$I$83,9,0),"-")</f>
        <v>-</v>
      </c>
      <c r="U296" s="196" t="str">
        <f t="shared" si="24"/>
        <v>-</v>
      </c>
      <c r="V296" s="95" t="str">
        <f>IFERROR(VLOOKUP(B296,[1]Отгрузки!$B$208:$C$281,2,0),"-")</f>
        <v>-</v>
      </c>
      <c r="W296" s="95" t="str">
        <f t="shared" si="28"/>
        <v>-</v>
      </c>
      <c r="X296" s="88">
        <f t="shared" si="25"/>
        <v>1</v>
      </c>
      <c r="Y296" s="196">
        <f t="shared" si="26"/>
        <v>0.16569999999999999</v>
      </c>
      <c r="Z296" s="319"/>
      <c r="AA296" s="291"/>
      <c r="AB296" s="63">
        <f>VLOOKUP(B296,'[2]ВОМ КГ-3 СОЭКС'!$C$3:$G$2063,5,0)</f>
        <v>165.7</v>
      </c>
      <c r="AC296" s="219">
        <f t="shared" si="27"/>
        <v>0</v>
      </c>
    </row>
    <row r="297" spans="1:29" x14ac:dyDescent="0.3">
      <c r="A297" s="159" t="s">
        <v>938</v>
      </c>
      <c r="B297" s="160" t="s">
        <v>2493</v>
      </c>
      <c r="C297" s="160" t="s">
        <v>3996</v>
      </c>
      <c r="D297" s="113">
        <v>1</v>
      </c>
      <c r="E297" s="85">
        <v>275.89999999999998</v>
      </c>
      <c r="F297" s="86">
        <v>275.89999999999998</v>
      </c>
      <c r="G297" s="87">
        <v>13.41</v>
      </c>
      <c r="H297" s="87">
        <v>13.41</v>
      </c>
      <c r="I297" s="180" t="s">
        <v>170</v>
      </c>
      <c r="J297" s="96"/>
      <c r="K297" s="96"/>
      <c r="L297" s="96"/>
      <c r="M297" s="96"/>
      <c r="N297" s="96"/>
      <c r="O297" s="164"/>
      <c r="P297" s="164">
        <v>1</v>
      </c>
      <c r="Q297" s="164"/>
      <c r="R297" s="77">
        <f t="shared" si="29"/>
        <v>0</v>
      </c>
      <c r="S297" s="181"/>
      <c r="T297" s="291" t="str">
        <f>IFERROR(VLOOKUP(B297,'Найдено на объекте'!$A$2:$I$83,9,0),"-")</f>
        <v>-</v>
      </c>
      <c r="U297" s="196" t="str">
        <f t="shared" si="24"/>
        <v>-</v>
      </c>
      <c r="V297" s="95" t="str">
        <f>IFERROR(VLOOKUP(B297,[1]Отгрузки!$B$208:$C$281,2,0),"-")</f>
        <v>-</v>
      </c>
      <c r="W297" s="95" t="str">
        <f t="shared" si="28"/>
        <v>-</v>
      </c>
      <c r="X297" s="88">
        <f t="shared" si="25"/>
        <v>1</v>
      </c>
      <c r="Y297" s="196">
        <f t="shared" si="26"/>
        <v>0.27589999999999998</v>
      </c>
      <c r="Z297" s="319"/>
      <c r="AA297" s="291"/>
      <c r="AB297" s="63">
        <f>VLOOKUP(B297,'[2]ВОМ КГ-3 СОЭКС'!$C$3:$G$2063,5,0)</f>
        <v>275.89999999999998</v>
      </c>
      <c r="AC297" s="219">
        <f t="shared" si="27"/>
        <v>0</v>
      </c>
    </row>
    <row r="298" spans="1:29" x14ac:dyDescent="0.3">
      <c r="A298" s="159" t="s">
        <v>941</v>
      </c>
      <c r="B298" s="160" t="s">
        <v>2494</v>
      </c>
      <c r="C298" s="160" t="s">
        <v>3997</v>
      </c>
      <c r="D298" s="113">
        <v>1</v>
      </c>
      <c r="E298" s="85">
        <v>256.10000000000002</v>
      </c>
      <c r="F298" s="86">
        <v>256.10000000000002</v>
      </c>
      <c r="G298" s="87">
        <v>12.46</v>
      </c>
      <c r="H298" s="87">
        <v>12.46</v>
      </c>
      <c r="I298" s="180" t="s">
        <v>170</v>
      </c>
      <c r="J298" s="96"/>
      <c r="K298" s="96"/>
      <c r="L298" s="96"/>
      <c r="M298" s="96"/>
      <c r="N298" s="96"/>
      <c r="O298" s="164"/>
      <c r="P298" s="164">
        <v>1</v>
      </c>
      <c r="Q298" s="164"/>
      <c r="R298" s="77">
        <f t="shared" si="29"/>
        <v>0</v>
      </c>
      <c r="S298" s="181"/>
      <c r="T298" s="291" t="str">
        <f>IFERROR(VLOOKUP(B298,'Найдено на объекте'!$A$2:$I$83,9,0),"-")</f>
        <v>-</v>
      </c>
      <c r="U298" s="196" t="str">
        <f t="shared" si="24"/>
        <v>-</v>
      </c>
      <c r="V298" s="95" t="str">
        <f>IFERROR(VLOOKUP(B298,[1]Отгрузки!$B$208:$C$281,2,0),"-")</f>
        <v>-</v>
      </c>
      <c r="W298" s="95" t="str">
        <f t="shared" si="28"/>
        <v>-</v>
      </c>
      <c r="X298" s="88">
        <f t="shared" si="25"/>
        <v>1</v>
      </c>
      <c r="Y298" s="196">
        <f t="shared" si="26"/>
        <v>0.25610000000000005</v>
      </c>
      <c r="Z298" s="319"/>
      <c r="AA298" s="291"/>
      <c r="AB298" s="63">
        <f>VLOOKUP(B298,'[2]ВОМ КГ-3 СОЭКС'!$C$3:$G$2063,5,0)</f>
        <v>256.10000000000002</v>
      </c>
      <c r="AC298" s="219">
        <f t="shared" si="27"/>
        <v>0</v>
      </c>
    </row>
    <row r="299" spans="1:29" x14ac:dyDescent="0.3">
      <c r="A299" s="159" t="s">
        <v>944</v>
      </c>
      <c r="B299" s="160" t="s">
        <v>2495</v>
      </c>
      <c r="C299" s="160" t="s">
        <v>3998</v>
      </c>
      <c r="D299" s="113">
        <v>1</v>
      </c>
      <c r="E299" s="85">
        <v>227</v>
      </c>
      <c r="F299" s="86">
        <v>227</v>
      </c>
      <c r="G299" s="87">
        <v>11.04</v>
      </c>
      <c r="H299" s="87">
        <v>11.04</v>
      </c>
      <c r="I299" s="180" t="s">
        <v>170</v>
      </c>
      <c r="J299" s="96"/>
      <c r="K299" s="96"/>
      <c r="L299" s="96"/>
      <c r="M299" s="96"/>
      <c r="N299" s="96"/>
      <c r="O299" s="164"/>
      <c r="P299" s="164">
        <v>1</v>
      </c>
      <c r="Q299" s="164"/>
      <c r="R299" s="77">
        <f t="shared" si="29"/>
        <v>0</v>
      </c>
      <c r="S299" s="181"/>
      <c r="T299" s="291" t="str">
        <f>IFERROR(VLOOKUP(B299,'Найдено на объекте'!$A$2:$I$83,9,0),"-")</f>
        <v>-</v>
      </c>
      <c r="U299" s="196" t="str">
        <f t="shared" si="24"/>
        <v>-</v>
      </c>
      <c r="V299" s="95" t="str">
        <f>IFERROR(VLOOKUP(B299,[1]Отгрузки!$B$208:$C$281,2,0),"-")</f>
        <v>-</v>
      </c>
      <c r="W299" s="95" t="str">
        <f t="shared" si="28"/>
        <v>-</v>
      </c>
      <c r="X299" s="88">
        <f t="shared" si="25"/>
        <v>1</v>
      </c>
      <c r="Y299" s="196">
        <f t="shared" si="26"/>
        <v>0.22700000000000001</v>
      </c>
      <c r="Z299" s="319"/>
      <c r="AA299" s="291"/>
      <c r="AB299" s="63">
        <f>VLOOKUP(B299,'[2]ВОМ КГ-3 СОЭКС'!$C$3:$G$2063,5,0)</f>
        <v>227</v>
      </c>
      <c r="AC299" s="219">
        <f t="shared" si="27"/>
        <v>0</v>
      </c>
    </row>
    <row r="300" spans="1:29" x14ac:dyDescent="0.3">
      <c r="A300" s="159" t="s">
        <v>947</v>
      </c>
      <c r="B300" s="160" t="s">
        <v>2496</v>
      </c>
      <c r="C300" s="160" t="s">
        <v>3999</v>
      </c>
      <c r="D300" s="113">
        <v>1</v>
      </c>
      <c r="E300" s="85">
        <v>206.9</v>
      </c>
      <c r="F300" s="86">
        <v>206.9</v>
      </c>
      <c r="G300" s="87">
        <v>10.08</v>
      </c>
      <c r="H300" s="87">
        <v>10.08</v>
      </c>
      <c r="I300" s="180" t="s">
        <v>170</v>
      </c>
      <c r="J300" s="96"/>
      <c r="K300" s="96"/>
      <c r="L300" s="96"/>
      <c r="M300" s="96"/>
      <c r="N300" s="96"/>
      <c r="O300" s="164"/>
      <c r="P300" s="164">
        <v>1</v>
      </c>
      <c r="Q300" s="164"/>
      <c r="R300" s="77">
        <f t="shared" si="29"/>
        <v>0</v>
      </c>
      <c r="S300" s="181"/>
      <c r="T300" s="291" t="str">
        <f>IFERROR(VLOOKUP(B300,'Найдено на объекте'!$A$2:$I$83,9,0),"-")</f>
        <v>-</v>
      </c>
      <c r="U300" s="196" t="str">
        <f t="shared" si="24"/>
        <v>-</v>
      </c>
      <c r="V300" s="95" t="str">
        <f>IFERROR(VLOOKUP(B300,[1]Отгрузки!$B$208:$C$281,2,0),"-")</f>
        <v>-</v>
      </c>
      <c r="W300" s="95" t="str">
        <f t="shared" si="28"/>
        <v>-</v>
      </c>
      <c r="X300" s="88">
        <f t="shared" si="25"/>
        <v>1</v>
      </c>
      <c r="Y300" s="196">
        <f t="shared" si="26"/>
        <v>0.2069</v>
      </c>
      <c r="Z300" s="319"/>
      <c r="AA300" s="291"/>
      <c r="AB300" s="63">
        <f>VLOOKUP(B300,'[2]ВОМ КГ-3 СОЭКС'!$C$3:$G$2063,5,0)</f>
        <v>206.9</v>
      </c>
      <c r="AC300" s="219">
        <f t="shared" si="27"/>
        <v>0</v>
      </c>
    </row>
    <row r="301" spans="1:29" x14ac:dyDescent="0.3">
      <c r="A301" s="159" t="s">
        <v>950</v>
      </c>
      <c r="B301" s="160" t="s">
        <v>2497</v>
      </c>
      <c r="C301" s="160" t="s">
        <v>4000</v>
      </c>
      <c r="D301" s="113">
        <v>1</v>
      </c>
      <c r="E301" s="85">
        <v>275.7</v>
      </c>
      <c r="F301" s="86">
        <v>275.7</v>
      </c>
      <c r="G301" s="87">
        <v>13.4</v>
      </c>
      <c r="H301" s="87">
        <v>13.4</v>
      </c>
      <c r="I301" s="180" t="s">
        <v>170</v>
      </c>
      <c r="J301" s="96"/>
      <c r="K301" s="96"/>
      <c r="L301" s="96"/>
      <c r="M301" s="96"/>
      <c r="N301" s="96"/>
      <c r="O301" s="164"/>
      <c r="P301" s="164">
        <v>1</v>
      </c>
      <c r="Q301" s="164"/>
      <c r="R301" s="77">
        <f t="shared" si="29"/>
        <v>0</v>
      </c>
      <c r="S301" s="181"/>
      <c r="T301" s="291" t="str">
        <f>IFERROR(VLOOKUP(B301,'Найдено на объекте'!$A$2:$I$83,9,0),"-")</f>
        <v>-</v>
      </c>
      <c r="U301" s="196" t="str">
        <f t="shared" si="24"/>
        <v>-</v>
      </c>
      <c r="V301" s="95" t="str">
        <f>IFERROR(VLOOKUP(B301,[1]Отгрузки!$B$208:$C$281,2,0),"-")</f>
        <v>-</v>
      </c>
      <c r="W301" s="95" t="str">
        <f t="shared" si="28"/>
        <v>-</v>
      </c>
      <c r="X301" s="88">
        <f t="shared" si="25"/>
        <v>1</v>
      </c>
      <c r="Y301" s="196">
        <f t="shared" si="26"/>
        <v>0.2757</v>
      </c>
      <c r="Z301" s="319"/>
      <c r="AA301" s="291"/>
      <c r="AB301" s="63">
        <f>VLOOKUP(B301,'[2]ВОМ КГ-3 СОЭКС'!$C$3:$G$2063,5,0)</f>
        <v>275.7</v>
      </c>
      <c r="AC301" s="219">
        <f t="shared" si="27"/>
        <v>0</v>
      </c>
    </row>
    <row r="302" spans="1:29" x14ac:dyDescent="0.3">
      <c r="A302" s="159" t="s">
        <v>953</v>
      </c>
      <c r="B302" s="160" t="s">
        <v>2498</v>
      </c>
      <c r="C302" s="160" t="s">
        <v>4001</v>
      </c>
      <c r="D302" s="113">
        <v>1</v>
      </c>
      <c r="E302" s="85">
        <v>256</v>
      </c>
      <c r="F302" s="86">
        <v>256</v>
      </c>
      <c r="G302" s="87">
        <v>12.45</v>
      </c>
      <c r="H302" s="87">
        <v>12.45</v>
      </c>
      <c r="I302" s="180" t="s">
        <v>170</v>
      </c>
      <c r="J302" s="96"/>
      <c r="K302" s="96"/>
      <c r="L302" s="96"/>
      <c r="M302" s="96"/>
      <c r="N302" s="96"/>
      <c r="O302" s="164"/>
      <c r="P302" s="164">
        <v>1</v>
      </c>
      <c r="Q302" s="164"/>
      <c r="R302" s="77">
        <f t="shared" si="29"/>
        <v>0</v>
      </c>
      <c r="S302" s="181"/>
      <c r="T302" s="291" t="str">
        <f>IFERROR(VLOOKUP(B302,'Найдено на объекте'!$A$2:$I$83,9,0),"-")</f>
        <v>-</v>
      </c>
      <c r="U302" s="196" t="str">
        <f t="shared" si="24"/>
        <v>-</v>
      </c>
      <c r="V302" s="95" t="str">
        <f>IFERROR(VLOOKUP(B302,[1]Отгрузки!$B$208:$C$281,2,0),"-")</f>
        <v>-</v>
      </c>
      <c r="W302" s="95" t="str">
        <f t="shared" si="28"/>
        <v>-</v>
      </c>
      <c r="X302" s="88">
        <f t="shared" si="25"/>
        <v>1</v>
      </c>
      <c r="Y302" s="196">
        <f t="shared" si="26"/>
        <v>0.25600000000000001</v>
      </c>
      <c r="Z302" s="319"/>
      <c r="AA302" s="291"/>
      <c r="AB302" s="63">
        <f>VLOOKUP(B302,'[2]ВОМ КГ-3 СОЭКС'!$C$3:$G$2063,5,0)</f>
        <v>256</v>
      </c>
      <c r="AC302" s="219">
        <f t="shared" si="27"/>
        <v>0</v>
      </c>
    </row>
    <row r="303" spans="1:29" x14ac:dyDescent="0.3">
      <c r="A303" s="159" t="s">
        <v>956</v>
      </c>
      <c r="B303" s="160" t="s">
        <v>2499</v>
      </c>
      <c r="C303" s="160" t="s">
        <v>4002</v>
      </c>
      <c r="D303" s="113">
        <v>1</v>
      </c>
      <c r="E303" s="85">
        <v>192.4</v>
      </c>
      <c r="F303" s="86">
        <v>192.4</v>
      </c>
      <c r="G303" s="87">
        <v>9.3699999999999992</v>
      </c>
      <c r="H303" s="87">
        <v>9.3699999999999992</v>
      </c>
      <c r="I303" s="180" t="s">
        <v>170</v>
      </c>
      <c r="J303" s="96"/>
      <c r="K303" s="96"/>
      <c r="L303" s="96"/>
      <c r="M303" s="96"/>
      <c r="N303" s="96"/>
      <c r="O303" s="164"/>
      <c r="P303" s="164">
        <v>1</v>
      </c>
      <c r="Q303" s="164"/>
      <c r="R303" s="77">
        <f t="shared" si="29"/>
        <v>0</v>
      </c>
      <c r="S303" s="181"/>
      <c r="T303" s="291" t="str">
        <f>IFERROR(VLOOKUP(B303,'Найдено на объекте'!$A$2:$I$83,9,0),"-")</f>
        <v>-</v>
      </c>
      <c r="U303" s="196" t="str">
        <f t="shared" si="24"/>
        <v>-</v>
      </c>
      <c r="V303" s="95" t="str">
        <f>IFERROR(VLOOKUP(B303,[1]Отгрузки!$B$208:$C$281,2,0),"-")</f>
        <v>-</v>
      </c>
      <c r="W303" s="95" t="str">
        <f t="shared" si="28"/>
        <v>-</v>
      </c>
      <c r="X303" s="88">
        <f t="shared" si="25"/>
        <v>1</v>
      </c>
      <c r="Y303" s="196">
        <f t="shared" si="26"/>
        <v>0.19240000000000002</v>
      </c>
      <c r="Z303" s="319"/>
      <c r="AA303" s="291"/>
      <c r="AB303" s="63">
        <f>VLOOKUP(B303,'[2]ВОМ КГ-3 СОЭКС'!$C$3:$G$2063,5,0)</f>
        <v>192.4</v>
      </c>
      <c r="AC303" s="219">
        <f t="shared" si="27"/>
        <v>0</v>
      </c>
    </row>
    <row r="304" spans="1:29" x14ac:dyDescent="0.3">
      <c r="A304" s="159" t="s">
        <v>959</v>
      </c>
      <c r="B304" s="160" t="s">
        <v>2500</v>
      </c>
      <c r="C304" s="160" t="s">
        <v>4003</v>
      </c>
      <c r="D304" s="113">
        <v>1</v>
      </c>
      <c r="E304" s="85">
        <v>165.6</v>
      </c>
      <c r="F304" s="86">
        <v>165.6</v>
      </c>
      <c r="G304" s="87">
        <v>8.07</v>
      </c>
      <c r="H304" s="87">
        <v>8.07</v>
      </c>
      <c r="I304" s="180" t="s">
        <v>170</v>
      </c>
      <c r="J304" s="96"/>
      <c r="K304" s="96"/>
      <c r="L304" s="96"/>
      <c r="M304" s="96"/>
      <c r="N304" s="96"/>
      <c r="O304" s="164"/>
      <c r="P304" s="164">
        <v>1</v>
      </c>
      <c r="Q304" s="164"/>
      <c r="R304" s="77">
        <f t="shared" si="29"/>
        <v>0</v>
      </c>
      <c r="S304" s="181"/>
      <c r="T304" s="291" t="str">
        <f>IFERROR(VLOOKUP(B304,'Найдено на объекте'!$A$2:$I$83,9,0),"-")</f>
        <v>-</v>
      </c>
      <c r="U304" s="196" t="str">
        <f t="shared" si="24"/>
        <v>-</v>
      </c>
      <c r="V304" s="95" t="str">
        <f>IFERROR(VLOOKUP(B304,[1]Отгрузки!$B$208:$C$281,2,0),"-")</f>
        <v>-</v>
      </c>
      <c r="W304" s="95" t="str">
        <f t="shared" si="28"/>
        <v>-</v>
      </c>
      <c r="X304" s="88">
        <f t="shared" si="25"/>
        <v>1</v>
      </c>
      <c r="Y304" s="196">
        <f t="shared" si="26"/>
        <v>0.1656</v>
      </c>
      <c r="Z304" s="319"/>
      <c r="AA304" s="291"/>
      <c r="AB304" s="63">
        <f>VLOOKUP(B304,'[2]ВОМ КГ-3 СОЭКС'!$C$3:$G$2063,5,0)</f>
        <v>165.6</v>
      </c>
      <c r="AC304" s="219">
        <f t="shared" si="27"/>
        <v>0</v>
      </c>
    </row>
    <row r="305" spans="1:29" x14ac:dyDescent="0.3">
      <c r="A305" s="159" t="s">
        <v>962</v>
      </c>
      <c r="B305" s="160" t="s">
        <v>2501</v>
      </c>
      <c r="C305" s="160" t="s">
        <v>4004</v>
      </c>
      <c r="D305" s="113">
        <v>1</v>
      </c>
      <c r="E305" s="85">
        <v>226.8</v>
      </c>
      <c r="F305" s="86">
        <v>226.8</v>
      </c>
      <c r="G305" s="87">
        <v>11.03</v>
      </c>
      <c r="H305" s="87">
        <v>11.03</v>
      </c>
      <c r="I305" s="180" t="s">
        <v>170</v>
      </c>
      <c r="J305" s="96"/>
      <c r="K305" s="96"/>
      <c r="L305" s="96"/>
      <c r="M305" s="96"/>
      <c r="N305" s="96"/>
      <c r="O305" s="164"/>
      <c r="P305" s="164">
        <v>1</v>
      </c>
      <c r="Q305" s="164"/>
      <c r="R305" s="77">
        <f t="shared" si="29"/>
        <v>0</v>
      </c>
      <c r="S305" s="181"/>
      <c r="T305" s="291" t="str">
        <f>IFERROR(VLOOKUP(B305,'Найдено на объекте'!$A$2:$I$83,9,0),"-")</f>
        <v>-</v>
      </c>
      <c r="U305" s="196" t="str">
        <f t="shared" si="24"/>
        <v>-</v>
      </c>
      <c r="V305" s="95" t="str">
        <f>IFERROR(VLOOKUP(B305,[1]Отгрузки!$B$208:$C$281,2,0),"-")</f>
        <v>-</v>
      </c>
      <c r="W305" s="95" t="str">
        <f t="shared" si="28"/>
        <v>-</v>
      </c>
      <c r="X305" s="88">
        <f t="shared" si="25"/>
        <v>1</v>
      </c>
      <c r="Y305" s="196">
        <f t="shared" si="26"/>
        <v>0.2268</v>
      </c>
      <c r="Z305" s="319"/>
      <c r="AA305" s="291"/>
      <c r="AB305" s="63">
        <f>VLOOKUP(B305,'[2]ВОМ КГ-3 СОЭКС'!$C$3:$G$2063,5,0)</f>
        <v>226.8</v>
      </c>
      <c r="AC305" s="219">
        <f t="shared" si="27"/>
        <v>0</v>
      </c>
    </row>
    <row r="306" spans="1:29" x14ac:dyDescent="0.3">
      <c r="A306" s="159" t="s">
        <v>965</v>
      </c>
      <c r="B306" s="160" t="s">
        <v>2502</v>
      </c>
      <c r="C306" s="160" t="s">
        <v>4005</v>
      </c>
      <c r="D306" s="113">
        <v>1</v>
      </c>
      <c r="E306" s="85">
        <v>207.7</v>
      </c>
      <c r="F306" s="86">
        <v>207.7</v>
      </c>
      <c r="G306" s="87">
        <v>10.119999999999999</v>
      </c>
      <c r="H306" s="87">
        <v>10.119999999999999</v>
      </c>
      <c r="I306" s="180" t="s">
        <v>170</v>
      </c>
      <c r="J306" s="96"/>
      <c r="K306" s="96"/>
      <c r="L306" s="96"/>
      <c r="M306" s="96"/>
      <c r="N306" s="96"/>
      <c r="O306" s="164"/>
      <c r="P306" s="164">
        <v>1</v>
      </c>
      <c r="Q306" s="164"/>
      <c r="R306" s="77">
        <f t="shared" si="29"/>
        <v>0</v>
      </c>
      <c r="S306" s="181"/>
      <c r="T306" s="291" t="str">
        <f>IFERROR(VLOOKUP(B306,'Найдено на объекте'!$A$2:$I$83,9,0),"-")</f>
        <v>-</v>
      </c>
      <c r="U306" s="196" t="str">
        <f t="shared" si="24"/>
        <v>-</v>
      </c>
      <c r="V306" s="95" t="str">
        <f>IFERROR(VLOOKUP(B306,[1]Отгрузки!$B$208:$C$281,2,0),"-")</f>
        <v>-</v>
      </c>
      <c r="W306" s="95" t="str">
        <f t="shared" si="28"/>
        <v>-</v>
      </c>
      <c r="X306" s="88">
        <f t="shared" si="25"/>
        <v>1</v>
      </c>
      <c r="Y306" s="196">
        <f t="shared" si="26"/>
        <v>0.2077</v>
      </c>
      <c r="Z306" s="319"/>
      <c r="AA306" s="291"/>
      <c r="AB306" s="63">
        <f>VLOOKUP(B306,'[2]ВОМ КГ-3 СОЭКС'!$C$3:$G$2063,5,0)</f>
        <v>207.7</v>
      </c>
      <c r="AC306" s="219">
        <f t="shared" si="27"/>
        <v>0</v>
      </c>
    </row>
    <row r="307" spans="1:29" x14ac:dyDescent="0.3">
      <c r="A307" s="159" t="s">
        <v>968</v>
      </c>
      <c r="B307" s="160" t="s">
        <v>2503</v>
      </c>
      <c r="C307" s="160" t="s">
        <v>4006</v>
      </c>
      <c r="D307" s="113">
        <v>1</v>
      </c>
      <c r="E307" s="85">
        <v>193.1</v>
      </c>
      <c r="F307" s="86">
        <v>193.1</v>
      </c>
      <c r="G307" s="87">
        <v>9.41</v>
      </c>
      <c r="H307" s="87">
        <v>9.41</v>
      </c>
      <c r="I307" s="180" t="s">
        <v>170</v>
      </c>
      <c r="J307" s="96"/>
      <c r="K307" s="96"/>
      <c r="L307" s="96"/>
      <c r="M307" s="96"/>
      <c r="N307" s="96"/>
      <c r="O307" s="164"/>
      <c r="P307" s="164">
        <v>1</v>
      </c>
      <c r="Q307" s="164"/>
      <c r="R307" s="77">
        <f t="shared" si="29"/>
        <v>0</v>
      </c>
      <c r="S307" s="181"/>
      <c r="T307" s="291" t="str">
        <f>IFERROR(VLOOKUP(B307,'Найдено на объекте'!$A$2:$I$83,9,0),"-")</f>
        <v>-</v>
      </c>
      <c r="U307" s="196" t="str">
        <f t="shared" si="24"/>
        <v>-</v>
      </c>
      <c r="V307" s="95" t="str">
        <f>IFERROR(VLOOKUP(B307,[1]Отгрузки!$B$208:$C$281,2,0),"-")</f>
        <v>-</v>
      </c>
      <c r="W307" s="95" t="str">
        <f t="shared" si="28"/>
        <v>-</v>
      </c>
      <c r="X307" s="88">
        <f t="shared" si="25"/>
        <v>1</v>
      </c>
      <c r="Y307" s="196">
        <f t="shared" si="26"/>
        <v>0.19309999999999999</v>
      </c>
      <c r="Z307" s="319"/>
      <c r="AA307" s="291"/>
      <c r="AB307" s="63">
        <f>VLOOKUP(B307,'[2]ВОМ КГ-3 СОЭКС'!$C$3:$G$2063,5,0)</f>
        <v>193.1</v>
      </c>
      <c r="AC307" s="219">
        <f t="shared" si="27"/>
        <v>0</v>
      </c>
    </row>
    <row r="308" spans="1:29" x14ac:dyDescent="0.3">
      <c r="A308" s="159" t="s">
        <v>971</v>
      </c>
      <c r="B308" s="160" t="s">
        <v>2504</v>
      </c>
      <c r="C308" s="160" t="s">
        <v>4007</v>
      </c>
      <c r="D308" s="113">
        <v>1</v>
      </c>
      <c r="E308" s="85">
        <v>165.3</v>
      </c>
      <c r="F308" s="86">
        <v>165.3</v>
      </c>
      <c r="G308" s="87">
        <v>8.06</v>
      </c>
      <c r="H308" s="87">
        <v>8.06</v>
      </c>
      <c r="I308" s="180" t="s">
        <v>170</v>
      </c>
      <c r="J308" s="96"/>
      <c r="K308" s="96"/>
      <c r="L308" s="96"/>
      <c r="M308" s="96"/>
      <c r="N308" s="96"/>
      <c r="O308" s="164"/>
      <c r="P308" s="164"/>
      <c r="Q308" s="164">
        <v>1</v>
      </c>
      <c r="R308" s="77">
        <f t="shared" si="29"/>
        <v>0</v>
      </c>
      <c r="S308" s="181"/>
      <c r="T308" s="291" t="str">
        <f>IFERROR(VLOOKUP(B308,'Найдено на объекте'!$A$2:$I$83,9,0),"-")</f>
        <v>-</v>
      </c>
      <c r="U308" s="196" t="str">
        <f t="shared" si="24"/>
        <v>-</v>
      </c>
      <c r="V308" s="95" t="str">
        <f>IFERROR(VLOOKUP(B308,[1]Отгрузки!$B$208:$C$281,2,0),"-")</f>
        <v>-</v>
      </c>
      <c r="W308" s="95" t="str">
        <f t="shared" si="28"/>
        <v>-</v>
      </c>
      <c r="X308" s="88">
        <f t="shared" si="25"/>
        <v>1</v>
      </c>
      <c r="Y308" s="196">
        <f t="shared" si="26"/>
        <v>0.1653</v>
      </c>
      <c r="Z308" s="319"/>
      <c r="AA308" s="291"/>
      <c r="AB308" s="63">
        <f>VLOOKUP(B308,'[2]ВОМ КГ-3 СОЭКС'!$C$3:$G$2063,5,0)</f>
        <v>165.3</v>
      </c>
      <c r="AC308" s="219">
        <f t="shared" si="27"/>
        <v>0</v>
      </c>
    </row>
    <row r="309" spans="1:29" x14ac:dyDescent="0.3">
      <c r="A309" s="159" t="s">
        <v>974</v>
      </c>
      <c r="B309" s="160" t="s">
        <v>2505</v>
      </c>
      <c r="C309" s="160" t="s">
        <v>4008</v>
      </c>
      <c r="D309" s="113">
        <v>1</v>
      </c>
      <c r="E309" s="85">
        <v>275.5</v>
      </c>
      <c r="F309" s="86">
        <v>275.5</v>
      </c>
      <c r="G309" s="87">
        <v>13.39</v>
      </c>
      <c r="H309" s="87">
        <v>13.39</v>
      </c>
      <c r="I309" s="180" t="s">
        <v>170</v>
      </c>
      <c r="J309" s="96"/>
      <c r="K309" s="96"/>
      <c r="L309" s="96"/>
      <c r="M309" s="96"/>
      <c r="N309" s="96"/>
      <c r="O309" s="164"/>
      <c r="P309" s="164"/>
      <c r="Q309" s="164">
        <v>1</v>
      </c>
      <c r="R309" s="77">
        <f t="shared" si="29"/>
        <v>0</v>
      </c>
      <c r="S309" s="181"/>
      <c r="T309" s="291" t="str">
        <f>IFERROR(VLOOKUP(B309,'Найдено на объекте'!$A$2:$I$83,9,0),"-")</f>
        <v>-</v>
      </c>
      <c r="U309" s="196" t="str">
        <f t="shared" si="24"/>
        <v>-</v>
      </c>
      <c r="V309" s="95" t="str">
        <f>IFERROR(VLOOKUP(B309,[1]Отгрузки!$B$208:$C$281,2,0),"-")</f>
        <v>-</v>
      </c>
      <c r="W309" s="95" t="str">
        <f t="shared" si="28"/>
        <v>-</v>
      </c>
      <c r="X309" s="88">
        <f t="shared" si="25"/>
        <v>1</v>
      </c>
      <c r="Y309" s="196">
        <f t="shared" si="26"/>
        <v>0.27550000000000002</v>
      </c>
      <c r="Z309" s="319"/>
      <c r="AA309" s="291"/>
      <c r="AB309" s="63">
        <f>VLOOKUP(B309,'[2]ВОМ КГ-3 СОЭКС'!$C$3:$G$2063,5,0)</f>
        <v>275.5</v>
      </c>
      <c r="AC309" s="219">
        <f t="shared" si="27"/>
        <v>0</v>
      </c>
    </row>
    <row r="310" spans="1:29" x14ac:dyDescent="0.3">
      <c r="A310" s="159" t="s">
        <v>977</v>
      </c>
      <c r="B310" s="160" t="s">
        <v>2506</v>
      </c>
      <c r="C310" s="160" t="s">
        <v>4009</v>
      </c>
      <c r="D310" s="113">
        <v>1</v>
      </c>
      <c r="E310" s="85">
        <v>255.7</v>
      </c>
      <c r="F310" s="86">
        <v>255.7</v>
      </c>
      <c r="G310" s="87">
        <v>12.44</v>
      </c>
      <c r="H310" s="87">
        <v>12.44</v>
      </c>
      <c r="I310" s="180" t="s">
        <v>170</v>
      </c>
      <c r="J310" s="96"/>
      <c r="K310" s="96"/>
      <c r="L310" s="96"/>
      <c r="M310" s="96"/>
      <c r="N310" s="96"/>
      <c r="O310" s="164"/>
      <c r="P310" s="164"/>
      <c r="Q310" s="164">
        <v>1</v>
      </c>
      <c r="R310" s="77">
        <f t="shared" si="29"/>
        <v>0</v>
      </c>
      <c r="S310" s="181"/>
      <c r="T310" s="291" t="str">
        <f>IFERROR(VLOOKUP(B310,'Найдено на объекте'!$A$2:$I$83,9,0),"-")</f>
        <v>-</v>
      </c>
      <c r="U310" s="196" t="str">
        <f t="shared" si="24"/>
        <v>-</v>
      </c>
      <c r="V310" s="95" t="str">
        <f>IFERROR(VLOOKUP(B310,[1]Отгрузки!$B$208:$C$281,2,0),"-")</f>
        <v>-</v>
      </c>
      <c r="W310" s="95" t="str">
        <f t="shared" si="28"/>
        <v>-</v>
      </c>
      <c r="X310" s="88">
        <f t="shared" si="25"/>
        <v>1</v>
      </c>
      <c r="Y310" s="196">
        <f t="shared" si="26"/>
        <v>0.25569999999999998</v>
      </c>
      <c r="Z310" s="319"/>
      <c r="AA310" s="291"/>
      <c r="AB310" s="63">
        <f>VLOOKUP(B310,'[2]ВОМ КГ-3 СОЭКС'!$C$3:$G$2063,5,0)</f>
        <v>255.7</v>
      </c>
      <c r="AC310" s="219">
        <f t="shared" si="27"/>
        <v>0</v>
      </c>
    </row>
    <row r="311" spans="1:29" x14ac:dyDescent="0.3">
      <c r="A311" s="159" t="s">
        <v>980</v>
      </c>
      <c r="B311" s="160" t="s">
        <v>2507</v>
      </c>
      <c r="C311" s="160" t="s">
        <v>4010</v>
      </c>
      <c r="D311" s="113">
        <v>1</v>
      </c>
      <c r="E311" s="85">
        <v>226.6</v>
      </c>
      <c r="F311" s="86">
        <v>226.6</v>
      </c>
      <c r="G311" s="87">
        <v>11.02</v>
      </c>
      <c r="H311" s="87">
        <v>11.02</v>
      </c>
      <c r="I311" s="180" t="s">
        <v>170</v>
      </c>
      <c r="J311" s="96"/>
      <c r="K311" s="96"/>
      <c r="L311" s="96"/>
      <c r="M311" s="96"/>
      <c r="N311" s="96"/>
      <c r="O311" s="164"/>
      <c r="P311" s="164"/>
      <c r="Q311" s="164">
        <v>1</v>
      </c>
      <c r="R311" s="77">
        <f t="shared" si="29"/>
        <v>0</v>
      </c>
      <c r="S311" s="181"/>
      <c r="T311" s="291" t="str">
        <f>IFERROR(VLOOKUP(B311,'Найдено на объекте'!$A$2:$I$83,9,0),"-")</f>
        <v>-</v>
      </c>
      <c r="U311" s="196" t="str">
        <f t="shared" si="24"/>
        <v>-</v>
      </c>
      <c r="V311" s="95" t="str">
        <f>IFERROR(VLOOKUP(B311,[1]Отгрузки!$B$208:$C$281,2,0),"-")</f>
        <v>-</v>
      </c>
      <c r="W311" s="95" t="str">
        <f t="shared" si="28"/>
        <v>-</v>
      </c>
      <c r="X311" s="88">
        <f t="shared" si="25"/>
        <v>1</v>
      </c>
      <c r="Y311" s="196">
        <f t="shared" si="26"/>
        <v>0.2266</v>
      </c>
      <c r="Z311" s="319"/>
      <c r="AA311" s="291"/>
      <c r="AB311" s="63">
        <f>VLOOKUP(B311,'[2]ВОМ КГ-3 СОЭКС'!$C$3:$G$2063,5,0)</f>
        <v>226.6</v>
      </c>
      <c r="AC311" s="219">
        <f t="shared" si="27"/>
        <v>0</v>
      </c>
    </row>
    <row r="312" spans="1:29" x14ac:dyDescent="0.3">
      <c r="A312" s="159" t="s">
        <v>983</v>
      </c>
      <c r="B312" s="160" t="s">
        <v>4011</v>
      </c>
      <c r="C312" s="160" t="s">
        <v>4012</v>
      </c>
      <c r="D312" s="113">
        <v>112</v>
      </c>
      <c r="E312" s="85">
        <v>49</v>
      </c>
      <c r="F312" s="86">
        <v>5488</v>
      </c>
      <c r="G312" s="87">
        <v>14.89</v>
      </c>
      <c r="H312" s="87">
        <v>1667.68</v>
      </c>
      <c r="I312" s="180" t="s">
        <v>170</v>
      </c>
      <c r="J312" s="96">
        <v>2</v>
      </c>
      <c r="K312" s="96">
        <v>16</v>
      </c>
      <c r="L312" s="96">
        <v>16</v>
      </c>
      <c r="M312" s="96">
        <v>16</v>
      </c>
      <c r="N312" s="96">
        <v>15</v>
      </c>
      <c r="O312" s="164">
        <v>16</v>
      </c>
      <c r="P312" s="164">
        <v>15</v>
      </c>
      <c r="Q312" s="164">
        <v>16</v>
      </c>
      <c r="R312" s="77">
        <f t="shared" si="29"/>
        <v>0</v>
      </c>
      <c r="S312" s="181"/>
      <c r="T312" s="291" t="str">
        <f>IFERROR(VLOOKUP(B312,'Найдено на объекте'!$A$2:$I$83,9,0),"-")</f>
        <v>-</v>
      </c>
      <c r="U312" s="196" t="str">
        <f t="shared" si="24"/>
        <v>-</v>
      </c>
      <c r="V312" s="95" t="str">
        <f>IFERROR(VLOOKUP(B312,[1]Отгрузки!$B$208:$C$281,2,0),"-")</f>
        <v>-</v>
      </c>
      <c r="W312" s="95" t="str">
        <f t="shared" si="28"/>
        <v>-</v>
      </c>
      <c r="X312" s="88">
        <f t="shared" si="25"/>
        <v>112</v>
      </c>
      <c r="Y312" s="196">
        <f t="shared" si="26"/>
        <v>5.4880000000000004</v>
      </c>
      <c r="Z312" s="319"/>
      <c r="AA312" s="291"/>
      <c r="AB312" s="63">
        <f>VLOOKUP(B312,'[2]ВОМ КГ-3 СОЭКС'!$C$3:$G$2063,5,0)</f>
        <v>0</v>
      </c>
      <c r="AC312" s="219">
        <f t="shared" si="27"/>
        <v>5488</v>
      </c>
    </row>
    <row r="313" spans="1:29" x14ac:dyDescent="0.3">
      <c r="A313" s="159" t="s">
        <v>986</v>
      </c>
      <c r="B313" s="160" t="s">
        <v>4013</v>
      </c>
      <c r="C313" s="160" t="s">
        <v>4014</v>
      </c>
      <c r="D313" s="113">
        <v>112</v>
      </c>
      <c r="E313" s="85">
        <v>47</v>
      </c>
      <c r="F313" s="86">
        <v>5264</v>
      </c>
      <c r="G313" s="87">
        <v>14.26</v>
      </c>
      <c r="H313" s="87">
        <v>1597.12</v>
      </c>
      <c r="I313" s="180" t="s">
        <v>170</v>
      </c>
      <c r="J313" s="96">
        <v>2</v>
      </c>
      <c r="K313" s="96">
        <v>16</v>
      </c>
      <c r="L313" s="96">
        <v>16</v>
      </c>
      <c r="M313" s="96">
        <v>16</v>
      </c>
      <c r="N313" s="96">
        <v>15</v>
      </c>
      <c r="O313" s="164">
        <v>16</v>
      </c>
      <c r="P313" s="164">
        <v>15</v>
      </c>
      <c r="Q313" s="164">
        <v>16</v>
      </c>
      <c r="R313" s="77">
        <f t="shared" si="29"/>
        <v>0</v>
      </c>
      <c r="S313" s="181"/>
      <c r="T313" s="291" t="str">
        <f>IFERROR(VLOOKUP(B313,'Найдено на объекте'!$A$2:$I$83,9,0),"-")</f>
        <v>-</v>
      </c>
      <c r="U313" s="196" t="str">
        <f t="shared" si="24"/>
        <v>-</v>
      </c>
      <c r="V313" s="95" t="str">
        <f>IFERROR(VLOOKUP(B313,[1]Отгрузки!$B$208:$C$281,2,0),"-")</f>
        <v>-</v>
      </c>
      <c r="W313" s="95" t="str">
        <f t="shared" si="28"/>
        <v>-</v>
      </c>
      <c r="X313" s="88">
        <f t="shared" si="25"/>
        <v>112</v>
      </c>
      <c r="Y313" s="196">
        <f t="shared" si="26"/>
        <v>5.2640000000000002</v>
      </c>
      <c r="Z313" s="319"/>
      <c r="AA313" s="291"/>
      <c r="AB313" s="63">
        <f>VLOOKUP(B313,'[2]ВОМ КГ-3 СОЭКС'!$C$3:$G$2063,5,0)</f>
        <v>0</v>
      </c>
      <c r="AC313" s="219">
        <f t="shared" si="27"/>
        <v>5264</v>
      </c>
    </row>
    <row r="314" spans="1:29" x14ac:dyDescent="0.3">
      <c r="A314" s="159" t="s">
        <v>989</v>
      </c>
      <c r="B314" s="160" t="s">
        <v>4015</v>
      </c>
      <c r="C314" s="160" t="s">
        <v>4016</v>
      </c>
      <c r="D314" s="113">
        <v>84</v>
      </c>
      <c r="E314" s="85">
        <v>70.599999999999994</v>
      </c>
      <c r="F314" s="86">
        <v>5930.4</v>
      </c>
      <c r="G314" s="87">
        <v>24.34</v>
      </c>
      <c r="H314" s="87">
        <v>2044.56</v>
      </c>
      <c r="I314" s="180" t="s">
        <v>1040</v>
      </c>
      <c r="J314" s="96">
        <v>2</v>
      </c>
      <c r="K314" s="96">
        <v>12</v>
      </c>
      <c r="L314" s="96">
        <v>12</v>
      </c>
      <c r="M314" s="96">
        <v>11</v>
      </c>
      <c r="N314" s="96">
        <v>12</v>
      </c>
      <c r="O314" s="164">
        <v>11</v>
      </c>
      <c r="P314" s="164">
        <v>12</v>
      </c>
      <c r="Q314" s="164">
        <v>12</v>
      </c>
      <c r="R314" s="77">
        <f t="shared" si="29"/>
        <v>0</v>
      </c>
      <c r="S314" s="181"/>
      <c r="T314" s="291" t="str">
        <f>IFERROR(VLOOKUP(B314,'Найдено на объекте'!$A$2:$I$83,9,0),"-")</f>
        <v>-</v>
      </c>
      <c r="U314" s="196" t="str">
        <f t="shared" si="24"/>
        <v>-</v>
      </c>
      <c r="V314" s="95" t="str">
        <f>IFERROR(VLOOKUP(B314,[1]Отгрузки!$B$208:$C$281,2,0),"-")</f>
        <v>-</v>
      </c>
      <c r="W314" s="95" t="str">
        <f t="shared" si="28"/>
        <v>-</v>
      </c>
      <c r="X314" s="88">
        <f t="shared" si="25"/>
        <v>84</v>
      </c>
      <c r="Y314" s="196">
        <f t="shared" si="26"/>
        <v>5.9303999999999997</v>
      </c>
      <c r="Z314" s="319"/>
      <c r="AA314" s="291"/>
      <c r="AB314" s="63">
        <f>VLOOKUP(B314,'[2]ВОМ КГ-3 СОЭКС'!$C$3:$G$2063,5,0)</f>
        <v>0</v>
      </c>
      <c r="AC314" s="219">
        <f t="shared" si="27"/>
        <v>5930.4</v>
      </c>
    </row>
    <row r="315" spans="1:29" x14ac:dyDescent="0.3">
      <c r="A315" s="159" t="s">
        <v>992</v>
      </c>
      <c r="B315" s="160" t="s">
        <v>4017</v>
      </c>
      <c r="C315" s="160" t="s">
        <v>4018</v>
      </c>
      <c r="D315" s="113">
        <v>84</v>
      </c>
      <c r="E315" s="85">
        <v>23.6</v>
      </c>
      <c r="F315" s="86">
        <v>1982.4</v>
      </c>
      <c r="G315" s="87">
        <v>8.14</v>
      </c>
      <c r="H315" s="87">
        <v>683.76</v>
      </c>
      <c r="I315" s="180" t="s">
        <v>1040</v>
      </c>
      <c r="J315" s="96">
        <v>1</v>
      </c>
      <c r="K315" s="96">
        <v>12</v>
      </c>
      <c r="L315" s="96">
        <v>12</v>
      </c>
      <c r="M315" s="96">
        <v>12</v>
      </c>
      <c r="N315" s="96">
        <v>12</v>
      </c>
      <c r="O315" s="164">
        <v>11</v>
      </c>
      <c r="P315" s="164">
        <v>12</v>
      </c>
      <c r="Q315" s="164">
        <v>12</v>
      </c>
      <c r="R315" s="77">
        <f t="shared" si="29"/>
        <v>0</v>
      </c>
      <c r="S315" s="181"/>
      <c r="T315" s="291" t="str">
        <f>IFERROR(VLOOKUP(B315,'Найдено на объекте'!$A$2:$I$83,9,0),"-")</f>
        <v>-</v>
      </c>
      <c r="U315" s="196" t="str">
        <f t="shared" si="24"/>
        <v>-</v>
      </c>
      <c r="V315" s="95" t="str">
        <f>IFERROR(VLOOKUP(B315,[1]Отгрузки!$B$208:$C$281,2,0),"-")</f>
        <v>-</v>
      </c>
      <c r="W315" s="95" t="str">
        <f t="shared" si="28"/>
        <v>-</v>
      </c>
      <c r="X315" s="88">
        <f t="shared" si="25"/>
        <v>84</v>
      </c>
      <c r="Y315" s="196">
        <f t="shared" si="26"/>
        <v>1.9824000000000002</v>
      </c>
      <c r="Z315" s="319"/>
      <c r="AA315" s="291"/>
      <c r="AB315" s="63">
        <f>VLOOKUP(B315,'[2]ВОМ КГ-3 СОЭКС'!$C$3:$G$2063,5,0)</f>
        <v>0</v>
      </c>
      <c r="AC315" s="219">
        <f t="shared" si="27"/>
        <v>1982.4</v>
      </c>
    </row>
    <row r="316" spans="1:29" x14ac:dyDescent="0.3">
      <c r="A316" s="159" t="s">
        <v>995</v>
      </c>
      <c r="B316" s="160" t="s">
        <v>4019</v>
      </c>
      <c r="C316" s="160" t="s">
        <v>4020</v>
      </c>
      <c r="D316" s="113">
        <v>84</v>
      </c>
      <c r="E316" s="85">
        <v>22.9</v>
      </c>
      <c r="F316" s="86">
        <v>1923.6</v>
      </c>
      <c r="G316" s="87">
        <v>7.89</v>
      </c>
      <c r="H316" s="87">
        <v>662.76</v>
      </c>
      <c r="I316" s="180" t="s">
        <v>1040</v>
      </c>
      <c r="J316" s="96">
        <v>1</v>
      </c>
      <c r="K316" s="96">
        <v>12</v>
      </c>
      <c r="L316" s="96">
        <v>12</v>
      </c>
      <c r="M316" s="96">
        <v>12</v>
      </c>
      <c r="N316" s="96">
        <v>12</v>
      </c>
      <c r="O316" s="164">
        <v>11</v>
      </c>
      <c r="P316" s="164">
        <v>12</v>
      </c>
      <c r="Q316" s="164">
        <v>12</v>
      </c>
      <c r="R316" s="77">
        <f t="shared" si="29"/>
        <v>0</v>
      </c>
      <c r="S316" s="181"/>
      <c r="T316" s="291" t="str">
        <f>IFERROR(VLOOKUP(B316,'Найдено на объекте'!$A$2:$I$83,9,0),"-")</f>
        <v>-</v>
      </c>
      <c r="U316" s="196" t="str">
        <f t="shared" si="24"/>
        <v>-</v>
      </c>
      <c r="V316" s="95" t="str">
        <f>IFERROR(VLOOKUP(B316,[1]Отгрузки!$B$208:$C$281,2,0),"-")</f>
        <v>-</v>
      </c>
      <c r="W316" s="95" t="str">
        <f t="shared" si="28"/>
        <v>-</v>
      </c>
      <c r="X316" s="88">
        <f t="shared" si="25"/>
        <v>84</v>
      </c>
      <c r="Y316" s="196">
        <f t="shared" si="26"/>
        <v>1.9236</v>
      </c>
      <c r="Z316" s="319"/>
      <c r="AA316" s="291"/>
      <c r="AB316" s="63">
        <f>VLOOKUP(B316,'[2]ВОМ КГ-3 СОЭКС'!$C$3:$G$2063,5,0)</f>
        <v>0</v>
      </c>
      <c r="AC316" s="219">
        <f t="shared" si="27"/>
        <v>1923.6</v>
      </c>
    </row>
    <row r="317" spans="1:29" x14ac:dyDescent="0.3">
      <c r="A317" s="159" t="s">
        <v>998</v>
      </c>
      <c r="B317" s="160" t="s">
        <v>4021</v>
      </c>
      <c r="C317" s="160" t="s">
        <v>4022</v>
      </c>
      <c r="D317" s="113">
        <v>1</v>
      </c>
      <c r="E317" s="85">
        <v>16.8</v>
      </c>
      <c r="F317" s="86">
        <v>16.8</v>
      </c>
      <c r="G317" s="87">
        <v>5.81</v>
      </c>
      <c r="H317" s="87">
        <v>5.81</v>
      </c>
      <c r="I317" s="180" t="s">
        <v>1040</v>
      </c>
      <c r="J317" s="96"/>
      <c r="K317" s="96"/>
      <c r="L317" s="96"/>
      <c r="M317" s="96"/>
      <c r="N317" s="96"/>
      <c r="O317" s="164"/>
      <c r="P317" s="164"/>
      <c r="Q317" s="164"/>
      <c r="R317" s="77">
        <f t="shared" si="29"/>
        <v>1</v>
      </c>
      <c r="S317" s="181" t="s">
        <v>1772</v>
      </c>
      <c r="T317" s="291" t="str">
        <f>IFERROR(VLOOKUP(B317,'Найдено на объекте'!$A$2:$I$83,9,0),"-")</f>
        <v>-</v>
      </c>
      <c r="U317" s="196" t="str">
        <f t="shared" si="24"/>
        <v>-</v>
      </c>
      <c r="V317" s="95" t="str">
        <f>IFERROR(VLOOKUP(B317,[1]Отгрузки!$B$208:$C$281,2,0),"-")</f>
        <v>-</v>
      </c>
      <c r="W317" s="95" t="str">
        <f t="shared" si="28"/>
        <v>-</v>
      </c>
      <c r="X317" s="88">
        <f t="shared" si="25"/>
        <v>1</v>
      </c>
      <c r="Y317" s="196">
        <f t="shared" si="26"/>
        <v>1.6800000000000002E-2</v>
      </c>
      <c r="Z317" s="319"/>
      <c r="AA317" s="291"/>
      <c r="AB317" s="63">
        <f>VLOOKUP(B317,'[2]ВОМ КГ-3 СОЭКС'!$C$3:$G$2063,5,0)</f>
        <v>0</v>
      </c>
      <c r="AC317" s="219">
        <f t="shared" si="27"/>
        <v>16.8</v>
      </c>
    </row>
    <row r="318" spans="1:29" x14ac:dyDescent="0.3">
      <c r="A318" s="159" t="s">
        <v>1001</v>
      </c>
      <c r="B318" s="160" t="s">
        <v>4023</v>
      </c>
      <c r="C318" s="160" t="s">
        <v>4024</v>
      </c>
      <c r="D318" s="113">
        <v>3</v>
      </c>
      <c r="E318" s="85">
        <v>21.8</v>
      </c>
      <c r="F318" s="86">
        <v>65.400000000000006</v>
      </c>
      <c r="G318" s="87">
        <v>7.51</v>
      </c>
      <c r="H318" s="87">
        <v>22.53</v>
      </c>
      <c r="I318" s="180" t="s">
        <v>1040</v>
      </c>
      <c r="J318" s="96"/>
      <c r="K318" s="96"/>
      <c r="L318" s="96"/>
      <c r="M318" s="96"/>
      <c r="N318" s="96">
        <v>3</v>
      </c>
      <c r="O318" s="164"/>
      <c r="P318" s="164"/>
      <c r="Q318" s="164"/>
      <c r="R318" s="77">
        <f t="shared" si="29"/>
        <v>0</v>
      </c>
      <c r="S318" s="181"/>
      <c r="T318" s="291" t="str">
        <f>IFERROR(VLOOKUP(B318,'Найдено на объекте'!$A$2:$I$83,9,0),"-")</f>
        <v>-</v>
      </c>
      <c r="U318" s="196" t="str">
        <f t="shared" si="24"/>
        <v>-</v>
      </c>
      <c r="V318" s="95" t="str">
        <f>IFERROR(VLOOKUP(B318,[1]Отгрузки!$B$208:$C$281,2,0),"-")</f>
        <v>-</v>
      </c>
      <c r="W318" s="95" t="str">
        <f t="shared" si="28"/>
        <v>-</v>
      </c>
      <c r="X318" s="88">
        <f t="shared" si="25"/>
        <v>3</v>
      </c>
      <c r="Y318" s="196">
        <f t="shared" si="26"/>
        <v>6.54E-2</v>
      </c>
      <c r="Z318" s="319"/>
      <c r="AA318" s="291"/>
      <c r="AB318" s="63">
        <f>VLOOKUP(B318,'[2]ВОМ КГ-3 СОЭКС'!$C$3:$G$2063,5,0)</f>
        <v>0</v>
      </c>
      <c r="AC318" s="219">
        <f t="shared" si="27"/>
        <v>65.400000000000006</v>
      </c>
    </row>
    <row r="319" spans="1:29" x14ac:dyDescent="0.3">
      <c r="A319" s="159" t="s">
        <v>1004</v>
      </c>
      <c r="B319" s="160" t="s">
        <v>4025</v>
      </c>
      <c r="C319" s="160" t="s">
        <v>4026</v>
      </c>
      <c r="D319" s="113">
        <v>1</v>
      </c>
      <c r="E319" s="85">
        <v>6.4</v>
      </c>
      <c r="F319" s="86">
        <v>6.4</v>
      </c>
      <c r="G319" s="87">
        <v>2.2200000000000002</v>
      </c>
      <c r="H319" s="87">
        <v>2.2200000000000002</v>
      </c>
      <c r="I319" s="180" t="s">
        <v>1040</v>
      </c>
      <c r="J319" s="96"/>
      <c r="K319" s="96"/>
      <c r="L319" s="96"/>
      <c r="M319" s="96"/>
      <c r="N319" s="96">
        <v>1</v>
      </c>
      <c r="O319" s="164"/>
      <c r="P319" s="164"/>
      <c r="Q319" s="164"/>
      <c r="R319" s="77">
        <f t="shared" si="29"/>
        <v>0</v>
      </c>
      <c r="S319" s="181"/>
      <c r="T319" s="291" t="str">
        <f>IFERROR(VLOOKUP(B319,'Найдено на объекте'!$A$2:$I$83,9,0),"-")</f>
        <v>-</v>
      </c>
      <c r="U319" s="196" t="str">
        <f t="shared" si="24"/>
        <v>-</v>
      </c>
      <c r="V319" s="95" t="str">
        <f>IFERROR(VLOOKUP(B319,[1]Отгрузки!$B$208:$C$281,2,0),"-")</f>
        <v>-</v>
      </c>
      <c r="W319" s="95" t="str">
        <f t="shared" si="28"/>
        <v>-</v>
      </c>
      <c r="X319" s="88">
        <f t="shared" si="25"/>
        <v>1</v>
      </c>
      <c r="Y319" s="196">
        <f t="shared" si="26"/>
        <v>6.4000000000000003E-3</v>
      </c>
      <c r="Z319" s="319"/>
      <c r="AA319" s="291"/>
      <c r="AB319" s="63">
        <f>VLOOKUP(B319,'[2]ВОМ КГ-3 СОЭКС'!$C$3:$G$2063,5,0)</f>
        <v>0</v>
      </c>
      <c r="AC319" s="219">
        <f t="shared" si="27"/>
        <v>6.4</v>
      </c>
    </row>
    <row r="320" spans="1:29" x14ac:dyDescent="0.3">
      <c r="A320" s="159" t="s">
        <v>1007</v>
      </c>
      <c r="B320" s="160" t="s">
        <v>4027</v>
      </c>
      <c r="C320" s="160" t="s">
        <v>4028</v>
      </c>
      <c r="D320" s="113">
        <v>2</v>
      </c>
      <c r="E320" s="85">
        <v>17.7</v>
      </c>
      <c r="F320" s="86">
        <v>35.4</v>
      </c>
      <c r="G320" s="87">
        <v>6.11</v>
      </c>
      <c r="H320" s="87">
        <v>12.22</v>
      </c>
      <c r="I320" s="180" t="s">
        <v>1040</v>
      </c>
      <c r="J320" s="96"/>
      <c r="K320" s="96"/>
      <c r="L320" s="96"/>
      <c r="M320" s="96"/>
      <c r="N320" s="96">
        <v>2</v>
      </c>
      <c r="O320" s="164"/>
      <c r="P320" s="164"/>
      <c r="Q320" s="164"/>
      <c r="R320" s="77">
        <f t="shared" si="29"/>
        <v>0</v>
      </c>
      <c r="S320" s="181"/>
      <c r="T320" s="291" t="str">
        <f>IFERROR(VLOOKUP(B320,'Найдено на объекте'!$A$2:$I$83,9,0),"-")</f>
        <v>-</v>
      </c>
      <c r="U320" s="196" t="str">
        <f t="shared" si="24"/>
        <v>-</v>
      </c>
      <c r="V320" s="95" t="str">
        <f>IFERROR(VLOOKUP(B320,[1]Отгрузки!$B$208:$C$281,2,0),"-")</f>
        <v>-</v>
      </c>
      <c r="W320" s="95" t="str">
        <f t="shared" si="28"/>
        <v>-</v>
      </c>
      <c r="X320" s="88">
        <f t="shared" si="25"/>
        <v>2</v>
      </c>
      <c r="Y320" s="196">
        <f t="shared" si="26"/>
        <v>3.5400000000000001E-2</v>
      </c>
      <c r="Z320" s="319"/>
      <c r="AA320" s="291"/>
      <c r="AB320" s="63">
        <f>VLOOKUP(B320,'[2]ВОМ КГ-3 СОЭКС'!$C$3:$G$2063,5,0)</f>
        <v>0</v>
      </c>
      <c r="AC320" s="219">
        <f t="shared" si="27"/>
        <v>35.4</v>
      </c>
    </row>
    <row r="321" spans="1:29" x14ac:dyDescent="0.3">
      <c r="A321" s="159" t="s">
        <v>1010</v>
      </c>
      <c r="B321" s="160" t="s">
        <v>4029</v>
      </c>
      <c r="C321" s="160" t="s">
        <v>4030</v>
      </c>
      <c r="D321" s="113">
        <v>2</v>
      </c>
      <c r="E321" s="85">
        <v>10.3</v>
      </c>
      <c r="F321" s="86">
        <v>20.6</v>
      </c>
      <c r="G321" s="87">
        <v>3.57</v>
      </c>
      <c r="H321" s="87">
        <v>7.14</v>
      </c>
      <c r="I321" s="180" t="s">
        <v>1040</v>
      </c>
      <c r="J321" s="96"/>
      <c r="K321" s="96"/>
      <c r="L321" s="96"/>
      <c r="M321" s="96"/>
      <c r="N321" s="96">
        <v>2</v>
      </c>
      <c r="O321" s="164"/>
      <c r="P321" s="164"/>
      <c r="Q321" s="164"/>
      <c r="R321" s="77">
        <f t="shared" si="29"/>
        <v>0</v>
      </c>
      <c r="S321" s="181"/>
      <c r="T321" s="291" t="str">
        <f>IFERROR(VLOOKUP(B321,'Найдено на объекте'!$A$2:$I$83,9,0),"-")</f>
        <v>-</v>
      </c>
      <c r="U321" s="196" t="str">
        <f t="shared" si="24"/>
        <v>-</v>
      </c>
      <c r="V321" s="95" t="str">
        <f>IFERROR(VLOOKUP(B321,[1]Отгрузки!$B$208:$C$281,2,0),"-")</f>
        <v>-</v>
      </c>
      <c r="W321" s="95" t="str">
        <f t="shared" si="28"/>
        <v>-</v>
      </c>
      <c r="X321" s="88">
        <f t="shared" si="25"/>
        <v>2</v>
      </c>
      <c r="Y321" s="196">
        <f t="shared" si="26"/>
        <v>2.06E-2</v>
      </c>
      <c r="Z321" s="319"/>
      <c r="AA321" s="291"/>
      <c r="AB321" s="63">
        <f>VLOOKUP(B321,'[2]ВОМ КГ-3 СОЭКС'!$C$3:$G$2063,5,0)</f>
        <v>0</v>
      </c>
      <c r="AC321" s="219">
        <f t="shared" si="27"/>
        <v>20.6</v>
      </c>
    </row>
    <row r="322" spans="1:29" x14ac:dyDescent="0.3">
      <c r="A322" s="159" t="s">
        <v>1013</v>
      </c>
      <c r="B322" s="160" t="s">
        <v>2508</v>
      </c>
      <c r="C322" s="160" t="s">
        <v>4031</v>
      </c>
      <c r="D322" s="113">
        <v>1</v>
      </c>
      <c r="E322" s="85">
        <v>14.6</v>
      </c>
      <c r="F322" s="86">
        <v>14.6</v>
      </c>
      <c r="G322" s="87">
        <v>1.81</v>
      </c>
      <c r="H322" s="87">
        <v>1.81</v>
      </c>
      <c r="I322" s="180" t="s">
        <v>170</v>
      </c>
      <c r="J322" s="96"/>
      <c r="K322" s="96"/>
      <c r="L322" s="96">
        <v>1</v>
      </c>
      <c r="M322" s="96"/>
      <c r="N322" s="96"/>
      <c r="O322" s="164"/>
      <c r="P322" s="164"/>
      <c r="Q322" s="164"/>
      <c r="R322" s="77">
        <f t="shared" si="29"/>
        <v>0</v>
      </c>
      <c r="S322" s="181"/>
      <c r="T322" s="291" t="str">
        <f>IFERROR(VLOOKUP(B322,'Найдено на объекте'!$A$2:$I$83,9,0),"-")</f>
        <v>-</v>
      </c>
      <c r="U322" s="196" t="str">
        <f t="shared" si="24"/>
        <v>-</v>
      </c>
      <c r="V322" s="95" t="str">
        <f>IFERROR(VLOOKUP(B322,[1]Отгрузки!$B$208:$C$281,2,0),"-")</f>
        <v>-</v>
      </c>
      <c r="W322" s="95" t="str">
        <f t="shared" si="28"/>
        <v>-</v>
      </c>
      <c r="X322" s="88">
        <f t="shared" si="25"/>
        <v>1</v>
      </c>
      <c r="Y322" s="196">
        <f t="shared" si="26"/>
        <v>1.46E-2</v>
      </c>
      <c r="Z322" s="319"/>
      <c r="AA322" s="291"/>
      <c r="AB322" s="63">
        <f>VLOOKUP(B322,'[2]ВОМ КГ-3 СОЭКС'!$C$3:$G$2063,5,0)</f>
        <v>14.6</v>
      </c>
      <c r="AC322" s="219">
        <f t="shared" si="27"/>
        <v>0</v>
      </c>
    </row>
    <row r="323" spans="1:29" x14ac:dyDescent="0.3">
      <c r="A323" s="159" t="s">
        <v>1016</v>
      </c>
      <c r="B323" s="160" t="s">
        <v>2509</v>
      </c>
      <c r="C323" s="160" t="s">
        <v>4032</v>
      </c>
      <c r="D323" s="113">
        <v>2</v>
      </c>
      <c r="E323" s="85">
        <v>21</v>
      </c>
      <c r="F323" s="86">
        <v>42</v>
      </c>
      <c r="G323" s="87">
        <v>2.58</v>
      </c>
      <c r="H323" s="87">
        <v>5.16</v>
      </c>
      <c r="I323" s="180" t="s">
        <v>170</v>
      </c>
      <c r="J323" s="96"/>
      <c r="K323" s="96"/>
      <c r="L323" s="96">
        <v>2</v>
      </c>
      <c r="M323" s="96"/>
      <c r="N323" s="96"/>
      <c r="O323" s="164"/>
      <c r="P323" s="164"/>
      <c r="Q323" s="164"/>
      <c r="R323" s="77">
        <f t="shared" si="29"/>
        <v>0</v>
      </c>
      <c r="S323" s="181"/>
      <c r="T323" s="291" t="str">
        <f>IFERROR(VLOOKUP(B323,'Найдено на объекте'!$A$2:$I$83,9,0),"-")</f>
        <v>-</v>
      </c>
      <c r="U323" s="196" t="str">
        <f t="shared" ref="U323:U386" si="30">IFERROR(T323*E323/1000,"-")</f>
        <v>-</v>
      </c>
      <c r="V323" s="95" t="str">
        <f>IFERROR(VLOOKUP(B323,[1]Отгрузки!$B$208:$C$281,2,0),"-")</f>
        <v>-</v>
      </c>
      <c r="W323" s="95" t="str">
        <f t="shared" si="28"/>
        <v>-</v>
      </c>
      <c r="X323" s="88">
        <f t="shared" ref="X323:X386" si="31">IFERROR((D323-V323),D323)</f>
        <v>2</v>
      </c>
      <c r="Y323" s="196">
        <f t="shared" ref="Y323:Y386" si="32">IFERROR(X323*E323/1000, 0)</f>
        <v>4.2000000000000003E-2</v>
      </c>
      <c r="Z323" s="319"/>
      <c r="AA323" s="291"/>
      <c r="AB323" s="63">
        <f>VLOOKUP(B323,'[2]ВОМ КГ-3 СОЭКС'!$C$3:$G$2063,5,0)</f>
        <v>42</v>
      </c>
      <c r="AC323" s="219">
        <f t="shared" ref="AC323:AC386" si="33">F323-AB323</f>
        <v>0</v>
      </c>
    </row>
    <row r="324" spans="1:29" x14ac:dyDescent="0.3">
      <c r="A324" s="159" t="s">
        <v>1019</v>
      </c>
      <c r="B324" s="160" t="s">
        <v>2510</v>
      </c>
      <c r="C324" s="160" t="s">
        <v>4033</v>
      </c>
      <c r="D324" s="113">
        <v>3</v>
      </c>
      <c r="E324" s="85">
        <v>16.2</v>
      </c>
      <c r="F324" s="86">
        <v>48.6</v>
      </c>
      <c r="G324" s="87">
        <v>2</v>
      </c>
      <c r="H324" s="87">
        <v>6</v>
      </c>
      <c r="I324" s="180" t="s">
        <v>170</v>
      </c>
      <c r="J324" s="96"/>
      <c r="K324" s="96"/>
      <c r="L324" s="96">
        <v>3</v>
      </c>
      <c r="M324" s="96"/>
      <c r="N324" s="96"/>
      <c r="O324" s="164"/>
      <c r="P324" s="164"/>
      <c r="Q324" s="164"/>
      <c r="R324" s="77">
        <f t="shared" si="29"/>
        <v>0</v>
      </c>
      <c r="S324" s="181"/>
      <c r="T324" s="291" t="str">
        <f>IFERROR(VLOOKUP(B324,'Найдено на объекте'!$A$2:$I$83,9,0),"-")</f>
        <v>-</v>
      </c>
      <c r="U324" s="196" t="str">
        <f t="shared" si="30"/>
        <v>-</v>
      </c>
      <c r="V324" s="95" t="str">
        <f>IFERROR(VLOOKUP(B324,[1]Отгрузки!$B$208:$C$281,2,0),"-")</f>
        <v>-</v>
      </c>
      <c r="W324" s="95" t="str">
        <f t="shared" ref="W324:W387" si="34">IFERROR(V324*E324/1000, "-")</f>
        <v>-</v>
      </c>
      <c r="X324" s="88">
        <f t="shared" si="31"/>
        <v>3</v>
      </c>
      <c r="Y324" s="196">
        <f t="shared" si="32"/>
        <v>4.8599999999999997E-2</v>
      </c>
      <c r="Z324" s="319"/>
      <c r="AA324" s="291"/>
      <c r="AB324" s="63">
        <f>VLOOKUP(B324,'[2]ВОМ КГ-3 СОЭКС'!$C$3:$G$2063,5,0)</f>
        <v>48.6</v>
      </c>
      <c r="AC324" s="219">
        <f t="shared" si="33"/>
        <v>0</v>
      </c>
    </row>
    <row r="325" spans="1:29" x14ac:dyDescent="0.3">
      <c r="A325" s="159" t="s">
        <v>1022</v>
      </c>
      <c r="B325" s="160" t="s">
        <v>2511</v>
      </c>
      <c r="C325" s="160" t="s">
        <v>4034</v>
      </c>
      <c r="D325" s="113">
        <v>3</v>
      </c>
      <c r="E325" s="85">
        <v>19.100000000000001</v>
      </c>
      <c r="F325" s="86">
        <v>57.3</v>
      </c>
      <c r="G325" s="87">
        <v>2.35</v>
      </c>
      <c r="H325" s="87">
        <v>7.05</v>
      </c>
      <c r="I325" s="180" t="s">
        <v>170</v>
      </c>
      <c r="J325" s="96"/>
      <c r="K325" s="96"/>
      <c r="L325" s="96">
        <v>3</v>
      </c>
      <c r="M325" s="96"/>
      <c r="N325" s="96"/>
      <c r="O325" s="164"/>
      <c r="P325" s="164"/>
      <c r="Q325" s="164"/>
      <c r="R325" s="77">
        <f t="shared" ref="R325:R388" si="35">D325-J325-K325-L325-M325-N325-O325-P325-Q325</f>
        <v>0</v>
      </c>
      <c r="S325" s="181"/>
      <c r="T325" s="291" t="str">
        <f>IFERROR(VLOOKUP(B325,'Найдено на объекте'!$A$2:$I$83,9,0),"-")</f>
        <v>-</v>
      </c>
      <c r="U325" s="196" t="str">
        <f t="shared" si="30"/>
        <v>-</v>
      </c>
      <c r="V325" s="95" t="str">
        <f>IFERROR(VLOOKUP(B325,[1]Отгрузки!$B$208:$C$281,2,0),"-")</f>
        <v>-</v>
      </c>
      <c r="W325" s="95" t="str">
        <f t="shared" si="34"/>
        <v>-</v>
      </c>
      <c r="X325" s="88">
        <f t="shared" si="31"/>
        <v>3</v>
      </c>
      <c r="Y325" s="196">
        <f t="shared" si="32"/>
        <v>5.7300000000000004E-2</v>
      </c>
      <c r="Z325" s="319"/>
      <c r="AA325" s="291"/>
      <c r="AB325" s="63">
        <f>VLOOKUP(B325,'[2]ВОМ КГ-3 СОЭКС'!$C$3:$G$2063,5,0)</f>
        <v>57.3</v>
      </c>
      <c r="AC325" s="219">
        <f t="shared" si="33"/>
        <v>0</v>
      </c>
    </row>
    <row r="326" spans="1:29" x14ac:dyDescent="0.3">
      <c r="A326" s="159" t="s">
        <v>1025</v>
      </c>
      <c r="B326" s="160" t="s">
        <v>2512</v>
      </c>
      <c r="C326" s="160" t="s">
        <v>4035</v>
      </c>
      <c r="D326" s="113">
        <v>4</v>
      </c>
      <c r="E326" s="85">
        <v>14</v>
      </c>
      <c r="F326" s="86">
        <v>56</v>
      </c>
      <c r="G326" s="87">
        <v>1.73</v>
      </c>
      <c r="H326" s="87">
        <v>6.92</v>
      </c>
      <c r="I326" s="180" t="s">
        <v>170</v>
      </c>
      <c r="J326" s="96"/>
      <c r="K326" s="96"/>
      <c r="L326" s="96">
        <v>4</v>
      </c>
      <c r="M326" s="96"/>
      <c r="N326" s="96"/>
      <c r="O326" s="164"/>
      <c r="P326" s="164"/>
      <c r="Q326" s="164"/>
      <c r="R326" s="77">
        <f t="shared" si="35"/>
        <v>0</v>
      </c>
      <c r="S326" s="181"/>
      <c r="T326" s="291" t="str">
        <f>IFERROR(VLOOKUP(B326,'Найдено на объекте'!$A$2:$I$83,9,0),"-")</f>
        <v>-</v>
      </c>
      <c r="U326" s="196" t="str">
        <f t="shared" si="30"/>
        <v>-</v>
      </c>
      <c r="V326" s="95" t="str">
        <f>IFERROR(VLOOKUP(B326,[1]Отгрузки!$B$208:$C$281,2,0),"-")</f>
        <v>-</v>
      </c>
      <c r="W326" s="95" t="str">
        <f t="shared" si="34"/>
        <v>-</v>
      </c>
      <c r="X326" s="88">
        <f t="shared" si="31"/>
        <v>4</v>
      </c>
      <c r="Y326" s="196">
        <f t="shared" si="32"/>
        <v>5.6000000000000001E-2</v>
      </c>
      <c r="Z326" s="319"/>
      <c r="AA326" s="291"/>
      <c r="AB326" s="63">
        <f>VLOOKUP(B326,'[2]ВОМ КГ-3 СОЭКС'!$C$3:$G$2063,5,0)</f>
        <v>56</v>
      </c>
      <c r="AC326" s="219">
        <f t="shared" si="33"/>
        <v>0</v>
      </c>
    </row>
    <row r="327" spans="1:29" x14ac:dyDescent="0.3">
      <c r="A327" s="159" t="s">
        <v>1028</v>
      </c>
      <c r="B327" s="160" t="s">
        <v>2513</v>
      </c>
      <c r="C327" s="160" t="s">
        <v>4036</v>
      </c>
      <c r="D327" s="113">
        <v>4</v>
      </c>
      <c r="E327" s="85">
        <v>3.9</v>
      </c>
      <c r="F327" s="86">
        <v>15.6</v>
      </c>
      <c r="G327" s="87">
        <v>0.51</v>
      </c>
      <c r="H327" s="87">
        <v>2.04</v>
      </c>
      <c r="I327" s="180" t="s">
        <v>170</v>
      </c>
      <c r="J327" s="96"/>
      <c r="K327" s="96"/>
      <c r="L327" s="96">
        <v>4</v>
      </c>
      <c r="M327" s="96"/>
      <c r="N327" s="96"/>
      <c r="O327" s="164"/>
      <c r="P327" s="164"/>
      <c r="Q327" s="164"/>
      <c r="R327" s="77">
        <f t="shared" si="35"/>
        <v>0</v>
      </c>
      <c r="S327" s="181"/>
      <c r="T327" s="291" t="str">
        <f>IFERROR(VLOOKUP(B327,'Найдено на объекте'!$A$2:$I$83,9,0),"-")</f>
        <v>-</v>
      </c>
      <c r="U327" s="196" t="str">
        <f t="shared" si="30"/>
        <v>-</v>
      </c>
      <c r="V327" s="95" t="str">
        <f>IFERROR(VLOOKUP(B327,[1]Отгрузки!$B$208:$C$281,2,0),"-")</f>
        <v>-</v>
      </c>
      <c r="W327" s="95" t="str">
        <f t="shared" si="34"/>
        <v>-</v>
      </c>
      <c r="X327" s="88">
        <f t="shared" si="31"/>
        <v>4</v>
      </c>
      <c r="Y327" s="196">
        <f t="shared" si="32"/>
        <v>1.5599999999999999E-2</v>
      </c>
      <c r="Z327" s="319"/>
      <c r="AA327" s="291"/>
      <c r="AB327" s="63">
        <f>VLOOKUP(B327,'[2]ВОМ КГ-3 СОЭКС'!$C$3:$G$2063,5,0)</f>
        <v>15.6</v>
      </c>
      <c r="AC327" s="219">
        <f t="shared" si="33"/>
        <v>0</v>
      </c>
    </row>
    <row r="328" spans="1:29" x14ac:dyDescent="0.3">
      <c r="A328" s="159" t="s">
        <v>1031</v>
      </c>
      <c r="B328" s="160" t="s">
        <v>2514</v>
      </c>
      <c r="C328" s="160" t="s">
        <v>4037</v>
      </c>
      <c r="D328" s="113">
        <v>4</v>
      </c>
      <c r="E328" s="85">
        <v>16.5</v>
      </c>
      <c r="F328" s="86">
        <v>66</v>
      </c>
      <c r="G328" s="87">
        <v>2.0299999999999998</v>
      </c>
      <c r="H328" s="87">
        <v>8.1199999999999992</v>
      </c>
      <c r="I328" s="180" t="s">
        <v>170</v>
      </c>
      <c r="J328" s="96"/>
      <c r="K328" s="96"/>
      <c r="L328" s="96">
        <v>4</v>
      </c>
      <c r="M328" s="96"/>
      <c r="N328" s="96"/>
      <c r="O328" s="164"/>
      <c r="P328" s="164"/>
      <c r="Q328" s="164"/>
      <c r="R328" s="77">
        <f t="shared" si="35"/>
        <v>0</v>
      </c>
      <c r="S328" s="181"/>
      <c r="T328" s="291" t="str">
        <f>IFERROR(VLOOKUP(B328,'Найдено на объекте'!$A$2:$I$83,9,0),"-")</f>
        <v>-</v>
      </c>
      <c r="U328" s="196" t="str">
        <f t="shared" si="30"/>
        <v>-</v>
      </c>
      <c r="V328" s="95" t="str">
        <f>IFERROR(VLOOKUP(B328,[1]Отгрузки!$B$208:$C$281,2,0),"-")</f>
        <v>-</v>
      </c>
      <c r="W328" s="95" t="str">
        <f t="shared" si="34"/>
        <v>-</v>
      </c>
      <c r="X328" s="88">
        <f t="shared" si="31"/>
        <v>4</v>
      </c>
      <c r="Y328" s="196">
        <f t="shared" si="32"/>
        <v>6.6000000000000003E-2</v>
      </c>
      <c r="Z328" s="319"/>
      <c r="AA328" s="291"/>
      <c r="AB328" s="63">
        <f>VLOOKUP(B328,'[2]ВОМ КГ-3 СОЭКС'!$C$3:$G$2063,5,0)</f>
        <v>66</v>
      </c>
      <c r="AC328" s="219">
        <f t="shared" si="33"/>
        <v>0</v>
      </c>
    </row>
    <row r="329" spans="1:29" x14ac:dyDescent="0.3">
      <c r="A329" s="159" t="s">
        <v>1034</v>
      </c>
      <c r="B329" s="160" t="s">
        <v>2515</v>
      </c>
      <c r="C329" s="160" t="s">
        <v>4038</v>
      </c>
      <c r="D329" s="113">
        <v>4</v>
      </c>
      <c r="E329" s="85">
        <v>8.1</v>
      </c>
      <c r="F329" s="86">
        <v>32.4</v>
      </c>
      <c r="G329" s="87">
        <v>1.02</v>
      </c>
      <c r="H329" s="87">
        <v>4.08</v>
      </c>
      <c r="I329" s="180" t="s">
        <v>170</v>
      </c>
      <c r="J329" s="96"/>
      <c r="K329" s="96"/>
      <c r="L329" s="96">
        <v>2</v>
      </c>
      <c r="M329" s="96"/>
      <c r="N329" s="96">
        <v>2</v>
      </c>
      <c r="O329" s="164"/>
      <c r="P329" s="164"/>
      <c r="Q329" s="164"/>
      <c r="R329" s="77">
        <f t="shared" si="35"/>
        <v>0</v>
      </c>
      <c r="S329" s="181"/>
      <c r="T329" s="291" t="str">
        <f>IFERROR(VLOOKUP(B329,'Найдено на объекте'!$A$2:$I$83,9,0),"-")</f>
        <v>-</v>
      </c>
      <c r="U329" s="196" t="str">
        <f t="shared" si="30"/>
        <v>-</v>
      </c>
      <c r="V329" s="95" t="str">
        <f>IFERROR(VLOOKUP(B329,[1]Отгрузки!$B$208:$C$281,2,0),"-")</f>
        <v>-</v>
      </c>
      <c r="W329" s="95" t="str">
        <f t="shared" si="34"/>
        <v>-</v>
      </c>
      <c r="X329" s="88">
        <f t="shared" si="31"/>
        <v>4</v>
      </c>
      <c r="Y329" s="196">
        <f t="shared" si="32"/>
        <v>3.2399999999999998E-2</v>
      </c>
      <c r="Z329" s="319"/>
      <c r="AA329" s="291"/>
      <c r="AB329" s="63">
        <f>VLOOKUP(B329,'[2]ВОМ КГ-3 СОЭКС'!$C$3:$G$2063,5,0)</f>
        <v>32.4</v>
      </c>
      <c r="AC329" s="219">
        <f t="shared" si="33"/>
        <v>0</v>
      </c>
    </row>
    <row r="330" spans="1:29" x14ac:dyDescent="0.3">
      <c r="A330" s="159" t="s">
        <v>1037</v>
      </c>
      <c r="B330" s="160" t="s">
        <v>2516</v>
      </c>
      <c r="C330" s="160" t="s">
        <v>4039</v>
      </c>
      <c r="D330" s="113">
        <v>2</v>
      </c>
      <c r="E330" s="85">
        <v>7.6</v>
      </c>
      <c r="F330" s="86">
        <v>15.2</v>
      </c>
      <c r="G330" s="87">
        <v>0.95</v>
      </c>
      <c r="H330" s="87">
        <v>1.9</v>
      </c>
      <c r="I330" s="180" t="s">
        <v>170</v>
      </c>
      <c r="J330" s="96"/>
      <c r="K330" s="96"/>
      <c r="L330" s="96">
        <v>1</v>
      </c>
      <c r="M330" s="96"/>
      <c r="N330" s="96">
        <v>1</v>
      </c>
      <c r="O330" s="164"/>
      <c r="P330" s="164"/>
      <c r="Q330" s="164"/>
      <c r="R330" s="77">
        <f t="shared" si="35"/>
        <v>0</v>
      </c>
      <c r="S330" s="181"/>
      <c r="T330" s="291" t="str">
        <f>IFERROR(VLOOKUP(B330,'Найдено на объекте'!$A$2:$I$83,9,0),"-")</f>
        <v>-</v>
      </c>
      <c r="U330" s="196" t="str">
        <f t="shared" si="30"/>
        <v>-</v>
      </c>
      <c r="V330" s="95" t="str">
        <f>IFERROR(VLOOKUP(B330,[1]Отгрузки!$B$208:$C$281,2,0),"-")</f>
        <v>-</v>
      </c>
      <c r="W330" s="95" t="str">
        <f t="shared" si="34"/>
        <v>-</v>
      </c>
      <c r="X330" s="88">
        <f t="shared" si="31"/>
        <v>2</v>
      </c>
      <c r="Y330" s="196">
        <f t="shared" si="32"/>
        <v>1.52E-2</v>
      </c>
      <c r="Z330" s="319"/>
      <c r="AA330" s="291"/>
      <c r="AB330" s="63">
        <f>VLOOKUP(B330,'[2]ВОМ КГ-3 СОЭКС'!$C$3:$G$2063,5,0)</f>
        <v>15.2</v>
      </c>
      <c r="AC330" s="219">
        <f t="shared" si="33"/>
        <v>0</v>
      </c>
    </row>
    <row r="331" spans="1:29" x14ac:dyDescent="0.3">
      <c r="A331" s="159" t="s">
        <v>1041</v>
      </c>
      <c r="B331" s="160" t="s">
        <v>2517</v>
      </c>
      <c r="C331" s="160" t="s">
        <v>4040</v>
      </c>
      <c r="D331" s="113">
        <v>1</v>
      </c>
      <c r="E331" s="85">
        <v>24.2</v>
      </c>
      <c r="F331" s="86">
        <v>24.2</v>
      </c>
      <c r="G331" s="87">
        <v>2.97</v>
      </c>
      <c r="H331" s="87">
        <v>2.97</v>
      </c>
      <c r="I331" s="180" t="s">
        <v>170</v>
      </c>
      <c r="J331" s="96"/>
      <c r="K331" s="96"/>
      <c r="L331" s="96">
        <v>1</v>
      </c>
      <c r="M331" s="96"/>
      <c r="N331" s="96"/>
      <c r="O331" s="164"/>
      <c r="P331" s="164"/>
      <c r="Q331" s="164"/>
      <c r="R331" s="77">
        <f t="shared" si="35"/>
        <v>0</v>
      </c>
      <c r="S331" s="181"/>
      <c r="T331" s="291" t="str">
        <f>IFERROR(VLOOKUP(B331,'Найдено на объекте'!$A$2:$I$83,9,0),"-")</f>
        <v>-</v>
      </c>
      <c r="U331" s="196" t="str">
        <f t="shared" si="30"/>
        <v>-</v>
      </c>
      <c r="V331" s="95" t="str">
        <f>IFERROR(VLOOKUP(B331,[1]Отгрузки!$B$208:$C$281,2,0),"-")</f>
        <v>-</v>
      </c>
      <c r="W331" s="95" t="str">
        <f t="shared" si="34"/>
        <v>-</v>
      </c>
      <c r="X331" s="88">
        <f t="shared" si="31"/>
        <v>1</v>
      </c>
      <c r="Y331" s="196">
        <f t="shared" si="32"/>
        <v>2.4199999999999999E-2</v>
      </c>
      <c r="Z331" s="319"/>
      <c r="AA331" s="291"/>
      <c r="AB331" s="63">
        <f>VLOOKUP(B331,'[2]ВОМ КГ-3 СОЭКС'!$C$3:$G$2063,5,0)</f>
        <v>24.2</v>
      </c>
      <c r="AC331" s="219">
        <f t="shared" si="33"/>
        <v>0</v>
      </c>
    </row>
    <row r="332" spans="1:29" x14ac:dyDescent="0.3">
      <c r="A332" s="159" t="s">
        <v>1044</v>
      </c>
      <c r="B332" s="160" t="s">
        <v>2518</v>
      </c>
      <c r="C332" s="160" t="s">
        <v>4041</v>
      </c>
      <c r="D332" s="113">
        <v>2</v>
      </c>
      <c r="E332" s="85">
        <v>14.1</v>
      </c>
      <c r="F332" s="86">
        <v>28.2</v>
      </c>
      <c r="G332" s="87">
        <v>1.75</v>
      </c>
      <c r="H332" s="87">
        <v>3.5</v>
      </c>
      <c r="I332" s="180" t="s">
        <v>170</v>
      </c>
      <c r="J332" s="96"/>
      <c r="K332" s="96"/>
      <c r="L332" s="96"/>
      <c r="M332" s="96">
        <v>1</v>
      </c>
      <c r="N332" s="96">
        <v>1</v>
      </c>
      <c r="O332" s="164"/>
      <c r="P332" s="164"/>
      <c r="Q332" s="164"/>
      <c r="R332" s="77">
        <f t="shared" si="35"/>
        <v>0</v>
      </c>
      <c r="S332" s="181"/>
      <c r="T332" s="291" t="str">
        <f>IFERROR(VLOOKUP(B332,'Найдено на объекте'!$A$2:$I$83,9,0),"-")</f>
        <v>-</v>
      </c>
      <c r="U332" s="196" t="str">
        <f t="shared" si="30"/>
        <v>-</v>
      </c>
      <c r="V332" s="95" t="str">
        <f>IFERROR(VLOOKUP(B332,[1]Отгрузки!$B$208:$C$281,2,0),"-")</f>
        <v>-</v>
      </c>
      <c r="W332" s="95" t="str">
        <f t="shared" si="34"/>
        <v>-</v>
      </c>
      <c r="X332" s="88">
        <f t="shared" si="31"/>
        <v>2</v>
      </c>
      <c r="Y332" s="196">
        <f t="shared" si="32"/>
        <v>2.8199999999999999E-2</v>
      </c>
      <c r="Z332" s="319"/>
      <c r="AA332" s="291"/>
      <c r="AB332" s="63">
        <f>VLOOKUP(B332,'[2]ВОМ КГ-3 СОЭКС'!$C$3:$G$2063,5,0)</f>
        <v>28.2</v>
      </c>
      <c r="AC332" s="219">
        <f t="shared" si="33"/>
        <v>0</v>
      </c>
    </row>
    <row r="333" spans="1:29" x14ac:dyDescent="0.3">
      <c r="A333" s="159" t="s">
        <v>1047</v>
      </c>
      <c r="B333" s="160" t="s">
        <v>2519</v>
      </c>
      <c r="C333" s="160" t="s">
        <v>4042</v>
      </c>
      <c r="D333" s="113">
        <v>2</v>
      </c>
      <c r="E333" s="85">
        <v>20.100000000000001</v>
      </c>
      <c r="F333" s="86">
        <v>40.200000000000003</v>
      </c>
      <c r="G333" s="87">
        <v>2.4700000000000002</v>
      </c>
      <c r="H333" s="87">
        <v>4.9400000000000004</v>
      </c>
      <c r="I333" s="180" t="s">
        <v>170</v>
      </c>
      <c r="J333" s="96"/>
      <c r="K333" s="96"/>
      <c r="L333" s="96"/>
      <c r="M333" s="96">
        <v>1</v>
      </c>
      <c r="N333" s="96">
        <v>1</v>
      </c>
      <c r="O333" s="164"/>
      <c r="P333" s="164"/>
      <c r="Q333" s="164"/>
      <c r="R333" s="77">
        <f t="shared" si="35"/>
        <v>0</v>
      </c>
      <c r="S333" s="181"/>
      <c r="T333" s="291" t="str">
        <f>IFERROR(VLOOKUP(B333,'Найдено на объекте'!$A$2:$I$83,9,0),"-")</f>
        <v>-</v>
      </c>
      <c r="U333" s="196" t="str">
        <f t="shared" si="30"/>
        <v>-</v>
      </c>
      <c r="V333" s="95" t="str">
        <f>IFERROR(VLOOKUP(B333,[1]Отгрузки!$B$208:$C$281,2,0),"-")</f>
        <v>-</v>
      </c>
      <c r="W333" s="95" t="str">
        <f t="shared" si="34"/>
        <v>-</v>
      </c>
      <c r="X333" s="88">
        <f t="shared" si="31"/>
        <v>2</v>
      </c>
      <c r="Y333" s="196">
        <f t="shared" si="32"/>
        <v>4.02E-2</v>
      </c>
      <c r="Z333" s="319"/>
      <c r="AA333" s="291"/>
      <c r="AB333" s="63">
        <f>VLOOKUP(B333,'[2]ВОМ КГ-3 СОЭКС'!$C$3:$G$2063,5,0)</f>
        <v>40.200000000000003</v>
      </c>
      <c r="AC333" s="219">
        <f t="shared" si="33"/>
        <v>0</v>
      </c>
    </row>
    <row r="334" spans="1:29" x14ac:dyDescent="0.3">
      <c r="A334" s="159" t="s">
        <v>1050</v>
      </c>
      <c r="B334" s="160" t="s">
        <v>2520</v>
      </c>
      <c r="C334" s="160" t="s">
        <v>4043</v>
      </c>
      <c r="D334" s="113">
        <v>2</v>
      </c>
      <c r="E334" s="85">
        <v>20</v>
      </c>
      <c r="F334" s="86">
        <v>40</v>
      </c>
      <c r="G334" s="87">
        <v>2.46</v>
      </c>
      <c r="H334" s="87">
        <v>4.92</v>
      </c>
      <c r="I334" s="180" t="s">
        <v>170</v>
      </c>
      <c r="J334" s="96"/>
      <c r="K334" s="96"/>
      <c r="L334" s="96"/>
      <c r="M334" s="96">
        <v>1</v>
      </c>
      <c r="N334" s="96">
        <v>1</v>
      </c>
      <c r="O334" s="164"/>
      <c r="P334" s="164"/>
      <c r="Q334" s="164"/>
      <c r="R334" s="77">
        <f t="shared" si="35"/>
        <v>0</v>
      </c>
      <c r="S334" s="181"/>
      <c r="T334" s="291" t="str">
        <f>IFERROR(VLOOKUP(B334,'Найдено на объекте'!$A$2:$I$83,9,0),"-")</f>
        <v>-</v>
      </c>
      <c r="U334" s="196" t="str">
        <f t="shared" si="30"/>
        <v>-</v>
      </c>
      <c r="V334" s="95" t="str">
        <f>IFERROR(VLOOKUP(B334,[1]Отгрузки!$B$208:$C$281,2,0),"-")</f>
        <v>-</v>
      </c>
      <c r="W334" s="95" t="str">
        <f t="shared" si="34"/>
        <v>-</v>
      </c>
      <c r="X334" s="88">
        <f t="shared" si="31"/>
        <v>2</v>
      </c>
      <c r="Y334" s="196">
        <f t="shared" si="32"/>
        <v>0.04</v>
      </c>
      <c r="Z334" s="319"/>
      <c r="AA334" s="291"/>
      <c r="AB334" s="63">
        <f>VLOOKUP(B334,'[2]ВОМ КГ-3 СОЭКС'!$C$3:$G$2063,5,0)</f>
        <v>40</v>
      </c>
      <c r="AC334" s="219">
        <f t="shared" si="33"/>
        <v>0</v>
      </c>
    </row>
    <row r="335" spans="1:29" x14ac:dyDescent="0.3">
      <c r="A335" s="159" t="s">
        <v>1053</v>
      </c>
      <c r="B335" s="160" t="s">
        <v>2521</v>
      </c>
      <c r="C335" s="160" t="s">
        <v>4044</v>
      </c>
      <c r="D335" s="113">
        <v>1</v>
      </c>
      <c r="E335" s="85">
        <v>33.4</v>
      </c>
      <c r="F335" s="86">
        <v>33.4</v>
      </c>
      <c r="G335" s="87">
        <v>4.09</v>
      </c>
      <c r="H335" s="87">
        <v>4.09</v>
      </c>
      <c r="I335" s="180" t="s">
        <v>170</v>
      </c>
      <c r="J335" s="96"/>
      <c r="K335" s="96"/>
      <c r="L335" s="96"/>
      <c r="M335" s="96">
        <v>1</v>
      </c>
      <c r="N335" s="96"/>
      <c r="O335" s="164"/>
      <c r="P335" s="164"/>
      <c r="Q335" s="164"/>
      <c r="R335" s="77">
        <f t="shared" si="35"/>
        <v>0</v>
      </c>
      <c r="S335" s="181"/>
      <c r="T335" s="291" t="str">
        <f>IFERROR(VLOOKUP(B335,'Найдено на объекте'!$A$2:$I$83,9,0),"-")</f>
        <v>-</v>
      </c>
      <c r="U335" s="196" t="str">
        <f t="shared" si="30"/>
        <v>-</v>
      </c>
      <c r="V335" s="95" t="str">
        <f>IFERROR(VLOOKUP(B335,[1]Отгрузки!$B$208:$C$281,2,0),"-")</f>
        <v>-</v>
      </c>
      <c r="W335" s="95" t="str">
        <f t="shared" si="34"/>
        <v>-</v>
      </c>
      <c r="X335" s="88">
        <f t="shared" si="31"/>
        <v>1</v>
      </c>
      <c r="Y335" s="196">
        <f t="shared" si="32"/>
        <v>3.3399999999999999E-2</v>
      </c>
      <c r="Z335" s="319"/>
      <c r="AA335" s="291"/>
      <c r="AB335" s="63">
        <f>VLOOKUP(B335,'[2]ВОМ КГ-3 СОЭКС'!$C$3:$G$2063,5,0)</f>
        <v>33.4</v>
      </c>
      <c r="AC335" s="219">
        <f t="shared" si="33"/>
        <v>0</v>
      </c>
    </row>
    <row r="336" spans="1:29" x14ac:dyDescent="0.3">
      <c r="A336" s="159" t="s">
        <v>1056</v>
      </c>
      <c r="B336" s="160" t="s">
        <v>2522</v>
      </c>
      <c r="C336" s="160" t="s">
        <v>4045</v>
      </c>
      <c r="D336" s="113">
        <v>2</v>
      </c>
      <c r="E336" s="85">
        <v>29.7</v>
      </c>
      <c r="F336" s="86">
        <v>59.4</v>
      </c>
      <c r="G336" s="87">
        <v>3.63</v>
      </c>
      <c r="H336" s="87">
        <v>7.26</v>
      </c>
      <c r="I336" s="180" t="s">
        <v>170</v>
      </c>
      <c r="J336" s="96"/>
      <c r="K336" s="96"/>
      <c r="L336" s="96"/>
      <c r="M336" s="96">
        <v>1</v>
      </c>
      <c r="N336" s="96">
        <v>1</v>
      </c>
      <c r="O336" s="164"/>
      <c r="P336" s="164"/>
      <c r="Q336" s="96"/>
      <c r="R336" s="77">
        <f t="shared" si="35"/>
        <v>0</v>
      </c>
      <c r="S336" s="181"/>
      <c r="T336" s="291" t="str">
        <f>IFERROR(VLOOKUP(B336,'Найдено на объекте'!$A$2:$I$83,9,0),"-")</f>
        <v>-</v>
      </c>
      <c r="U336" s="196" t="str">
        <f t="shared" si="30"/>
        <v>-</v>
      </c>
      <c r="V336" s="95" t="str">
        <f>IFERROR(VLOOKUP(B336,[1]Отгрузки!$B$208:$C$281,2,0),"-")</f>
        <v>-</v>
      </c>
      <c r="W336" s="95" t="str">
        <f t="shared" si="34"/>
        <v>-</v>
      </c>
      <c r="X336" s="88">
        <f t="shared" si="31"/>
        <v>2</v>
      </c>
      <c r="Y336" s="196">
        <f t="shared" si="32"/>
        <v>5.9400000000000001E-2</v>
      </c>
      <c r="Z336" s="319"/>
      <c r="AA336" s="291"/>
      <c r="AB336" s="63">
        <f>VLOOKUP(B336,'[2]ВОМ КГ-3 СОЭКС'!$C$3:$G$2063,5,0)</f>
        <v>59.4</v>
      </c>
      <c r="AC336" s="219">
        <f t="shared" si="33"/>
        <v>0</v>
      </c>
    </row>
    <row r="337" spans="1:29" x14ac:dyDescent="0.3">
      <c r="A337" s="159" t="s">
        <v>1059</v>
      </c>
      <c r="B337" s="160" t="s">
        <v>2523</v>
      </c>
      <c r="C337" s="160" t="s">
        <v>4046</v>
      </c>
      <c r="D337" s="113">
        <v>2</v>
      </c>
      <c r="E337" s="85">
        <v>25.2</v>
      </c>
      <c r="F337" s="86">
        <v>50.4</v>
      </c>
      <c r="G337" s="87">
        <v>3.09</v>
      </c>
      <c r="H337" s="87">
        <v>6.18</v>
      </c>
      <c r="I337" s="180" t="s">
        <v>170</v>
      </c>
      <c r="J337" s="96"/>
      <c r="K337" s="96"/>
      <c r="L337" s="96"/>
      <c r="M337" s="96">
        <v>1</v>
      </c>
      <c r="N337" s="96">
        <v>1</v>
      </c>
      <c r="O337" s="164"/>
      <c r="P337" s="164"/>
      <c r="Q337" s="96"/>
      <c r="R337" s="77">
        <f t="shared" si="35"/>
        <v>0</v>
      </c>
      <c r="S337" s="181"/>
      <c r="T337" s="291" t="str">
        <f>IFERROR(VLOOKUP(B337,'Найдено на объекте'!$A$2:$I$83,9,0),"-")</f>
        <v>-</v>
      </c>
      <c r="U337" s="196" t="str">
        <f t="shared" si="30"/>
        <v>-</v>
      </c>
      <c r="V337" s="95" t="str">
        <f>IFERROR(VLOOKUP(B337,[1]Отгрузки!$B$208:$C$281,2,0),"-")</f>
        <v>-</v>
      </c>
      <c r="W337" s="95" t="str">
        <f t="shared" si="34"/>
        <v>-</v>
      </c>
      <c r="X337" s="88">
        <f t="shared" si="31"/>
        <v>2</v>
      </c>
      <c r="Y337" s="196">
        <f t="shared" si="32"/>
        <v>5.04E-2</v>
      </c>
      <c r="Z337" s="319"/>
      <c r="AA337" s="291"/>
      <c r="AB337" s="63">
        <f>VLOOKUP(B337,'[2]ВОМ КГ-3 СОЭКС'!$C$3:$G$2063,5,0)</f>
        <v>50.4</v>
      </c>
      <c r="AC337" s="219">
        <f t="shared" si="33"/>
        <v>0</v>
      </c>
    </row>
    <row r="338" spans="1:29" x14ac:dyDescent="0.3">
      <c r="A338" s="159" t="s">
        <v>1062</v>
      </c>
      <c r="B338" s="160" t="s">
        <v>2524</v>
      </c>
      <c r="C338" s="160" t="s">
        <v>4047</v>
      </c>
      <c r="D338" s="113">
        <v>1</v>
      </c>
      <c r="E338" s="85">
        <v>26.1</v>
      </c>
      <c r="F338" s="86">
        <v>26.1</v>
      </c>
      <c r="G338" s="87">
        <v>3.19</v>
      </c>
      <c r="H338" s="87">
        <v>3.19</v>
      </c>
      <c r="I338" s="180" t="s">
        <v>170</v>
      </c>
      <c r="J338" s="96"/>
      <c r="K338" s="96"/>
      <c r="L338" s="96"/>
      <c r="M338" s="96">
        <v>1</v>
      </c>
      <c r="N338" s="96"/>
      <c r="O338" s="164"/>
      <c r="P338" s="164"/>
      <c r="Q338" s="164"/>
      <c r="R338" s="77">
        <f t="shared" si="35"/>
        <v>0</v>
      </c>
      <c r="S338" s="181"/>
      <c r="T338" s="291" t="str">
        <f>IFERROR(VLOOKUP(B338,'Найдено на объекте'!$A$2:$I$83,9,0),"-")</f>
        <v>-</v>
      </c>
      <c r="U338" s="196" t="str">
        <f t="shared" si="30"/>
        <v>-</v>
      </c>
      <c r="V338" s="95" t="str">
        <f>IFERROR(VLOOKUP(B338,[1]Отгрузки!$B$208:$C$281,2,0),"-")</f>
        <v>-</v>
      </c>
      <c r="W338" s="95" t="str">
        <f t="shared" si="34"/>
        <v>-</v>
      </c>
      <c r="X338" s="88">
        <f t="shared" si="31"/>
        <v>1</v>
      </c>
      <c r="Y338" s="196">
        <f t="shared" si="32"/>
        <v>2.6100000000000002E-2</v>
      </c>
      <c r="Z338" s="319"/>
      <c r="AA338" s="291"/>
      <c r="AB338" s="63">
        <f>VLOOKUP(B338,'[2]ВОМ КГ-3 СОЭКС'!$C$3:$G$2063,5,0)</f>
        <v>26.1</v>
      </c>
      <c r="AC338" s="219">
        <f t="shared" si="33"/>
        <v>0</v>
      </c>
    </row>
    <row r="339" spans="1:29" x14ac:dyDescent="0.3">
      <c r="A339" s="159" t="s">
        <v>1065</v>
      </c>
      <c r="B339" s="160" t="s">
        <v>2525</v>
      </c>
      <c r="C339" s="160" t="s">
        <v>4048</v>
      </c>
      <c r="D339" s="113">
        <v>1</v>
      </c>
      <c r="E339" s="85">
        <v>17.399999999999999</v>
      </c>
      <c r="F339" s="86">
        <v>17.399999999999999</v>
      </c>
      <c r="G339" s="87">
        <v>2.14</v>
      </c>
      <c r="H339" s="87">
        <v>2.14</v>
      </c>
      <c r="I339" s="180" t="s">
        <v>170</v>
      </c>
      <c r="J339" s="96"/>
      <c r="K339" s="96"/>
      <c r="L339" s="96"/>
      <c r="M339" s="96">
        <v>1</v>
      </c>
      <c r="N339" s="96"/>
      <c r="O339" s="164"/>
      <c r="P339" s="164"/>
      <c r="Q339" s="164"/>
      <c r="R339" s="77">
        <f t="shared" si="35"/>
        <v>0</v>
      </c>
      <c r="S339" s="181"/>
      <c r="T339" s="291" t="str">
        <f>IFERROR(VLOOKUP(B339,'Найдено на объекте'!$A$2:$I$83,9,0),"-")</f>
        <v>-</v>
      </c>
      <c r="U339" s="196" t="str">
        <f t="shared" si="30"/>
        <v>-</v>
      </c>
      <c r="V339" s="95" t="str">
        <f>IFERROR(VLOOKUP(B339,[1]Отгрузки!$B$208:$C$281,2,0),"-")</f>
        <v>-</v>
      </c>
      <c r="W339" s="95" t="str">
        <f t="shared" si="34"/>
        <v>-</v>
      </c>
      <c r="X339" s="88">
        <f t="shared" si="31"/>
        <v>1</v>
      </c>
      <c r="Y339" s="196">
        <f t="shared" si="32"/>
        <v>1.7399999999999999E-2</v>
      </c>
      <c r="Z339" s="319"/>
      <c r="AA339" s="291"/>
      <c r="AB339" s="63">
        <f>VLOOKUP(B339,'[2]ВОМ КГ-3 СОЭКС'!$C$3:$G$2063,5,0)</f>
        <v>17.399999999999999</v>
      </c>
      <c r="AC339" s="219">
        <f t="shared" si="33"/>
        <v>0</v>
      </c>
    </row>
    <row r="340" spans="1:29" x14ac:dyDescent="0.3">
      <c r="A340" s="159" t="s">
        <v>1068</v>
      </c>
      <c r="B340" s="160" t="s">
        <v>2526</v>
      </c>
      <c r="C340" s="160" t="s">
        <v>4049</v>
      </c>
      <c r="D340" s="113">
        <v>1</v>
      </c>
      <c r="E340" s="85">
        <v>8.9</v>
      </c>
      <c r="F340" s="86">
        <v>8.9</v>
      </c>
      <c r="G340" s="87">
        <v>1.1200000000000001</v>
      </c>
      <c r="H340" s="87">
        <v>1.1200000000000001</v>
      </c>
      <c r="I340" s="180" t="s">
        <v>170</v>
      </c>
      <c r="J340" s="96"/>
      <c r="K340" s="96"/>
      <c r="L340" s="96"/>
      <c r="M340" s="96">
        <v>1</v>
      </c>
      <c r="N340" s="96"/>
      <c r="O340" s="164"/>
      <c r="P340" s="164"/>
      <c r="Q340" s="164"/>
      <c r="R340" s="77">
        <f t="shared" si="35"/>
        <v>0</v>
      </c>
      <c r="S340" s="181"/>
      <c r="T340" s="291" t="str">
        <f>IFERROR(VLOOKUP(B340,'Найдено на объекте'!$A$2:$I$83,9,0),"-")</f>
        <v>-</v>
      </c>
      <c r="U340" s="196" t="str">
        <f t="shared" si="30"/>
        <v>-</v>
      </c>
      <c r="V340" s="95" t="str">
        <f>IFERROR(VLOOKUP(B340,[1]Отгрузки!$B$208:$C$281,2,0),"-")</f>
        <v>-</v>
      </c>
      <c r="W340" s="95" t="str">
        <f t="shared" si="34"/>
        <v>-</v>
      </c>
      <c r="X340" s="88">
        <f t="shared" si="31"/>
        <v>1</v>
      </c>
      <c r="Y340" s="196">
        <f t="shared" si="32"/>
        <v>8.8999999999999999E-3</v>
      </c>
      <c r="Z340" s="319"/>
      <c r="AA340" s="291"/>
      <c r="AB340" s="63">
        <f>VLOOKUP(B340,'[2]ВОМ КГ-3 СОЭКС'!$C$3:$G$2063,5,0)</f>
        <v>8.9</v>
      </c>
      <c r="AC340" s="219">
        <f t="shared" si="33"/>
        <v>0</v>
      </c>
    </row>
    <row r="341" spans="1:29" x14ac:dyDescent="0.3">
      <c r="A341" s="159" t="s">
        <v>1071</v>
      </c>
      <c r="B341" s="160" t="s">
        <v>2527</v>
      </c>
      <c r="C341" s="160" t="s">
        <v>4050</v>
      </c>
      <c r="D341" s="113">
        <v>1</v>
      </c>
      <c r="E341" s="85">
        <v>16.5</v>
      </c>
      <c r="F341" s="86">
        <v>16.5</v>
      </c>
      <c r="G341" s="87">
        <v>2.04</v>
      </c>
      <c r="H341" s="87">
        <v>2.04</v>
      </c>
      <c r="I341" s="180" t="s">
        <v>170</v>
      </c>
      <c r="J341" s="96"/>
      <c r="K341" s="96"/>
      <c r="L341" s="96"/>
      <c r="M341" s="96">
        <v>1</v>
      </c>
      <c r="N341" s="96"/>
      <c r="O341" s="164"/>
      <c r="P341" s="164"/>
      <c r="Q341" s="164"/>
      <c r="R341" s="77">
        <f t="shared" si="35"/>
        <v>0</v>
      </c>
      <c r="S341" s="181"/>
      <c r="T341" s="291" t="str">
        <f>IFERROR(VLOOKUP(B341,'Найдено на объекте'!$A$2:$I$83,9,0),"-")</f>
        <v>-</v>
      </c>
      <c r="U341" s="196" t="str">
        <f t="shared" si="30"/>
        <v>-</v>
      </c>
      <c r="V341" s="95" t="str">
        <f>IFERROR(VLOOKUP(B341,[1]Отгрузки!$B$208:$C$281,2,0),"-")</f>
        <v>-</v>
      </c>
      <c r="W341" s="95" t="str">
        <f t="shared" si="34"/>
        <v>-</v>
      </c>
      <c r="X341" s="88">
        <f t="shared" si="31"/>
        <v>1</v>
      </c>
      <c r="Y341" s="196">
        <f t="shared" si="32"/>
        <v>1.6500000000000001E-2</v>
      </c>
      <c r="Z341" s="319"/>
      <c r="AA341" s="291"/>
      <c r="AB341" s="63">
        <f>VLOOKUP(B341,'[2]ВОМ КГ-3 СОЭКС'!$C$3:$G$2063,5,0)</f>
        <v>16.5</v>
      </c>
      <c r="AC341" s="219">
        <f t="shared" si="33"/>
        <v>0</v>
      </c>
    </row>
    <row r="342" spans="1:29" x14ac:dyDescent="0.3">
      <c r="A342" s="159" t="s">
        <v>1074</v>
      </c>
      <c r="B342" s="160" t="s">
        <v>2528</v>
      </c>
      <c r="C342" s="160" t="s">
        <v>4051</v>
      </c>
      <c r="D342" s="113">
        <v>2</v>
      </c>
      <c r="E342" s="85">
        <v>19.399999999999999</v>
      </c>
      <c r="F342" s="86">
        <v>38.799999999999997</v>
      </c>
      <c r="G342" s="87">
        <v>2.2799999999999998</v>
      </c>
      <c r="H342" s="87">
        <v>4.5599999999999996</v>
      </c>
      <c r="I342" s="180" t="s">
        <v>170</v>
      </c>
      <c r="J342" s="96"/>
      <c r="K342" s="96"/>
      <c r="L342" s="96"/>
      <c r="M342" s="96">
        <v>2</v>
      </c>
      <c r="N342" s="96"/>
      <c r="O342" s="164"/>
      <c r="P342" s="164"/>
      <c r="Q342" s="164"/>
      <c r="R342" s="77">
        <f t="shared" si="35"/>
        <v>0</v>
      </c>
      <c r="S342" s="181"/>
      <c r="T342" s="291" t="str">
        <f>IFERROR(VLOOKUP(B342,'Найдено на объекте'!$A$2:$I$83,9,0),"-")</f>
        <v>-</v>
      </c>
      <c r="U342" s="196" t="str">
        <f t="shared" si="30"/>
        <v>-</v>
      </c>
      <c r="V342" s="95" t="str">
        <f>IFERROR(VLOOKUP(B342,[1]Отгрузки!$B$208:$C$281,2,0),"-")</f>
        <v>-</v>
      </c>
      <c r="W342" s="95" t="str">
        <f t="shared" si="34"/>
        <v>-</v>
      </c>
      <c r="X342" s="88">
        <f t="shared" si="31"/>
        <v>2</v>
      </c>
      <c r="Y342" s="196">
        <f t="shared" si="32"/>
        <v>3.8799999999999994E-2</v>
      </c>
      <c r="Z342" s="319"/>
      <c r="AA342" s="291"/>
      <c r="AB342" s="63">
        <f>VLOOKUP(B342,'[2]ВОМ КГ-3 СОЭКС'!$C$3:$G$2063,5,0)</f>
        <v>38.799999999999997</v>
      </c>
      <c r="AC342" s="219">
        <f t="shared" si="33"/>
        <v>0</v>
      </c>
    </row>
    <row r="343" spans="1:29" x14ac:dyDescent="0.3">
      <c r="A343" s="159" t="s">
        <v>1077</v>
      </c>
      <c r="B343" s="160" t="s">
        <v>2529</v>
      </c>
      <c r="C343" s="160" t="s">
        <v>4052</v>
      </c>
      <c r="D343" s="113">
        <v>1</v>
      </c>
      <c r="E343" s="85">
        <v>13.7</v>
      </c>
      <c r="F343" s="86">
        <v>13.7</v>
      </c>
      <c r="G343" s="87">
        <v>1.72</v>
      </c>
      <c r="H343" s="87">
        <v>1.72</v>
      </c>
      <c r="I343" s="180" t="s">
        <v>170</v>
      </c>
      <c r="J343" s="96"/>
      <c r="K343" s="96"/>
      <c r="L343" s="96"/>
      <c r="M343" s="96">
        <v>1</v>
      </c>
      <c r="N343" s="96"/>
      <c r="O343" s="164"/>
      <c r="P343" s="164"/>
      <c r="Q343" s="164"/>
      <c r="R343" s="77">
        <f t="shared" si="35"/>
        <v>0</v>
      </c>
      <c r="S343" s="181"/>
      <c r="T343" s="291" t="str">
        <f>IFERROR(VLOOKUP(B343,'Найдено на объекте'!$A$2:$I$83,9,0),"-")</f>
        <v>-</v>
      </c>
      <c r="U343" s="196" t="str">
        <f t="shared" si="30"/>
        <v>-</v>
      </c>
      <c r="V343" s="95" t="str">
        <f>IFERROR(VLOOKUP(B343,[1]Отгрузки!$B$208:$C$281,2,0),"-")</f>
        <v>-</v>
      </c>
      <c r="W343" s="95" t="str">
        <f t="shared" si="34"/>
        <v>-</v>
      </c>
      <c r="X343" s="88">
        <f t="shared" si="31"/>
        <v>1</v>
      </c>
      <c r="Y343" s="196">
        <f t="shared" si="32"/>
        <v>1.3699999999999999E-2</v>
      </c>
      <c r="Z343" s="319"/>
      <c r="AA343" s="291"/>
      <c r="AB343" s="63">
        <f>VLOOKUP(B343,'[2]ВОМ КГ-3 СОЭКС'!$C$3:$G$2063,5,0)</f>
        <v>13.7</v>
      </c>
      <c r="AC343" s="219">
        <f t="shared" si="33"/>
        <v>0</v>
      </c>
    </row>
    <row r="344" spans="1:29" x14ac:dyDescent="0.3">
      <c r="A344" s="159" t="s">
        <v>1080</v>
      </c>
      <c r="B344" s="160" t="s">
        <v>2530</v>
      </c>
      <c r="C344" s="160" t="s">
        <v>4053</v>
      </c>
      <c r="D344" s="113">
        <v>1</v>
      </c>
      <c r="E344" s="85">
        <v>32.4</v>
      </c>
      <c r="F344" s="86">
        <v>32.4</v>
      </c>
      <c r="G344" s="87">
        <v>3.97</v>
      </c>
      <c r="H344" s="87">
        <v>3.97</v>
      </c>
      <c r="I344" s="180" t="s">
        <v>170</v>
      </c>
      <c r="J344" s="96"/>
      <c r="K344" s="96"/>
      <c r="L344" s="96"/>
      <c r="M344" s="96"/>
      <c r="N344" s="96">
        <v>1</v>
      </c>
      <c r="O344" s="164"/>
      <c r="P344" s="164"/>
      <c r="Q344" s="164"/>
      <c r="R344" s="77">
        <f t="shared" si="35"/>
        <v>0</v>
      </c>
      <c r="S344" s="181"/>
      <c r="T344" s="291" t="str">
        <f>IFERROR(VLOOKUP(B344,'Найдено на объекте'!$A$2:$I$83,9,0),"-")</f>
        <v>-</v>
      </c>
      <c r="U344" s="196" t="str">
        <f t="shared" si="30"/>
        <v>-</v>
      </c>
      <c r="V344" s="95" t="str">
        <f>IFERROR(VLOOKUP(B344,[1]Отгрузки!$B$208:$C$281,2,0),"-")</f>
        <v>-</v>
      </c>
      <c r="W344" s="95" t="str">
        <f t="shared" si="34"/>
        <v>-</v>
      </c>
      <c r="X344" s="88">
        <f t="shared" si="31"/>
        <v>1</v>
      </c>
      <c r="Y344" s="196">
        <f t="shared" si="32"/>
        <v>3.2399999999999998E-2</v>
      </c>
      <c r="Z344" s="319"/>
      <c r="AA344" s="291"/>
      <c r="AB344" s="63">
        <f>VLOOKUP(B344,'[2]ВОМ КГ-3 СОЭКС'!$C$3:$G$2063,5,0)</f>
        <v>32.4</v>
      </c>
      <c r="AC344" s="219">
        <f t="shared" si="33"/>
        <v>0</v>
      </c>
    </row>
    <row r="345" spans="1:29" x14ac:dyDescent="0.3">
      <c r="A345" s="159" t="s">
        <v>1083</v>
      </c>
      <c r="B345" s="160" t="s">
        <v>2531</v>
      </c>
      <c r="C345" s="160" t="s">
        <v>4054</v>
      </c>
      <c r="D345" s="113">
        <v>1</v>
      </c>
      <c r="E345" s="85">
        <v>27</v>
      </c>
      <c r="F345" s="86">
        <v>27</v>
      </c>
      <c r="G345" s="87">
        <v>3.3</v>
      </c>
      <c r="H345" s="87">
        <v>3.3</v>
      </c>
      <c r="I345" s="180" t="s">
        <v>170</v>
      </c>
      <c r="J345" s="96"/>
      <c r="K345" s="96"/>
      <c r="L345" s="96"/>
      <c r="M345" s="96"/>
      <c r="N345" s="96">
        <v>1</v>
      </c>
      <c r="O345" s="164"/>
      <c r="P345" s="164"/>
      <c r="Q345" s="164"/>
      <c r="R345" s="77">
        <f t="shared" si="35"/>
        <v>0</v>
      </c>
      <c r="S345" s="181"/>
      <c r="T345" s="291" t="str">
        <f>IFERROR(VLOOKUP(B345,'Найдено на объекте'!$A$2:$I$83,9,0),"-")</f>
        <v>-</v>
      </c>
      <c r="U345" s="196" t="str">
        <f t="shared" si="30"/>
        <v>-</v>
      </c>
      <c r="V345" s="95" t="str">
        <f>IFERROR(VLOOKUP(B345,[1]Отгрузки!$B$208:$C$281,2,0),"-")</f>
        <v>-</v>
      </c>
      <c r="W345" s="95" t="str">
        <f t="shared" si="34"/>
        <v>-</v>
      </c>
      <c r="X345" s="88">
        <f t="shared" si="31"/>
        <v>1</v>
      </c>
      <c r="Y345" s="196">
        <f t="shared" si="32"/>
        <v>2.7E-2</v>
      </c>
      <c r="Z345" s="319"/>
      <c r="AA345" s="291"/>
      <c r="AB345" s="63">
        <f>VLOOKUP(B345,'[2]ВОМ КГ-3 СОЭКС'!$C$3:$G$2063,5,0)</f>
        <v>27</v>
      </c>
      <c r="AC345" s="219">
        <f t="shared" si="33"/>
        <v>0</v>
      </c>
    </row>
    <row r="346" spans="1:29" x14ac:dyDescent="0.3">
      <c r="A346" s="159" t="s">
        <v>1086</v>
      </c>
      <c r="B346" s="160" t="s">
        <v>2532</v>
      </c>
      <c r="C346" s="160" t="s">
        <v>4055</v>
      </c>
      <c r="D346" s="113">
        <v>3</v>
      </c>
      <c r="E346" s="85">
        <v>20.3</v>
      </c>
      <c r="F346" s="86">
        <v>60.9</v>
      </c>
      <c r="G346" s="87">
        <v>2.5</v>
      </c>
      <c r="H346" s="87">
        <v>7.5</v>
      </c>
      <c r="I346" s="180" t="s">
        <v>170</v>
      </c>
      <c r="J346" s="96"/>
      <c r="K346" s="96"/>
      <c r="L346" s="96"/>
      <c r="M346" s="96"/>
      <c r="N346" s="96">
        <v>3</v>
      </c>
      <c r="O346" s="164"/>
      <c r="P346" s="164"/>
      <c r="Q346" s="164"/>
      <c r="R346" s="77">
        <f t="shared" si="35"/>
        <v>0</v>
      </c>
      <c r="S346" s="181"/>
      <c r="T346" s="291" t="str">
        <f>IFERROR(VLOOKUP(B346,'Найдено на объекте'!$A$2:$I$83,9,0),"-")</f>
        <v>-</v>
      </c>
      <c r="U346" s="196" t="str">
        <f t="shared" si="30"/>
        <v>-</v>
      </c>
      <c r="V346" s="95" t="str">
        <f>IFERROR(VLOOKUP(B346,[1]Отгрузки!$B$208:$C$281,2,0),"-")</f>
        <v>-</v>
      </c>
      <c r="W346" s="95" t="str">
        <f t="shared" si="34"/>
        <v>-</v>
      </c>
      <c r="X346" s="88">
        <f t="shared" si="31"/>
        <v>3</v>
      </c>
      <c r="Y346" s="196">
        <f t="shared" si="32"/>
        <v>6.0900000000000003E-2</v>
      </c>
      <c r="Z346" s="319"/>
      <c r="AA346" s="291"/>
      <c r="AB346" s="63">
        <f>VLOOKUP(B346,'[2]ВОМ КГ-3 СОЭКС'!$C$3:$G$2063,5,0)</f>
        <v>60.9</v>
      </c>
      <c r="AC346" s="219">
        <f t="shared" si="33"/>
        <v>0</v>
      </c>
    </row>
    <row r="347" spans="1:29" x14ac:dyDescent="0.3">
      <c r="A347" s="159" t="s">
        <v>1089</v>
      </c>
      <c r="B347" s="160" t="s">
        <v>2533</v>
      </c>
      <c r="C347" s="160" t="s">
        <v>4056</v>
      </c>
      <c r="D347" s="113">
        <v>3</v>
      </c>
      <c r="E347" s="85">
        <v>24</v>
      </c>
      <c r="F347" s="86">
        <v>72</v>
      </c>
      <c r="G347" s="87">
        <v>2.95</v>
      </c>
      <c r="H347" s="87">
        <v>8.85</v>
      </c>
      <c r="I347" s="180" t="s">
        <v>170</v>
      </c>
      <c r="J347" s="96"/>
      <c r="K347" s="96"/>
      <c r="L347" s="96"/>
      <c r="M347" s="96"/>
      <c r="N347" s="96">
        <v>3</v>
      </c>
      <c r="O347" s="164"/>
      <c r="P347" s="164"/>
      <c r="Q347" s="164"/>
      <c r="R347" s="77">
        <f t="shared" si="35"/>
        <v>0</v>
      </c>
      <c r="S347" s="181"/>
      <c r="T347" s="291" t="str">
        <f>IFERROR(VLOOKUP(B347,'Найдено на объекте'!$A$2:$I$83,9,0),"-")</f>
        <v>-</v>
      </c>
      <c r="U347" s="196" t="str">
        <f t="shared" si="30"/>
        <v>-</v>
      </c>
      <c r="V347" s="95" t="str">
        <f>IFERROR(VLOOKUP(B347,[1]Отгрузки!$B$208:$C$281,2,0),"-")</f>
        <v>-</v>
      </c>
      <c r="W347" s="95" t="str">
        <f t="shared" si="34"/>
        <v>-</v>
      </c>
      <c r="X347" s="88">
        <f t="shared" si="31"/>
        <v>3</v>
      </c>
      <c r="Y347" s="196">
        <f t="shared" si="32"/>
        <v>7.1999999999999995E-2</v>
      </c>
      <c r="Z347" s="319"/>
      <c r="AA347" s="291"/>
      <c r="AB347" s="63">
        <f>VLOOKUP(B347,'[2]ВОМ КГ-3 СОЭКС'!$C$3:$G$2063,5,0)</f>
        <v>72</v>
      </c>
      <c r="AC347" s="219">
        <f t="shared" si="33"/>
        <v>0</v>
      </c>
    </row>
    <row r="348" spans="1:29" x14ac:dyDescent="0.3">
      <c r="A348" s="159" t="s">
        <v>1092</v>
      </c>
      <c r="B348" s="160" t="s">
        <v>2534</v>
      </c>
      <c r="C348" s="160" t="s">
        <v>4057</v>
      </c>
      <c r="D348" s="113">
        <v>1</v>
      </c>
      <c r="E348" s="85">
        <v>16.600000000000001</v>
      </c>
      <c r="F348" s="86">
        <v>16.600000000000001</v>
      </c>
      <c r="G348" s="87">
        <v>2.04</v>
      </c>
      <c r="H348" s="87">
        <v>2.04</v>
      </c>
      <c r="I348" s="180" t="s">
        <v>170</v>
      </c>
      <c r="J348" s="96"/>
      <c r="K348" s="96"/>
      <c r="L348" s="96"/>
      <c r="M348" s="96"/>
      <c r="N348" s="96">
        <v>1</v>
      </c>
      <c r="O348" s="164"/>
      <c r="P348" s="164"/>
      <c r="Q348" s="164"/>
      <c r="R348" s="77">
        <f t="shared" si="35"/>
        <v>0</v>
      </c>
      <c r="S348" s="181"/>
      <c r="T348" s="291" t="str">
        <f>IFERROR(VLOOKUP(B348,'Найдено на объекте'!$A$2:$I$83,9,0),"-")</f>
        <v>-</v>
      </c>
      <c r="U348" s="196" t="str">
        <f t="shared" si="30"/>
        <v>-</v>
      </c>
      <c r="V348" s="95" t="str">
        <f>IFERROR(VLOOKUP(B348,[1]Отгрузки!$B$208:$C$281,2,0),"-")</f>
        <v>-</v>
      </c>
      <c r="W348" s="95" t="str">
        <f t="shared" si="34"/>
        <v>-</v>
      </c>
      <c r="X348" s="88">
        <f t="shared" si="31"/>
        <v>1</v>
      </c>
      <c r="Y348" s="196">
        <f t="shared" si="32"/>
        <v>1.66E-2</v>
      </c>
      <c r="Z348" s="319"/>
      <c r="AA348" s="291"/>
      <c r="AB348" s="63">
        <f>VLOOKUP(B348,'[2]ВОМ КГ-3 СОЭКС'!$C$3:$G$2063,5,0)</f>
        <v>16.600000000000001</v>
      </c>
      <c r="AC348" s="219">
        <f t="shared" si="33"/>
        <v>0</v>
      </c>
    </row>
    <row r="349" spans="1:29" x14ac:dyDescent="0.3">
      <c r="A349" s="159" t="s">
        <v>1095</v>
      </c>
      <c r="B349" s="160" t="s">
        <v>2535</v>
      </c>
      <c r="C349" s="160" t="s">
        <v>4058</v>
      </c>
      <c r="D349" s="113">
        <v>1</v>
      </c>
      <c r="E349" s="85">
        <v>54.4</v>
      </c>
      <c r="F349" s="86">
        <v>54.4</v>
      </c>
      <c r="G349" s="87">
        <v>3</v>
      </c>
      <c r="H349" s="87">
        <v>3</v>
      </c>
      <c r="I349" s="180" t="s">
        <v>170</v>
      </c>
      <c r="J349" s="96"/>
      <c r="K349" s="96"/>
      <c r="L349" s="96">
        <v>1</v>
      </c>
      <c r="M349" s="96"/>
      <c r="N349" s="96"/>
      <c r="O349" s="164"/>
      <c r="P349" s="164"/>
      <c r="Q349" s="164"/>
      <c r="R349" s="77">
        <f t="shared" si="35"/>
        <v>0</v>
      </c>
      <c r="S349" s="181"/>
      <c r="T349" s="291" t="str">
        <f>IFERROR(VLOOKUP(B349,'Найдено на объекте'!$A$2:$I$83,9,0),"-")</f>
        <v>-</v>
      </c>
      <c r="U349" s="196" t="str">
        <f t="shared" si="30"/>
        <v>-</v>
      </c>
      <c r="V349" s="95" t="str">
        <f>IFERROR(VLOOKUP(B349,[1]Отгрузки!$B$208:$C$281,2,0),"-")</f>
        <v>-</v>
      </c>
      <c r="W349" s="95" t="str">
        <f t="shared" si="34"/>
        <v>-</v>
      </c>
      <c r="X349" s="88">
        <f t="shared" si="31"/>
        <v>1</v>
      </c>
      <c r="Y349" s="196">
        <f t="shared" si="32"/>
        <v>5.4399999999999997E-2</v>
      </c>
      <c r="Z349" s="319"/>
      <c r="AA349" s="291"/>
      <c r="AB349" s="63">
        <f>VLOOKUP(B349,'[2]ВОМ КГ-3 СОЭКС'!$C$3:$G$2063,5,0)</f>
        <v>54.4</v>
      </c>
      <c r="AC349" s="219">
        <f t="shared" si="33"/>
        <v>0</v>
      </c>
    </row>
    <row r="350" spans="1:29" x14ac:dyDescent="0.3">
      <c r="A350" s="159" t="s">
        <v>1098</v>
      </c>
      <c r="B350" s="160" t="s">
        <v>2536</v>
      </c>
      <c r="C350" s="160" t="s">
        <v>4059</v>
      </c>
      <c r="D350" s="113">
        <v>6</v>
      </c>
      <c r="E350" s="85">
        <v>18.2</v>
      </c>
      <c r="F350" s="86">
        <v>109.2</v>
      </c>
      <c r="G350" s="87">
        <v>0.99</v>
      </c>
      <c r="H350" s="87">
        <v>5.94</v>
      </c>
      <c r="I350" s="180" t="s">
        <v>170</v>
      </c>
      <c r="J350" s="96"/>
      <c r="K350" s="96"/>
      <c r="L350" s="96">
        <v>2</v>
      </c>
      <c r="M350" s="96"/>
      <c r="N350" s="96">
        <v>4</v>
      </c>
      <c r="O350" s="164"/>
      <c r="P350" s="164"/>
      <c r="Q350" s="164"/>
      <c r="R350" s="77">
        <f t="shared" si="35"/>
        <v>0</v>
      </c>
      <c r="S350" s="181"/>
      <c r="T350" s="291" t="str">
        <f>IFERROR(VLOOKUP(B350,'Найдено на объекте'!$A$2:$I$83,9,0),"-")</f>
        <v>-</v>
      </c>
      <c r="U350" s="196" t="str">
        <f t="shared" si="30"/>
        <v>-</v>
      </c>
      <c r="V350" s="95" t="str">
        <f>IFERROR(VLOOKUP(B350,[1]Отгрузки!$B$208:$C$281,2,0),"-")</f>
        <v>-</v>
      </c>
      <c r="W350" s="95" t="str">
        <f t="shared" si="34"/>
        <v>-</v>
      </c>
      <c r="X350" s="88">
        <f t="shared" si="31"/>
        <v>6</v>
      </c>
      <c r="Y350" s="196">
        <f t="shared" si="32"/>
        <v>0.10919999999999999</v>
      </c>
      <c r="Z350" s="319"/>
      <c r="AA350" s="291"/>
      <c r="AB350" s="63">
        <f>VLOOKUP(B350,'[2]ВОМ КГ-3 СОЭКС'!$C$3:$G$2063,5,0)</f>
        <v>109.2</v>
      </c>
      <c r="AC350" s="219">
        <f t="shared" si="33"/>
        <v>0</v>
      </c>
    </row>
    <row r="351" spans="1:29" x14ac:dyDescent="0.3">
      <c r="A351" s="159" t="s">
        <v>1101</v>
      </c>
      <c r="B351" s="160" t="s">
        <v>2537</v>
      </c>
      <c r="C351" s="160" t="s">
        <v>4060</v>
      </c>
      <c r="D351" s="113">
        <v>6</v>
      </c>
      <c r="E351" s="85">
        <v>18.100000000000001</v>
      </c>
      <c r="F351" s="86">
        <v>108.6</v>
      </c>
      <c r="G351" s="87">
        <v>0.99</v>
      </c>
      <c r="H351" s="87">
        <v>5.94</v>
      </c>
      <c r="I351" s="180" t="s">
        <v>170</v>
      </c>
      <c r="J351" s="96"/>
      <c r="K351" s="96"/>
      <c r="L351" s="96">
        <v>2</v>
      </c>
      <c r="M351" s="96"/>
      <c r="N351" s="96">
        <v>4</v>
      </c>
      <c r="O351" s="164"/>
      <c r="P351" s="164"/>
      <c r="Q351" s="164"/>
      <c r="R351" s="77">
        <f t="shared" si="35"/>
        <v>0</v>
      </c>
      <c r="S351" s="181"/>
      <c r="T351" s="291" t="str">
        <f>IFERROR(VLOOKUP(B351,'Найдено на объекте'!$A$2:$I$83,9,0),"-")</f>
        <v>-</v>
      </c>
      <c r="U351" s="196" t="str">
        <f t="shared" si="30"/>
        <v>-</v>
      </c>
      <c r="V351" s="95" t="str">
        <f>IFERROR(VLOOKUP(B351,[1]Отгрузки!$B$208:$C$281,2,0),"-")</f>
        <v>-</v>
      </c>
      <c r="W351" s="95" t="str">
        <f t="shared" si="34"/>
        <v>-</v>
      </c>
      <c r="X351" s="88">
        <f t="shared" si="31"/>
        <v>6</v>
      </c>
      <c r="Y351" s="196">
        <f t="shared" si="32"/>
        <v>0.1086</v>
      </c>
      <c r="Z351" s="319"/>
      <c r="AA351" s="291"/>
      <c r="AB351" s="63">
        <f>VLOOKUP(B351,'[2]ВОМ КГ-3 СОЭКС'!$C$3:$G$2063,5,0)</f>
        <v>108.6</v>
      </c>
      <c r="AC351" s="219">
        <f t="shared" si="33"/>
        <v>0</v>
      </c>
    </row>
    <row r="352" spans="1:29" x14ac:dyDescent="0.3">
      <c r="A352" s="159" t="s">
        <v>1104</v>
      </c>
      <c r="B352" s="160" t="s">
        <v>2538</v>
      </c>
      <c r="C352" s="160" t="s">
        <v>4061</v>
      </c>
      <c r="D352" s="113">
        <v>4</v>
      </c>
      <c r="E352" s="85">
        <v>26.2</v>
      </c>
      <c r="F352" s="86">
        <v>104.8</v>
      </c>
      <c r="G352" s="87">
        <v>1.41</v>
      </c>
      <c r="H352" s="87">
        <v>5.64</v>
      </c>
      <c r="I352" s="180" t="s">
        <v>170</v>
      </c>
      <c r="J352" s="96"/>
      <c r="K352" s="96"/>
      <c r="L352" s="96">
        <v>4</v>
      </c>
      <c r="M352" s="96"/>
      <c r="N352" s="96"/>
      <c r="O352" s="164"/>
      <c r="P352" s="164"/>
      <c r="Q352" s="164"/>
      <c r="R352" s="77">
        <f t="shared" si="35"/>
        <v>0</v>
      </c>
      <c r="S352" s="181"/>
      <c r="T352" s="291" t="str">
        <f>IFERROR(VLOOKUP(B352,'Найдено на объекте'!$A$2:$I$83,9,0),"-")</f>
        <v>-</v>
      </c>
      <c r="U352" s="196" t="str">
        <f t="shared" si="30"/>
        <v>-</v>
      </c>
      <c r="V352" s="95" t="str">
        <f>IFERROR(VLOOKUP(B352,[1]Отгрузки!$B$208:$C$281,2,0),"-")</f>
        <v>-</v>
      </c>
      <c r="W352" s="95" t="str">
        <f t="shared" si="34"/>
        <v>-</v>
      </c>
      <c r="X352" s="88">
        <f t="shared" si="31"/>
        <v>4</v>
      </c>
      <c r="Y352" s="196">
        <f t="shared" si="32"/>
        <v>0.10479999999999999</v>
      </c>
      <c r="Z352" s="319"/>
      <c r="AA352" s="291"/>
      <c r="AB352" s="63">
        <f>VLOOKUP(B352,'[2]ВОМ КГ-3 СОЭКС'!$C$3:$G$2063,5,0)</f>
        <v>104.8</v>
      </c>
      <c r="AC352" s="219">
        <f t="shared" si="33"/>
        <v>0</v>
      </c>
    </row>
    <row r="353" spans="1:29" x14ac:dyDescent="0.3">
      <c r="A353" s="159" t="s">
        <v>1107</v>
      </c>
      <c r="B353" s="160" t="s">
        <v>2539</v>
      </c>
      <c r="C353" s="160" t="s">
        <v>4062</v>
      </c>
      <c r="D353" s="113">
        <v>1</v>
      </c>
      <c r="E353" s="85">
        <v>13.6</v>
      </c>
      <c r="F353" s="86">
        <v>13.6</v>
      </c>
      <c r="G353" s="87">
        <v>0.73</v>
      </c>
      <c r="H353" s="87">
        <v>0.73</v>
      </c>
      <c r="I353" s="180" t="s">
        <v>170</v>
      </c>
      <c r="J353" s="96"/>
      <c r="K353" s="96"/>
      <c r="L353" s="96">
        <v>1</v>
      </c>
      <c r="M353" s="96"/>
      <c r="N353" s="96"/>
      <c r="O353" s="164"/>
      <c r="P353" s="164"/>
      <c r="Q353" s="164"/>
      <c r="R353" s="77">
        <f t="shared" si="35"/>
        <v>0</v>
      </c>
      <c r="S353" s="181"/>
      <c r="T353" s="291" t="str">
        <f>IFERROR(VLOOKUP(B353,'Найдено на объекте'!$A$2:$I$83,9,0),"-")</f>
        <v>-</v>
      </c>
      <c r="U353" s="196" t="str">
        <f t="shared" si="30"/>
        <v>-</v>
      </c>
      <c r="V353" s="95" t="str">
        <f>IFERROR(VLOOKUP(B353,[1]Отгрузки!$B$208:$C$281,2,0),"-")</f>
        <v>-</v>
      </c>
      <c r="W353" s="95" t="str">
        <f t="shared" si="34"/>
        <v>-</v>
      </c>
      <c r="X353" s="88">
        <f t="shared" si="31"/>
        <v>1</v>
      </c>
      <c r="Y353" s="196">
        <f t="shared" si="32"/>
        <v>1.3599999999999999E-2</v>
      </c>
      <c r="Z353" s="319"/>
      <c r="AA353" s="291"/>
      <c r="AB353" s="63">
        <f>VLOOKUP(B353,'[2]ВОМ КГ-3 СОЭКС'!$C$3:$G$2063,5,0)</f>
        <v>13.6</v>
      </c>
      <c r="AC353" s="219">
        <f t="shared" si="33"/>
        <v>0</v>
      </c>
    </row>
    <row r="354" spans="1:29" ht="31.2" x14ac:dyDescent="0.3">
      <c r="A354" s="159" t="s">
        <v>1110</v>
      </c>
      <c r="B354" s="160" t="s">
        <v>2540</v>
      </c>
      <c r="C354" s="160" t="s">
        <v>4063</v>
      </c>
      <c r="D354" s="113">
        <v>4</v>
      </c>
      <c r="E354" s="85">
        <v>16.600000000000001</v>
      </c>
      <c r="F354" s="86">
        <v>66.400000000000006</v>
      </c>
      <c r="G354" s="87">
        <v>0.89</v>
      </c>
      <c r="H354" s="87">
        <v>3.56</v>
      </c>
      <c r="I354" s="180" t="s">
        <v>170</v>
      </c>
      <c r="J354" s="96"/>
      <c r="K354" s="96"/>
      <c r="L354" s="96">
        <v>3</v>
      </c>
      <c r="M354" s="96"/>
      <c r="N354" s="96"/>
      <c r="O354" s="96"/>
      <c r="P354" s="96"/>
      <c r="Q354" s="164"/>
      <c r="R354" s="77">
        <f t="shared" si="35"/>
        <v>1</v>
      </c>
      <c r="S354" s="181" t="s">
        <v>1775</v>
      </c>
      <c r="T354" s="291" t="str">
        <f>IFERROR(VLOOKUP(B354,'Найдено на объекте'!$A$2:$I$83,9,0),"-")</f>
        <v>-</v>
      </c>
      <c r="U354" s="196" t="str">
        <f t="shared" si="30"/>
        <v>-</v>
      </c>
      <c r="V354" s="95" t="str">
        <f>IFERROR(VLOOKUP(B354,[1]Отгрузки!$B$208:$C$281,2,0),"-")</f>
        <v>-</v>
      </c>
      <c r="W354" s="95" t="str">
        <f t="shared" si="34"/>
        <v>-</v>
      </c>
      <c r="X354" s="88">
        <f t="shared" si="31"/>
        <v>4</v>
      </c>
      <c r="Y354" s="196">
        <f t="shared" si="32"/>
        <v>6.6400000000000001E-2</v>
      </c>
      <c r="Z354" s="319"/>
      <c r="AA354" s="291"/>
      <c r="AB354" s="63">
        <f>VLOOKUP(B354,'[2]ВОМ КГ-3 СОЭКС'!$C$3:$G$2063,5,0)</f>
        <v>66.400000000000006</v>
      </c>
      <c r="AC354" s="219">
        <f t="shared" si="33"/>
        <v>0</v>
      </c>
    </row>
    <row r="355" spans="1:29" ht="31.2" x14ac:dyDescent="0.3">
      <c r="A355" s="159" t="s">
        <v>1113</v>
      </c>
      <c r="B355" s="160" t="s">
        <v>2541</v>
      </c>
      <c r="C355" s="160" t="s">
        <v>4064</v>
      </c>
      <c r="D355" s="113">
        <v>4</v>
      </c>
      <c r="E355" s="85">
        <v>16.600000000000001</v>
      </c>
      <c r="F355" s="86">
        <v>66.400000000000006</v>
      </c>
      <c r="G355" s="87">
        <v>0.89</v>
      </c>
      <c r="H355" s="87">
        <v>3.56</v>
      </c>
      <c r="I355" s="180" t="s">
        <v>170</v>
      </c>
      <c r="J355" s="96"/>
      <c r="K355" s="96"/>
      <c r="L355" s="96">
        <v>3</v>
      </c>
      <c r="M355" s="96"/>
      <c r="N355" s="96"/>
      <c r="O355" s="164"/>
      <c r="P355" s="164"/>
      <c r="Q355" s="164"/>
      <c r="R355" s="77">
        <f t="shared" si="35"/>
        <v>1</v>
      </c>
      <c r="S355" s="181" t="s">
        <v>1775</v>
      </c>
      <c r="T355" s="291" t="str">
        <f>IFERROR(VLOOKUP(B355,'Найдено на объекте'!$A$2:$I$83,9,0),"-")</f>
        <v>-</v>
      </c>
      <c r="U355" s="196" t="str">
        <f t="shared" si="30"/>
        <v>-</v>
      </c>
      <c r="V355" s="95" t="str">
        <f>IFERROR(VLOOKUP(B355,[1]Отгрузки!$B$208:$C$281,2,0),"-")</f>
        <v>-</v>
      </c>
      <c r="W355" s="95" t="str">
        <f t="shared" si="34"/>
        <v>-</v>
      </c>
      <c r="X355" s="88">
        <f t="shared" si="31"/>
        <v>4</v>
      </c>
      <c r="Y355" s="196">
        <f t="shared" si="32"/>
        <v>6.6400000000000001E-2</v>
      </c>
      <c r="Z355" s="319"/>
      <c r="AA355" s="291"/>
      <c r="AB355" s="63">
        <f>VLOOKUP(B355,'[2]ВОМ КГ-3 СОЭКС'!$C$3:$G$2063,5,0)</f>
        <v>66.400000000000006</v>
      </c>
      <c r="AC355" s="219">
        <f t="shared" si="33"/>
        <v>0</v>
      </c>
    </row>
    <row r="356" spans="1:29" x14ac:dyDescent="0.3">
      <c r="A356" s="159" t="s">
        <v>1116</v>
      </c>
      <c r="B356" s="160" t="s">
        <v>2542</v>
      </c>
      <c r="C356" s="160" t="s">
        <v>4065</v>
      </c>
      <c r="D356" s="113">
        <v>1</v>
      </c>
      <c r="E356" s="85">
        <v>43.1</v>
      </c>
      <c r="F356" s="86">
        <v>43.1</v>
      </c>
      <c r="G356" s="87">
        <v>2.37</v>
      </c>
      <c r="H356" s="87">
        <v>2.37</v>
      </c>
      <c r="I356" s="180" t="s">
        <v>170</v>
      </c>
      <c r="J356" s="96"/>
      <c r="K356" s="96"/>
      <c r="L356" s="96">
        <v>1</v>
      </c>
      <c r="M356" s="96"/>
      <c r="N356" s="96"/>
      <c r="O356" s="164"/>
      <c r="P356" s="164"/>
      <c r="Q356" s="164"/>
      <c r="R356" s="77">
        <f t="shared" si="35"/>
        <v>0</v>
      </c>
      <c r="S356" s="181"/>
      <c r="T356" s="291" t="str">
        <f>IFERROR(VLOOKUP(B356,'Найдено на объекте'!$A$2:$I$83,9,0),"-")</f>
        <v>-</v>
      </c>
      <c r="U356" s="196" t="str">
        <f t="shared" si="30"/>
        <v>-</v>
      </c>
      <c r="V356" s="95" t="str">
        <f>IFERROR(VLOOKUP(B356,[1]Отгрузки!$B$208:$C$281,2,0),"-")</f>
        <v>-</v>
      </c>
      <c r="W356" s="95" t="str">
        <f t="shared" si="34"/>
        <v>-</v>
      </c>
      <c r="X356" s="88">
        <f t="shared" si="31"/>
        <v>1</v>
      </c>
      <c r="Y356" s="196">
        <f t="shared" si="32"/>
        <v>4.3099999999999999E-2</v>
      </c>
      <c r="Z356" s="319"/>
      <c r="AA356" s="291"/>
      <c r="AB356" s="63">
        <f>VLOOKUP(B356,'[2]ВОМ КГ-3 СОЭКС'!$C$3:$G$2063,5,0)</f>
        <v>43.1</v>
      </c>
      <c r="AC356" s="219">
        <f t="shared" si="33"/>
        <v>0</v>
      </c>
    </row>
    <row r="357" spans="1:29" x14ac:dyDescent="0.3">
      <c r="A357" s="159" t="s">
        <v>1119</v>
      </c>
      <c r="B357" s="160" t="s">
        <v>2543</v>
      </c>
      <c r="C357" s="160" t="s">
        <v>4066</v>
      </c>
      <c r="D357" s="113">
        <v>3</v>
      </c>
      <c r="E357" s="85">
        <v>28.1</v>
      </c>
      <c r="F357" s="86">
        <v>84.3</v>
      </c>
      <c r="G357" s="87">
        <v>1.52</v>
      </c>
      <c r="H357" s="87">
        <v>4.5599999999999996</v>
      </c>
      <c r="I357" s="180" t="s">
        <v>170</v>
      </c>
      <c r="J357" s="96"/>
      <c r="K357" s="96"/>
      <c r="L357" s="96">
        <v>3</v>
      </c>
      <c r="M357" s="96"/>
      <c r="N357" s="96"/>
      <c r="O357" s="164"/>
      <c r="P357" s="164"/>
      <c r="Q357" s="164"/>
      <c r="R357" s="77">
        <f t="shared" si="35"/>
        <v>0</v>
      </c>
      <c r="S357" s="181"/>
      <c r="T357" s="291" t="str">
        <f>IFERROR(VLOOKUP(B357,'Найдено на объекте'!$A$2:$I$83,9,0),"-")</f>
        <v>-</v>
      </c>
      <c r="U357" s="196" t="str">
        <f t="shared" si="30"/>
        <v>-</v>
      </c>
      <c r="V357" s="95" t="str">
        <f>IFERROR(VLOOKUP(B357,[1]Отгрузки!$B$208:$C$281,2,0),"-")</f>
        <v>-</v>
      </c>
      <c r="W357" s="95" t="str">
        <f t="shared" si="34"/>
        <v>-</v>
      </c>
      <c r="X357" s="88">
        <f t="shared" si="31"/>
        <v>3</v>
      </c>
      <c r="Y357" s="196">
        <f t="shared" si="32"/>
        <v>8.4300000000000014E-2</v>
      </c>
      <c r="Z357" s="319"/>
      <c r="AA357" s="291"/>
      <c r="AB357" s="63">
        <f>VLOOKUP(B357,'[2]ВОМ КГ-3 СОЭКС'!$C$3:$G$2063,5,0)</f>
        <v>84.3</v>
      </c>
      <c r="AC357" s="219">
        <f t="shared" si="33"/>
        <v>0</v>
      </c>
    </row>
    <row r="358" spans="1:29" x14ac:dyDescent="0.3">
      <c r="A358" s="159" t="s">
        <v>1122</v>
      </c>
      <c r="B358" s="160" t="s">
        <v>2544</v>
      </c>
      <c r="C358" s="160" t="s">
        <v>4067</v>
      </c>
      <c r="D358" s="113">
        <v>4</v>
      </c>
      <c r="E358" s="85">
        <v>5.0999999999999996</v>
      </c>
      <c r="F358" s="86">
        <v>20.399999999999999</v>
      </c>
      <c r="G358" s="87">
        <v>0.26</v>
      </c>
      <c r="H358" s="87">
        <v>1.04</v>
      </c>
      <c r="I358" s="180" t="s">
        <v>170</v>
      </c>
      <c r="J358" s="96"/>
      <c r="K358" s="96"/>
      <c r="L358" s="96">
        <v>3</v>
      </c>
      <c r="M358" s="96"/>
      <c r="N358" s="96">
        <v>1</v>
      </c>
      <c r="O358" s="164"/>
      <c r="P358" s="164"/>
      <c r="Q358" s="164"/>
      <c r="R358" s="77">
        <f t="shared" si="35"/>
        <v>0</v>
      </c>
      <c r="S358" s="181"/>
      <c r="T358" s="291" t="str">
        <f>IFERROR(VLOOKUP(B358,'Найдено на объекте'!$A$2:$I$83,9,0),"-")</f>
        <v>-</v>
      </c>
      <c r="U358" s="196" t="str">
        <f t="shared" si="30"/>
        <v>-</v>
      </c>
      <c r="V358" s="95" t="str">
        <f>IFERROR(VLOOKUP(B358,[1]Отгрузки!$B$208:$C$281,2,0),"-")</f>
        <v>-</v>
      </c>
      <c r="W358" s="95" t="str">
        <f t="shared" si="34"/>
        <v>-</v>
      </c>
      <c r="X358" s="88">
        <f t="shared" si="31"/>
        <v>4</v>
      </c>
      <c r="Y358" s="196">
        <f t="shared" si="32"/>
        <v>2.0399999999999998E-2</v>
      </c>
      <c r="Z358" s="319"/>
      <c r="AA358" s="291"/>
      <c r="AB358" s="63">
        <f>VLOOKUP(B358,'[2]ВОМ КГ-3 СОЭКС'!$C$3:$G$2063,5,0)</f>
        <v>20.399999999999999</v>
      </c>
      <c r="AC358" s="219">
        <f t="shared" si="33"/>
        <v>0</v>
      </c>
    </row>
    <row r="359" spans="1:29" x14ac:dyDescent="0.3">
      <c r="A359" s="159" t="s">
        <v>1125</v>
      </c>
      <c r="B359" s="160" t="s">
        <v>2545</v>
      </c>
      <c r="C359" s="160" t="s">
        <v>4068</v>
      </c>
      <c r="D359" s="113">
        <v>1</v>
      </c>
      <c r="E359" s="85">
        <v>25.4</v>
      </c>
      <c r="F359" s="86">
        <v>25.4</v>
      </c>
      <c r="G359" s="87">
        <v>1.37</v>
      </c>
      <c r="H359" s="87">
        <v>1.37</v>
      </c>
      <c r="I359" s="180" t="s">
        <v>170</v>
      </c>
      <c r="J359" s="96"/>
      <c r="K359" s="96"/>
      <c r="L359" s="96"/>
      <c r="M359" s="96"/>
      <c r="N359" s="96"/>
      <c r="O359" s="164"/>
      <c r="P359" s="164"/>
      <c r="Q359" s="164"/>
      <c r="R359" s="77">
        <f t="shared" si="35"/>
        <v>1</v>
      </c>
      <c r="S359" s="181" t="s">
        <v>1772</v>
      </c>
      <c r="T359" s="291" t="str">
        <f>IFERROR(VLOOKUP(B359,'Найдено на объекте'!$A$2:$I$83,9,0),"-")</f>
        <v>-</v>
      </c>
      <c r="U359" s="196" t="str">
        <f t="shared" si="30"/>
        <v>-</v>
      </c>
      <c r="V359" s="95" t="str">
        <f>IFERROR(VLOOKUP(B359,[1]Отгрузки!$B$208:$C$281,2,0),"-")</f>
        <v>-</v>
      </c>
      <c r="W359" s="95" t="str">
        <f t="shared" si="34"/>
        <v>-</v>
      </c>
      <c r="X359" s="88">
        <f t="shared" si="31"/>
        <v>1</v>
      </c>
      <c r="Y359" s="196">
        <f t="shared" si="32"/>
        <v>2.5399999999999999E-2</v>
      </c>
      <c r="Z359" s="319"/>
      <c r="AA359" s="291"/>
      <c r="AB359" s="63">
        <f>VLOOKUP(B359,'[2]ВОМ КГ-3 СОЭКС'!$C$3:$G$2063,5,0)</f>
        <v>25.4</v>
      </c>
      <c r="AC359" s="219">
        <f t="shared" si="33"/>
        <v>0</v>
      </c>
    </row>
    <row r="360" spans="1:29" x14ac:dyDescent="0.3">
      <c r="A360" s="159" t="s">
        <v>1128</v>
      </c>
      <c r="B360" s="160" t="s">
        <v>2546</v>
      </c>
      <c r="C360" s="160" t="s">
        <v>4069</v>
      </c>
      <c r="D360" s="113">
        <v>1</v>
      </c>
      <c r="E360" s="85">
        <v>13.9</v>
      </c>
      <c r="F360" s="86">
        <v>13.9</v>
      </c>
      <c r="G360" s="87">
        <v>0.74</v>
      </c>
      <c r="H360" s="87">
        <v>0.74</v>
      </c>
      <c r="I360" s="180" t="s">
        <v>170</v>
      </c>
      <c r="J360" s="96"/>
      <c r="K360" s="96"/>
      <c r="L360" s="96">
        <v>1</v>
      </c>
      <c r="M360" s="96"/>
      <c r="N360" s="96"/>
      <c r="O360" s="164"/>
      <c r="P360" s="164"/>
      <c r="Q360" s="164"/>
      <c r="R360" s="77">
        <f t="shared" si="35"/>
        <v>0</v>
      </c>
      <c r="S360" s="181"/>
      <c r="T360" s="291" t="str">
        <f>IFERROR(VLOOKUP(B360,'Найдено на объекте'!$A$2:$I$83,9,0),"-")</f>
        <v>-</v>
      </c>
      <c r="U360" s="196" t="str">
        <f t="shared" si="30"/>
        <v>-</v>
      </c>
      <c r="V360" s="95" t="str">
        <f>IFERROR(VLOOKUP(B360,[1]Отгрузки!$B$208:$C$281,2,0),"-")</f>
        <v>-</v>
      </c>
      <c r="W360" s="95" t="str">
        <f t="shared" si="34"/>
        <v>-</v>
      </c>
      <c r="X360" s="88">
        <f t="shared" si="31"/>
        <v>1</v>
      </c>
      <c r="Y360" s="196">
        <f t="shared" si="32"/>
        <v>1.3900000000000001E-2</v>
      </c>
      <c r="Z360" s="319"/>
      <c r="AA360" s="291"/>
      <c r="AB360" s="63">
        <f>VLOOKUP(B360,'[2]ВОМ КГ-3 СОЭКС'!$C$3:$G$2063,5,0)</f>
        <v>13.9</v>
      </c>
      <c r="AC360" s="219">
        <f t="shared" si="33"/>
        <v>0</v>
      </c>
    </row>
    <row r="361" spans="1:29" x14ac:dyDescent="0.3">
      <c r="A361" s="159" t="s">
        <v>1131</v>
      </c>
      <c r="B361" s="160" t="s">
        <v>2547</v>
      </c>
      <c r="C361" s="160" t="s">
        <v>4070</v>
      </c>
      <c r="D361" s="113">
        <v>1</v>
      </c>
      <c r="E361" s="85">
        <v>72.400000000000006</v>
      </c>
      <c r="F361" s="86">
        <v>72.400000000000006</v>
      </c>
      <c r="G361" s="87">
        <v>3.99</v>
      </c>
      <c r="H361" s="87">
        <v>3.99</v>
      </c>
      <c r="I361" s="180" t="s">
        <v>170</v>
      </c>
      <c r="J361" s="96"/>
      <c r="K361" s="96"/>
      <c r="L361" s="96"/>
      <c r="M361" s="96">
        <v>1</v>
      </c>
      <c r="N361" s="96"/>
      <c r="O361" s="164"/>
      <c r="P361" s="164"/>
      <c r="Q361" s="164"/>
      <c r="R361" s="77">
        <f t="shared" si="35"/>
        <v>0</v>
      </c>
      <c r="S361" s="181"/>
      <c r="T361" s="291" t="str">
        <f>IFERROR(VLOOKUP(B361,'Найдено на объекте'!$A$2:$I$83,9,0),"-")</f>
        <v>-</v>
      </c>
      <c r="U361" s="196" t="str">
        <f t="shared" si="30"/>
        <v>-</v>
      </c>
      <c r="V361" s="95" t="str">
        <f>IFERROR(VLOOKUP(B361,[1]Отгрузки!$B$208:$C$281,2,0),"-")</f>
        <v>-</v>
      </c>
      <c r="W361" s="95" t="str">
        <f t="shared" si="34"/>
        <v>-</v>
      </c>
      <c r="X361" s="88">
        <f t="shared" si="31"/>
        <v>1</v>
      </c>
      <c r="Y361" s="196">
        <f t="shared" si="32"/>
        <v>7.2400000000000006E-2</v>
      </c>
      <c r="Z361" s="319"/>
      <c r="AA361" s="291"/>
      <c r="AB361" s="63">
        <f>VLOOKUP(B361,'[2]ВОМ КГ-3 СОЭКС'!$C$3:$G$2063,5,0)</f>
        <v>72.400000000000006</v>
      </c>
      <c r="AC361" s="219">
        <f t="shared" si="33"/>
        <v>0</v>
      </c>
    </row>
    <row r="362" spans="1:29" x14ac:dyDescent="0.3">
      <c r="A362" s="159" t="s">
        <v>1134</v>
      </c>
      <c r="B362" s="160" t="s">
        <v>2548</v>
      </c>
      <c r="C362" s="160" t="s">
        <v>4071</v>
      </c>
      <c r="D362" s="113">
        <v>1</v>
      </c>
      <c r="E362" s="85">
        <v>40.1</v>
      </c>
      <c r="F362" s="86">
        <v>40.1</v>
      </c>
      <c r="G362" s="87">
        <v>2.2000000000000002</v>
      </c>
      <c r="H362" s="87">
        <v>2.2000000000000002</v>
      </c>
      <c r="I362" s="180" t="s">
        <v>170</v>
      </c>
      <c r="J362" s="96"/>
      <c r="K362" s="96"/>
      <c r="L362" s="96"/>
      <c r="M362" s="96">
        <v>1</v>
      </c>
      <c r="N362" s="96"/>
      <c r="O362" s="164"/>
      <c r="P362" s="164"/>
      <c r="Q362" s="164"/>
      <c r="R362" s="77">
        <f t="shared" si="35"/>
        <v>0</v>
      </c>
      <c r="S362" s="181"/>
      <c r="T362" s="291" t="str">
        <f>IFERROR(VLOOKUP(B362,'Найдено на объекте'!$A$2:$I$83,9,0),"-")</f>
        <v>-</v>
      </c>
      <c r="U362" s="196" t="str">
        <f t="shared" si="30"/>
        <v>-</v>
      </c>
      <c r="V362" s="95" t="str">
        <f>IFERROR(VLOOKUP(B362,[1]Отгрузки!$B$208:$C$281,2,0),"-")</f>
        <v>-</v>
      </c>
      <c r="W362" s="95" t="str">
        <f t="shared" si="34"/>
        <v>-</v>
      </c>
      <c r="X362" s="88">
        <f t="shared" si="31"/>
        <v>1</v>
      </c>
      <c r="Y362" s="196">
        <f t="shared" si="32"/>
        <v>4.0100000000000004E-2</v>
      </c>
      <c r="Z362" s="319"/>
      <c r="AA362" s="291"/>
      <c r="AB362" s="63">
        <f>VLOOKUP(B362,'[2]ВОМ КГ-3 СОЭКС'!$C$3:$G$2063,5,0)</f>
        <v>40.1</v>
      </c>
      <c r="AC362" s="219">
        <f t="shared" si="33"/>
        <v>0</v>
      </c>
    </row>
    <row r="363" spans="1:29" x14ac:dyDescent="0.3">
      <c r="A363" s="159" t="s">
        <v>1137</v>
      </c>
      <c r="B363" s="160" t="s">
        <v>2549</v>
      </c>
      <c r="C363" s="160" t="s">
        <v>4072</v>
      </c>
      <c r="D363" s="113">
        <v>1</v>
      </c>
      <c r="E363" s="85">
        <v>16.2</v>
      </c>
      <c r="F363" s="86">
        <v>16.2</v>
      </c>
      <c r="G363" s="87">
        <v>0.88</v>
      </c>
      <c r="H363" s="87">
        <v>0.88</v>
      </c>
      <c r="I363" s="180" t="s">
        <v>170</v>
      </c>
      <c r="J363" s="96"/>
      <c r="K363" s="96"/>
      <c r="L363" s="96"/>
      <c r="M363" s="96">
        <v>1</v>
      </c>
      <c r="N363" s="96"/>
      <c r="O363" s="164"/>
      <c r="P363" s="164"/>
      <c r="Q363" s="164"/>
      <c r="R363" s="77">
        <f t="shared" si="35"/>
        <v>0</v>
      </c>
      <c r="S363" s="181"/>
      <c r="T363" s="291" t="str">
        <f>IFERROR(VLOOKUP(B363,'Найдено на объекте'!$A$2:$I$83,9,0),"-")</f>
        <v>-</v>
      </c>
      <c r="U363" s="196" t="str">
        <f t="shared" si="30"/>
        <v>-</v>
      </c>
      <c r="V363" s="95" t="str">
        <f>IFERROR(VLOOKUP(B363,[1]Отгрузки!$B$208:$C$281,2,0),"-")</f>
        <v>-</v>
      </c>
      <c r="W363" s="95" t="str">
        <f t="shared" si="34"/>
        <v>-</v>
      </c>
      <c r="X363" s="88">
        <f t="shared" si="31"/>
        <v>1</v>
      </c>
      <c r="Y363" s="196">
        <f t="shared" si="32"/>
        <v>1.6199999999999999E-2</v>
      </c>
      <c r="Z363" s="319"/>
      <c r="AA363" s="291"/>
      <c r="AB363" s="63">
        <f>VLOOKUP(B363,'[2]ВОМ КГ-3 СОЭКС'!$C$3:$G$2063,5,0)</f>
        <v>16.2</v>
      </c>
      <c r="AC363" s="219">
        <f t="shared" si="33"/>
        <v>0</v>
      </c>
    </row>
    <row r="364" spans="1:29" x14ac:dyDescent="0.3">
      <c r="A364" s="159" t="s">
        <v>1140</v>
      </c>
      <c r="B364" s="160" t="s">
        <v>2550</v>
      </c>
      <c r="C364" s="160" t="s">
        <v>4073</v>
      </c>
      <c r="D364" s="113">
        <v>2</v>
      </c>
      <c r="E364" s="85">
        <v>16.2</v>
      </c>
      <c r="F364" s="86">
        <v>32.4</v>
      </c>
      <c r="G364" s="87">
        <v>0.88</v>
      </c>
      <c r="H364" s="87">
        <v>1.76</v>
      </c>
      <c r="I364" s="180" t="s">
        <v>170</v>
      </c>
      <c r="J364" s="96"/>
      <c r="K364" s="96"/>
      <c r="L364" s="96"/>
      <c r="M364" s="96">
        <v>1</v>
      </c>
      <c r="N364" s="96">
        <v>1</v>
      </c>
      <c r="O364" s="164"/>
      <c r="P364" s="164"/>
      <c r="Q364" s="164"/>
      <c r="R364" s="77">
        <f t="shared" si="35"/>
        <v>0</v>
      </c>
      <c r="S364" s="181"/>
      <c r="T364" s="291" t="str">
        <f>IFERROR(VLOOKUP(B364,'Найдено на объекте'!$A$2:$I$83,9,0),"-")</f>
        <v>-</v>
      </c>
      <c r="U364" s="196" t="str">
        <f t="shared" si="30"/>
        <v>-</v>
      </c>
      <c r="V364" s="95" t="str">
        <f>IFERROR(VLOOKUP(B364,[1]Отгрузки!$B$208:$C$281,2,0),"-")</f>
        <v>-</v>
      </c>
      <c r="W364" s="95" t="str">
        <f t="shared" si="34"/>
        <v>-</v>
      </c>
      <c r="X364" s="88">
        <f t="shared" si="31"/>
        <v>2</v>
      </c>
      <c r="Y364" s="196">
        <f t="shared" si="32"/>
        <v>3.2399999999999998E-2</v>
      </c>
      <c r="Z364" s="319"/>
      <c r="AA364" s="291"/>
      <c r="AB364" s="63">
        <f>VLOOKUP(B364,'[2]ВОМ КГ-3 СОЭКС'!$C$3:$G$2063,5,0)</f>
        <v>32.4</v>
      </c>
      <c r="AC364" s="219">
        <f t="shared" si="33"/>
        <v>0</v>
      </c>
    </row>
    <row r="365" spans="1:29" x14ac:dyDescent="0.3">
      <c r="A365" s="159" t="s">
        <v>1143</v>
      </c>
      <c r="B365" s="160" t="s">
        <v>2551</v>
      </c>
      <c r="C365" s="160" t="s">
        <v>4074</v>
      </c>
      <c r="D365" s="113">
        <v>1</v>
      </c>
      <c r="E365" s="85">
        <v>18.5</v>
      </c>
      <c r="F365" s="86">
        <v>18.5</v>
      </c>
      <c r="G365" s="87">
        <v>1</v>
      </c>
      <c r="H365" s="87">
        <v>1</v>
      </c>
      <c r="I365" s="180" t="s">
        <v>170</v>
      </c>
      <c r="J365" s="96"/>
      <c r="K365" s="96"/>
      <c r="L365" s="96"/>
      <c r="M365" s="96">
        <v>1</v>
      </c>
      <c r="N365" s="96"/>
      <c r="O365" s="164"/>
      <c r="P365" s="164"/>
      <c r="Q365" s="164"/>
      <c r="R365" s="77">
        <f t="shared" si="35"/>
        <v>0</v>
      </c>
      <c r="S365" s="181"/>
      <c r="T365" s="291" t="str">
        <f>IFERROR(VLOOKUP(B365,'Найдено на объекте'!$A$2:$I$83,9,0),"-")</f>
        <v>-</v>
      </c>
      <c r="U365" s="196" t="str">
        <f t="shared" si="30"/>
        <v>-</v>
      </c>
      <c r="V365" s="95" t="str">
        <f>IFERROR(VLOOKUP(B365,[1]Отгрузки!$B$208:$C$281,2,0),"-")</f>
        <v>-</v>
      </c>
      <c r="W365" s="95" t="str">
        <f t="shared" si="34"/>
        <v>-</v>
      </c>
      <c r="X365" s="88">
        <f t="shared" si="31"/>
        <v>1</v>
      </c>
      <c r="Y365" s="196">
        <f t="shared" si="32"/>
        <v>1.8499999999999999E-2</v>
      </c>
      <c r="Z365" s="319"/>
      <c r="AA365" s="291"/>
      <c r="AB365" s="63">
        <f>VLOOKUP(B365,'[2]ВОМ КГ-3 СОЭКС'!$C$3:$G$2063,5,0)</f>
        <v>18.5</v>
      </c>
      <c r="AC365" s="219">
        <f t="shared" si="33"/>
        <v>0</v>
      </c>
    </row>
    <row r="366" spans="1:29" x14ac:dyDescent="0.3">
      <c r="A366" s="159" t="s">
        <v>1146</v>
      </c>
      <c r="B366" s="160" t="s">
        <v>2552</v>
      </c>
      <c r="C366" s="160" t="s">
        <v>4075</v>
      </c>
      <c r="D366" s="113">
        <v>1</v>
      </c>
      <c r="E366" s="85">
        <v>20.399999999999999</v>
      </c>
      <c r="F366" s="86">
        <v>20.399999999999999</v>
      </c>
      <c r="G366" s="87">
        <v>1.1200000000000001</v>
      </c>
      <c r="H366" s="87">
        <v>1.1200000000000001</v>
      </c>
      <c r="I366" s="180" t="s">
        <v>170</v>
      </c>
      <c r="J366" s="96"/>
      <c r="K366" s="96"/>
      <c r="L366" s="96"/>
      <c r="M366" s="96">
        <v>1</v>
      </c>
      <c r="N366" s="96"/>
      <c r="O366" s="164"/>
      <c r="P366" s="164"/>
      <c r="Q366" s="164"/>
      <c r="R366" s="77">
        <f t="shared" si="35"/>
        <v>0</v>
      </c>
      <c r="S366" s="181"/>
      <c r="T366" s="291" t="str">
        <f>IFERROR(VLOOKUP(B366,'Найдено на объекте'!$A$2:$I$83,9,0),"-")</f>
        <v>-</v>
      </c>
      <c r="U366" s="196" t="str">
        <f t="shared" si="30"/>
        <v>-</v>
      </c>
      <c r="V366" s="95" t="str">
        <f>IFERROR(VLOOKUP(B366,[1]Отгрузки!$B$208:$C$281,2,0),"-")</f>
        <v>-</v>
      </c>
      <c r="W366" s="95" t="str">
        <f t="shared" si="34"/>
        <v>-</v>
      </c>
      <c r="X366" s="88">
        <f t="shared" si="31"/>
        <v>1</v>
      </c>
      <c r="Y366" s="196">
        <f t="shared" si="32"/>
        <v>2.0399999999999998E-2</v>
      </c>
      <c r="Z366" s="319"/>
      <c r="AA366" s="291"/>
      <c r="AB366" s="63">
        <f>VLOOKUP(B366,'[2]ВОМ КГ-3 СОЭКС'!$C$3:$G$2063,5,0)</f>
        <v>20.399999999999999</v>
      </c>
      <c r="AC366" s="219">
        <f t="shared" si="33"/>
        <v>0</v>
      </c>
    </row>
    <row r="367" spans="1:29" x14ac:dyDescent="0.3">
      <c r="A367" s="159" t="s">
        <v>1149</v>
      </c>
      <c r="B367" s="160" t="s">
        <v>2553</v>
      </c>
      <c r="C367" s="160" t="s">
        <v>4076</v>
      </c>
      <c r="D367" s="113">
        <v>3</v>
      </c>
      <c r="E367" s="85">
        <v>31.3</v>
      </c>
      <c r="F367" s="86">
        <v>93.9</v>
      </c>
      <c r="G367" s="87">
        <v>1.71</v>
      </c>
      <c r="H367" s="87">
        <v>5.13</v>
      </c>
      <c r="I367" s="180" t="s">
        <v>170</v>
      </c>
      <c r="J367" s="96"/>
      <c r="K367" s="96"/>
      <c r="L367" s="96"/>
      <c r="M367" s="96">
        <v>1</v>
      </c>
      <c r="N367" s="96">
        <v>2</v>
      </c>
      <c r="O367" s="164"/>
      <c r="P367" s="164"/>
      <c r="Q367" s="164"/>
      <c r="R367" s="77">
        <f t="shared" si="35"/>
        <v>0</v>
      </c>
      <c r="S367" s="181"/>
      <c r="T367" s="291" t="str">
        <f>IFERROR(VLOOKUP(B367,'Найдено на объекте'!$A$2:$I$83,9,0),"-")</f>
        <v>-</v>
      </c>
      <c r="U367" s="196" t="str">
        <f t="shared" si="30"/>
        <v>-</v>
      </c>
      <c r="V367" s="95" t="str">
        <f>IFERROR(VLOOKUP(B367,[1]Отгрузки!$B$208:$C$281,2,0),"-")</f>
        <v>-</v>
      </c>
      <c r="W367" s="95" t="str">
        <f t="shared" si="34"/>
        <v>-</v>
      </c>
      <c r="X367" s="88">
        <f t="shared" si="31"/>
        <v>3</v>
      </c>
      <c r="Y367" s="196">
        <f t="shared" si="32"/>
        <v>9.3900000000000011E-2</v>
      </c>
      <c r="Z367" s="319"/>
      <c r="AA367" s="291"/>
      <c r="AB367" s="63">
        <f>VLOOKUP(B367,'[2]ВОМ КГ-3 СОЭКС'!$C$3:$G$2063,5,0)</f>
        <v>93.9</v>
      </c>
      <c r="AC367" s="219">
        <f t="shared" si="33"/>
        <v>0</v>
      </c>
    </row>
    <row r="368" spans="1:29" x14ac:dyDescent="0.3">
      <c r="A368" s="159" t="s">
        <v>1152</v>
      </c>
      <c r="B368" s="160" t="s">
        <v>2554</v>
      </c>
      <c r="C368" s="160" t="s">
        <v>4077</v>
      </c>
      <c r="D368" s="113">
        <v>1</v>
      </c>
      <c r="E368" s="85">
        <v>18.5</v>
      </c>
      <c r="F368" s="86">
        <v>18.5</v>
      </c>
      <c r="G368" s="87">
        <v>1</v>
      </c>
      <c r="H368" s="87">
        <v>1</v>
      </c>
      <c r="I368" s="180" t="s">
        <v>170</v>
      </c>
      <c r="J368" s="96"/>
      <c r="K368" s="96"/>
      <c r="L368" s="96"/>
      <c r="M368" s="96"/>
      <c r="N368" s="96">
        <v>1</v>
      </c>
      <c r="O368" s="164"/>
      <c r="P368" s="164"/>
      <c r="Q368" s="164"/>
      <c r="R368" s="77">
        <f t="shared" si="35"/>
        <v>0</v>
      </c>
      <c r="S368" s="181"/>
      <c r="T368" s="291" t="str">
        <f>IFERROR(VLOOKUP(B368,'Найдено на объекте'!$A$2:$I$83,9,0),"-")</f>
        <v>-</v>
      </c>
      <c r="U368" s="196" t="str">
        <f t="shared" si="30"/>
        <v>-</v>
      </c>
      <c r="V368" s="95" t="str">
        <f>IFERROR(VLOOKUP(B368,[1]Отгрузки!$B$208:$C$281,2,0),"-")</f>
        <v>-</v>
      </c>
      <c r="W368" s="95" t="str">
        <f t="shared" si="34"/>
        <v>-</v>
      </c>
      <c r="X368" s="88">
        <f t="shared" si="31"/>
        <v>1</v>
      </c>
      <c r="Y368" s="196">
        <f t="shared" si="32"/>
        <v>1.8499999999999999E-2</v>
      </c>
      <c r="Z368" s="319"/>
      <c r="AA368" s="291"/>
      <c r="AB368" s="63">
        <f>VLOOKUP(B368,'[2]ВОМ КГ-3 СОЭКС'!$C$3:$G$2063,5,0)</f>
        <v>18.5</v>
      </c>
      <c r="AC368" s="219">
        <f t="shared" si="33"/>
        <v>0</v>
      </c>
    </row>
    <row r="369" spans="1:29" x14ac:dyDescent="0.3">
      <c r="A369" s="159" t="s">
        <v>1155</v>
      </c>
      <c r="B369" s="160" t="s">
        <v>2555</v>
      </c>
      <c r="C369" s="160" t="s">
        <v>4078</v>
      </c>
      <c r="D369" s="113">
        <v>1</v>
      </c>
      <c r="E369" s="85">
        <v>18</v>
      </c>
      <c r="F369" s="86">
        <v>18</v>
      </c>
      <c r="G369" s="87">
        <v>0.98</v>
      </c>
      <c r="H369" s="87">
        <v>0.98</v>
      </c>
      <c r="I369" s="180" t="s">
        <v>170</v>
      </c>
      <c r="J369" s="96"/>
      <c r="K369" s="96"/>
      <c r="L369" s="96"/>
      <c r="M369" s="96"/>
      <c r="N369" s="96">
        <v>1</v>
      </c>
      <c r="O369" s="164"/>
      <c r="P369" s="164"/>
      <c r="Q369" s="164"/>
      <c r="R369" s="77">
        <f t="shared" si="35"/>
        <v>0</v>
      </c>
      <c r="S369" s="181"/>
      <c r="T369" s="291" t="str">
        <f>IFERROR(VLOOKUP(B369,'Найдено на объекте'!$A$2:$I$83,9,0),"-")</f>
        <v>-</v>
      </c>
      <c r="U369" s="196" t="str">
        <f t="shared" si="30"/>
        <v>-</v>
      </c>
      <c r="V369" s="95" t="str">
        <f>IFERROR(VLOOKUP(B369,[1]Отгрузки!$B$208:$C$281,2,0),"-")</f>
        <v>-</v>
      </c>
      <c r="W369" s="95" t="str">
        <f t="shared" si="34"/>
        <v>-</v>
      </c>
      <c r="X369" s="88">
        <f t="shared" si="31"/>
        <v>1</v>
      </c>
      <c r="Y369" s="196">
        <f t="shared" si="32"/>
        <v>1.7999999999999999E-2</v>
      </c>
      <c r="Z369" s="319"/>
      <c r="AA369" s="291"/>
      <c r="AB369" s="63">
        <f>VLOOKUP(B369,'[2]ВОМ КГ-3 СОЭКС'!$C$3:$G$2063,5,0)</f>
        <v>18</v>
      </c>
      <c r="AC369" s="219">
        <f t="shared" si="33"/>
        <v>0</v>
      </c>
    </row>
    <row r="370" spans="1:29" x14ac:dyDescent="0.3">
      <c r="A370" s="159" t="s">
        <v>1158</v>
      </c>
      <c r="B370" s="160" t="s">
        <v>2556</v>
      </c>
      <c r="C370" s="160" t="s">
        <v>4079</v>
      </c>
      <c r="D370" s="113">
        <v>1</v>
      </c>
      <c r="E370" s="85">
        <v>15.3</v>
      </c>
      <c r="F370" s="86">
        <v>15.3</v>
      </c>
      <c r="G370" s="87">
        <v>0.82</v>
      </c>
      <c r="H370" s="87">
        <v>0.82</v>
      </c>
      <c r="I370" s="180" t="s">
        <v>170</v>
      </c>
      <c r="J370" s="96"/>
      <c r="K370" s="96"/>
      <c r="L370" s="96"/>
      <c r="M370" s="96"/>
      <c r="N370" s="96">
        <v>1</v>
      </c>
      <c r="O370" s="164"/>
      <c r="P370" s="164"/>
      <c r="Q370" s="164"/>
      <c r="R370" s="77">
        <f t="shared" si="35"/>
        <v>0</v>
      </c>
      <c r="S370" s="181"/>
      <c r="T370" s="291" t="str">
        <f>IFERROR(VLOOKUP(B370,'Найдено на объекте'!$A$2:$I$83,9,0),"-")</f>
        <v>-</v>
      </c>
      <c r="U370" s="196" t="str">
        <f t="shared" si="30"/>
        <v>-</v>
      </c>
      <c r="V370" s="95" t="str">
        <f>IFERROR(VLOOKUP(B370,[1]Отгрузки!$B$208:$C$281,2,0),"-")</f>
        <v>-</v>
      </c>
      <c r="W370" s="95" t="str">
        <f t="shared" si="34"/>
        <v>-</v>
      </c>
      <c r="X370" s="88">
        <f t="shared" si="31"/>
        <v>1</v>
      </c>
      <c r="Y370" s="196">
        <f t="shared" si="32"/>
        <v>1.5300000000000001E-2</v>
      </c>
      <c r="Z370" s="319"/>
      <c r="AA370" s="291"/>
      <c r="AB370" s="63">
        <f>VLOOKUP(B370,'[2]ВОМ КГ-3 СОЭКС'!$C$3:$G$2063,5,0)</f>
        <v>15.3</v>
      </c>
      <c r="AC370" s="219">
        <f t="shared" si="33"/>
        <v>0</v>
      </c>
    </row>
    <row r="371" spans="1:29" x14ac:dyDescent="0.3">
      <c r="A371" s="159" t="s">
        <v>1161</v>
      </c>
      <c r="B371" s="160" t="s">
        <v>2557</v>
      </c>
      <c r="C371" s="160" t="s">
        <v>4080</v>
      </c>
      <c r="D371" s="113">
        <v>1</v>
      </c>
      <c r="E371" s="85">
        <v>21.3</v>
      </c>
      <c r="F371" s="86">
        <v>21.3</v>
      </c>
      <c r="G371" s="87">
        <v>1.18</v>
      </c>
      <c r="H371" s="87">
        <v>1.18</v>
      </c>
      <c r="I371" s="180" t="s">
        <v>170</v>
      </c>
      <c r="J371" s="96"/>
      <c r="K371" s="96"/>
      <c r="L371" s="96"/>
      <c r="M371" s="96"/>
      <c r="N371" s="96">
        <v>1</v>
      </c>
      <c r="O371" s="164"/>
      <c r="P371" s="164"/>
      <c r="Q371" s="164"/>
      <c r="R371" s="77">
        <f t="shared" si="35"/>
        <v>0</v>
      </c>
      <c r="S371" s="181"/>
      <c r="T371" s="291" t="str">
        <f>IFERROR(VLOOKUP(B371,'Найдено на объекте'!$A$2:$I$83,9,0),"-")</f>
        <v>-</v>
      </c>
      <c r="U371" s="196" t="str">
        <f t="shared" si="30"/>
        <v>-</v>
      </c>
      <c r="V371" s="95" t="str">
        <f>IFERROR(VLOOKUP(B371,[1]Отгрузки!$B$208:$C$281,2,0),"-")</f>
        <v>-</v>
      </c>
      <c r="W371" s="95" t="str">
        <f t="shared" si="34"/>
        <v>-</v>
      </c>
      <c r="X371" s="88">
        <f t="shared" si="31"/>
        <v>1</v>
      </c>
      <c r="Y371" s="196">
        <f t="shared" si="32"/>
        <v>2.1299999999999999E-2</v>
      </c>
      <c r="Z371" s="319"/>
      <c r="AA371" s="291"/>
      <c r="AB371" s="63">
        <f>VLOOKUP(B371,'[2]ВОМ КГ-3 СОЭКС'!$C$3:$G$2063,5,0)</f>
        <v>21.3</v>
      </c>
      <c r="AC371" s="219">
        <f t="shared" si="33"/>
        <v>0</v>
      </c>
    </row>
    <row r="372" spans="1:29" x14ac:dyDescent="0.3">
      <c r="A372" s="159" t="s">
        <v>1164</v>
      </c>
      <c r="B372" s="160" t="s">
        <v>2558</v>
      </c>
      <c r="C372" s="160" t="s">
        <v>4081</v>
      </c>
      <c r="D372" s="113">
        <v>1</v>
      </c>
      <c r="E372" s="85">
        <v>39.200000000000003</v>
      </c>
      <c r="F372" s="86">
        <v>39.200000000000003</v>
      </c>
      <c r="G372" s="87">
        <v>2.15</v>
      </c>
      <c r="H372" s="87">
        <v>2.15</v>
      </c>
      <c r="I372" s="180" t="s">
        <v>170</v>
      </c>
      <c r="J372" s="96"/>
      <c r="K372" s="96"/>
      <c r="L372" s="96"/>
      <c r="M372" s="96"/>
      <c r="N372" s="96">
        <v>1</v>
      </c>
      <c r="O372" s="164"/>
      <c r="P372" s="164"/>
      <c r="Q372" s="164"/>
      <c r="R372" s="77">
        <f t="shared" si="35"/>
        <v>0</v>
      </c>
      <c r="S372" s="181"/>
      <c r="T372" s="291" t="str">
        <f>IFERROR(VLOOKUP(B372,'Найдено на объекте'!$A$2:$I$83,9,0),"-")</f>
        <v>-</v>
      </c>
      <c r="U372" s="196" t="str">
        <f t="shared" si="30"/>
        <v>-</v>
      </c>
      <c r="V372" s="95" t="str">
        <f>IFERROR(VLOOKUP(B372,[1]Отгрузки!$B$208:$C$281,2,0),"-")</f>
        <v>-</v>
      </c>
      <c r="W372" s="95" t="str">
        <f t="shared" si="34"/>
        <v>-</v>
      </c>
      <c r="X372" s="88">
        <f t="shared" si="31"/>
        <v>1</v>
      </c>
      <c r="Y372" s="196">
        <f t="shared" si="32"/>
        <v>3.9200000000000006E-2</v>
      </c>
      <c r="Z372" s="319"/>
      <c r="AA372" s="291"/>
      <c r="AB372" s="63">
        <f>VLOOKUP(B372,'[2]ВОМ КГ-3 СОЭКС'!$C$3:$G$2063,5,0)</f>
        <v>39.200000000000003</v>
      </c>
      <c r="AC372" s="219">
        <f t="shared" si="33"/>
        <v>0</v>
      </c>
    </row>
    <row r="373" spans="1:29" x14ac:dyDescent="0.3">
      <c r="A373" s="159" t="s">
        <v>1167</v>
      </c>
      <c r="B373" s="160" t="s">
        <v>2559</v>
      </c>
      <c r="C373" s="160" t="s">
        <v>4082</v>
      </c>
      <c r="D373" s="113">
        <v>1</v>
      </c>
      <c r="E373" s="85">
        <v>15</v>
      </c>
      <c r="F373" s="86">
        <v>15</v>
      </c>
      <c r="G373" s="87">
        <v>0.82</v>
      </c>
      <c r="H373" s="87">
        <v>0.82</v>
      </c>
      <c r="I373" s="180" t="s">
        <v>170</v>
      </c>
      <c r="J373" s="96"/>
      <c r="K373" s="96"/>
      <c r="L373" s="96"/>
      <c r="M373" s="96"/>
      <c r="N373" s="96">
        <v>1</v>
      </c>
      <c r="O373" s="164"/>
      <c r="P373" s="164"/>
      <c r="Q373" s="164"/>
      <c r="R373" s="77">
        <f t="shared" si="35"/>
        <v>0</v>
      </c>
      <c r="S373" s="181"/>
      <c r="T373" s="291" t="str">
        <f>IFERROR(VLOOKUP(B373,'Найдено на объекте'!$A$2:$I$83,9,0),"-")</f>
        <v>-</v>
      </c>
      <c r="U373" s="196" t="str">
        <f t="shared" si="30"/>
        <v>-</v>
      </c>
      <c r="V373" s="95" t="str">
        <f>IFERROR(VLOOKUP(B373,[1]Отгрузки!$B$208:$C$281,2,0),"-")</f>
        <v>-</v>
      </c>
      <c r="W373" s="95" t="str">
        <f t="shared" si="34"/>
        <v>-</v>
      </c>
      <c r="X373" s="88">
        <f t="shared" si="31"/>
        <v>1</v>
      </c>
      <c r="Y373" s="196">
        <f t="shared" si="32"/>
        <v>1.4999999999999999E-2</v>
      </c>
      <c r="Z373" s="319"/>
      <c r="AA373" s="291"/>
      <c r="AB373" s="63">
        <f>VLOOKUP(B373,'[2]ВОМ КГ-3 СОЭКС'!$C$3:$G$2063,5,0)</f>
        <v>15</v>
      </c>
      <c r="AC373" s="219">
        <f t="shared" si="33"/>
        <v>0</v>
      </c>
    </row>
    <row r="374" spans="1:29" x14ac:dyDescent="0.3">
      <c r="A374" s="159" t="s">
        <v>1170</v>
      </c>
      <c r="B374" s="160" t="s">
        <v>2560</v>
      </c>
      <c r="C374" s="160" t="s">
        <v>4083</v>
      </c>
      <c r="D374" s="113">
        <v>1</v>
      </c>
      <c r="E374" s="85">
        <v>15</v>
      </c>
      <c r="F374" s="86">
        <v>15</v>
      </c>
      <c r="G374" s="87">
        <v>0.82</v>
      </c>
      <c r="H374" s="87">
        <v>0.82</v>
      </c>
      <c r="I374" s="180" t="s">
        <v>170</v>
      </c>
      <c r="J374" s="96"/>
      <c r="K374" s="96"/>
      <c r="L374" s="96"/>
      <c r="M374" s="96"/>
      <c r="N374" s="96">
        <v>1</v>
      </c>
      <c r="O374" s="164"/>
      <c r="P374" s="164"/>
      <c r="Q374" s="164"/>
      <c r="R374" s="77">
        <f t="shared" si="35"/>
        <v>0</v>
      </c>
      <c r="S374" s="181"/>
      <c r="T374" s="291" t="str">
        <f>IFERROR(VLOOKUP(B374,'Найдено на объекте'!$A$2:$I$83,9,0),"-")</f>
        <v>-</v>
      </c>
      <c r="U374" s="196" t="str">
        <f t="shared" si="30"/>
        <v>-</v>
      </c>
      <c r="V374" s="95" t="str">
        <f>IFERROR(VLOOKUP(B374,[1]Отгрузки!$B$208:$C$281,2,0),"-")</f>
        <v>-</v>
      </c>
      <c r="W374" s="95" t="str">
        <f t="shared" si="34"/>
        <v>-</v>
      </c>
      <c r="X374" s="88">
        <f t="shared" si="31"/>
        <v>1</v>
      </c>
      <c r="Y374" s="196">
        <f t="shared" si="32"/>
        <v>1.4999999999999999E-2</v>
      </c>
      <c r="Z374" s="319"/>
      <c r="AA374" s="291"/>
      <c r="AB374" s="63">
        <f>VLOOKUP(B374,'[2]ВОМ КГ-3 СОЭКС'!$C$3:$G$2063,5,0)</f>
        <v>15</v>
      </c>
      <c r="AC374" s="219">
        <f t="shared" si="33"/>
        <v>0</v>
      </c>
    </row>
    <row r="375" spans="1:29" x14ac:dyDescent="0.3">
      <c r="A375" s="159" t="s">
        <v>1173</v>
      </c>
      <c r="B375" s="160" t="s">
        <v>2561</v>
      </c>
      <c r="C375" s="160" t="s">
        <v>4084</v>
      </c>
      <c r="D375" s="113">
        <v>1</v>
      </c>
      <c r="E375" s="85">
        <v>13.6</v>
      </c>
      <c r="F375" s="86">
        <v>13.6</v>
      </c>
      <c r="G375" s="87">
        <v>0.73</v>
      </c>
      <c r="H375" s="87">
        <v>0.73</v>
      </c>
      <c r="I375" s="180" t="s">
        <v>170</v>
      </c>
      <c r="J375" s="96"/>
      <c r="K375" s="96"/>
      <c r="L375" s="96"/>
      <c r="M375" s="96"/>
      <c r="N375" s="96"/>
      <c r="O375" s="164"/>
      <c r="P375" s="164"/>
      <c r="Q375" s="164"/>
      <c r="R375" s="77">
        <f t="shared" si="35"/>
        <v>1</v>
      </c>
      <c r="S375" s="181" t="s">
        <v>1772</v>
      </c>
      <c r="T375" s="291" t="str">
        <f>IFERROR(VLOOKUP(B375,'Найдено на объекте'!$A$2:$I$83,9,0),"-")</f>
        <v>-</v>
      </c>
      <c r="U375" s="196" t="str">
        <f t="shared" si="30"/>
        <v>-</v>
      </c>
      <c r="V375" s="95" t="str">
        <f>IFERROR(VLOOKUP(B375,[1]Отгрузки!$B$208:$C$281,2,0),"-")</f>
        <v>-</v>
      </c>
      <c r="W375" s="95" t="str">
        <f t="shared" si="34"/>
        <v>-</v>
      </c>
      <c r="X375" s="88">
        <f t="shared" si="31"/>
        <v>1</v>
      </c>
      <c r="Y375" s="196">
        <f t="shared" si="32"/>
        <v>1.3599999999999999E-2</v>
      </c>
      <c r="Z375" s="319"/>
      <c r="AA375" s="291"/>
      <c r="AB375" s="63">
        <f>VLOOKUP(B375,'[2]ВОМ КГ-3 СОЭКС'!$C$3:$G$2063,5,0)</f>
        <v>13.6</v>
      </c>
      <c r="AC375" s="219">
        <f t="shared" si="33"/>
        <v>0</v>
      </c>
    </row>
    <row r="376" spans="1:29" x14ac:dyDescent="0.3">
      <c r="A376" s="159" t="s">
        <v>1176</v>
      </c>
      <c r="B376" s="160" t="s">
        <v>2562</v>
      </c>
      <c r="C376" s="160" t="s">
        <v>4085</v>
      </c>
      <c r="D376" s="113">
        <v>2</v>
      </c>
      <c r="E376" s="85">
        <v>29.9</v>
      </c>
      <c r="F376" s="86">
        <v>59.8</v>
      </c>
      <c r="G376" s="87">
        <v>1.64</v>
      </c>
      <c r="H376" s="87">
        <v>3.28</v>
      </c>
      <c r="I376" s="180" t="s">
        <v>170</v>
      </c>
      <c r="J376" s="96"/>
      <c r="K376" s="96"/>
      <c r="L376" s="96"/>
      <c r="M376" s="96"/>
      <c r="N376" s="96">
        <v>2</v>
      </c>
      <c r="O376" s="164"/>
      <c r="P376" s="164"/>
      <c r="Q376" s="164"/>
      <c r="R376" s="77">
        <f t="shared" si="35"/>
        <v>0</v>
      </c>
      <c r="S376" s="181"/>
      <c r="T376" s="291" t="str">
        <f>IFERROR(VLOOKUP(B376,'Найдено на объекте'!$A$2:$I$83,9,0),"-")</f>
        <v>-</v>
      </c>
      <c r="U376" s="196" t="str">
        <f t="shared" si="30"/>
        <v>-</v>
      </c>
      <c r="V376" s="95" t="str">
        <f>IFERROR(VLOOKUP(B376,[1]Отгрузки!$B$208:$C$281,2,0),"-")</f>
        <v>-</v>
      </c>
      <c r="W376" s="95" t="str">
        <f t="shared" si="34"/>
        <v>-</v>
      </c>
      <c r="X376" s="88">
        <f t="shared" si="31"/>
        <v>2</v>
      </c>
      <c r="Y376" s="196">
        <f t="shared" si="32"/>
        <v>5.9799999999999999E-2</v>
      </c>
      <c r="Z376" s="319"/>
      <c r="AA376" s="291"/>
      <c r="AB376" s="63">
        <f>VLOOKUP(B376,'[2]ВОМ КГ-3 СОЭКС'!$C$3:$G$2063,5,0)</f>
        <v>59.8</v>
      </c>
      <c r="AC376" s="219">
        <f t="shared" si="33"/>
        <v>0</v>
      </c>
    </row>
    <row r="377" spans="1:29" x14ac:dyDescent="0.3">
      <c r="A377" s="159" t="s">
        <v>1179</v>
      </c>
      <c r="B377" s="160" t="s">
        <v>2563</v>
      </c>
      <c r="C377" s="160" t="s">
        <v>4086</v>
      </c>
      <c r="D377" s="113">
        <v>4</v>
      </c>
      <c r="E377" s="85">
        <v>31.2</v>
      </c>
      <c r="F377" s="86">
        <v>124.8</v>
      </c>
      <c r="G377" s="87">
        <v>1.54</v>
      </c>
      <c r="H377" s="87">
        <v>6.16</v>
      </c>
      <c r="I377" s="180" t="s">
        <v>170</v>
      </c>
      <c r="J377" s="96"/>
      <c r="K377" s="96"/>
      <c r="L377" s="96">
        <v>2</v>
      </c>
      <c r="M377" s="96"/>
      <c r="N377" s="96">
        <v>2</v>
      </c>
      <c r="O377" s="164"/>
      <c r="P377" s="164"/>
      <c r="Q377" s="164"/>
      <c r="R377" s="77">
        <f t="shared" si="35"/>
        <v>0</v>
      </c>
      <c r="S377" s="181"/>
      <c r="T377" s="291" t="str">
        <f>IFERROR(VLOOKUP(B377,'Найдено на объекте'!$A$2:$I$83,9,0),"-")</f>
        <v>-</v>
      </c>
      <c r="U377" s="196" t="str">
        <f t="shared" si="30"/>
        <v>-</v>
      </c>
      <c r="V377" s="95" t="str">
        <f>IFERROR(VLOOKUP(B377,[1]Отгрузки!$B$208:$C$281,2,0),"-")</f>
        <v>-</v>
      </c>
      <c r="W377" s="95" t="str">
        <f t="shared" si="34"/>
        <v>-</v>
      </c>
      <c r="X377" s="88">
        <f t="shared" si="31"/>
        <v>4</v>
      </c>
      <c r="Y377" s="196">
        <f t="shared" si="32"/>
        <v>0.12479999999999999</v>
      </c>
      <c r="Z377" s="319"/>
      <c r="AA377" s="291"/>
      <c r="AB377" s="63">
        <f>VLOOKUP(B377,'[2]ВОМ КГ-3 СОЭКС'!$C$3:$G$2063,5,0)</f>
        <v>124.8</v>
      </c>
      <c r="AC377" s="219">
        <f t="shared" si="33"/>
        <v>0</v>
      </c>
    </row>
    <row r="378" spans="1:29" x14ac:dyDescent="0.3">
      <c r="A378" s="159" t="s">
        <v>1182</v>
      </c>
      <c r="B378" s="160" t="s">
        <v>2564</v>
      </c>
      <c r="C378" s="160" t="s">
        <v>4087</v>
      </c>
      <c r="D378" s="113">
        <v>1</v>
      </c>
      <c r="E378" s="85">
        <v>19.2</v>
      </c>
      <c r="F378" s="86">
        <v>19.2</v>
      </c>
      <c r="G378" s="87">
        <v>0.95</v>
      </c>
      <c r="H378" s="87">
        <v>0.95</v>
      </c>
      <c r="I378" s="180" t="s">
        <v>170</v>
      </c>
      <c r="J378" s="96"/>
      <c r="K378" s="96"/>
      <c r="L378" s="96"/>
      <c r="M378" s="96"/>
      <c r="N378" s="96"/>
      <c r="O378" s="164"/>
      <c r="P378" s="164"/>
      <c r="Q378" s="164"/>
      <c r="R378" s="77">
        <f t="shared" si="35"/>
        <v>1</v>
      </c>
      <c r="S378" s="181" t="s">
        <v>1772</v>
      </c>
      <c r="T378" s="291" t="str">
        <f>IFERROR(VLOOKUP(B378,'Найдено на объекте'!$A$2:$I$83,9,0),"-")</f>
        <v>-</v>
      </c>
      <c r="U378" s="196" t="str">
        <f t="shared" si="30"/>
        <v>-</v>
      </c>
      <c r="V378" s="95" t="str">
        <f>IFERROR(VLOOKUP(B378,[1]Отгрузки!$B$208:$C$281,2,0),"-")</f>
        <v>-</v>
      </c>
      <c r="W378" s="95" t="str">
        <f t="shared" si="34"/>
        <v>-</v>
      </c>
      <c r="X378" s="88">
        <f t="shared" si="31"/>
        <v>1</v>
      </c>
      <c r="Y378" s="196">
        <f t="shared" si="32"/>
        <v>1.9199999999999998E-2</v>
      </c>
      <c r="Z378" s="319"/>
      <c r="AA378" s="291"/>
      <c r="AB378" s="63">
        <f>VLOOKUP(B378,'[2]ВОМ КГ-3 СОЭКС'!$C$3:$G$2063,5,0)</f>
        <v>19.2</v>
      </c>
      <c r="AC378" s="219">
        <f t="shared" si="33"/>
        <v>0</v>
      </c>
    </row>
    <row r="379" spans="1:29" x14ac:dyDescent="0.3">
      <c r="A379" s="159" t="s">
        <v>1185</v>
      </c>
      <c r="B379" s="160" t="s">
        <v>2565</v>
      </c>
      <c r="C379" s="160" t="s">
        <v>4088</v>
      </c>
      <c r="D379" s="113">
        <v>4</v>
      </c>
      <c r="E379" s="85">
        <v>31.2</v>
      </c>
      <c r="F379" s="86">
        <v>124.8</v>
      </c>
      <c r="G379" s="87">
        <v>1.54</v>
      </c>
      <c r="H379" s="87">
        <v>6.16</v>
      </c>
      <c r="I379" s="180" t="s">
        <v>170</v>
      </c>
      <c r="J379" s="96"/>
      <c r="K379" s="96"/>
      <c r="L379" s="96">
        <v>2</v>
      </c>
      <c r="M379" s="96"/>
      <c r="N379" s="96">
        <v>2</v>
      </c>
      <c r="O379" s="164"/>
      <c r="P379" s="164"/>
      <c r="Q379" s="164"/>
      <c r="R379" s="77">
        <f t="shared" si="35"/>
        <v>0</v>
      </c>
      <c r="S379" s="181"/>
      <c r="T379" s="291" t="str">
        <f>IFERROR(VLOOKUP(B379,'Найдено на объекте'!$A$2:$I$83,9,0),"-")</f>
        <v>-</v>
      </c>
      <c r="U379" s="196" t="str">
        <f t="shared" si="30"/>
        <v>-</v>
      </c>
      <c r="V379" s="95" t="str">
        <f>IFERROR(VLOOKUP(B379,[1]Отгрузки!$B$208:$C$281,2,0),"-")</f>
        <v>-</v>
      </c>
      <c r="W379" s="95" t="str">
        <f t="shared" si="34"/>
        <v>-</v>
      </c>
      <c r="X379" s="88">
        <f t="shared" si="31"/>
        <v>4</v>
      </c>
      <c r="Y379" s="196">
        <f t="shared" si="32"/>
        <v>0.12479999999999999</v>
      </c>
      <c r="Z379" s="319"/>
      <c r="AA379" s="291"/>
      <c r="AB379" s="63">
        <f>VLOOKUP(B379,'[2]ВОМ КГ-3 СОЭКС'!$C$3:$G$2063,5,0)</f>
        <v>124.8</v>
      </c>
      <c r="AC379" s="219">
        <f t="shared" si="33"/>
        <v>0</v>
      </c>
    </row>
    <row r="380" spans="1:29" x14ac:dyDescent="0.3">
      <c r="A380" s="159" t="s">
        <v>1188</v>
      </c>
      <c r="B380" s="160" t="s">
        <v>2566</v>
      </c>
      <c r="C380" s="160" t="s">
        <v>4089</v>
      </c>
      <c r="D380" s="113">
        <v>1</v>
      </c>
      <c r="E380" s="85">
        <v>19.2</v>
      </c>
      <c r="F380" s="86">
        <v>19.2</v>
      </c>
      <c r="G380" s="87">
        <v>0.95</v>
      </c>
      <c r="H380" s="87">
        <v>0.95</v>
      </c>
      <c r="I380" s="180" t="s">
        <v>170</v>
      </c>
      <c r="J380" s="96"/>
      <c r="K380" s="96"/>
      <c r="L380" s="96">
        <v>1</v>
      </c>
      <c r="M380" s="96"/>
      <c r="N380" s="96"/>
      <c r="O380" s="164"/>
      <c r="P380" s="164"/>
      <c r="Q380" s="164"/>
      <c r="R380" s="77">
        <f t="shared" si="35"/>
        <v>0</v>
      </c>
      <c r="S380" s="181"/>
      <c r="T380" s="291" t="str">
        <f>IFERROR(VLOOKUP(B380,'Найдено на объекте'!$A$2:$I$83,9,0),"-")</f>
        <v>-</v>
      </c>
      <c r="U380" s="196" t="str">
        <f t="shared" si="30"/>
        <v>-</v>
      </c>
      <c r="V380" s="95" t="str">
        <f>IFERROR(VLOOKUP(B380,[1]Отгрузки!$B$208:$C$281,2,0),"-")</f>
        <v>-</v>
      </c>
      <c r="W380" s="95" t="str">
        <f t="shared" si="34"/>
        <v>-</v>
      </c>
      <c r="X380" s="88">
        <f t="shared" si="31"/>
        <v>1</v>
      </c>
      <c r="Y380" s="196">
        <f t="shared" si="32"/>
        <v>1.9199999999999998E-2</v>
      </c>
      <c r="Z380" s="319"/>
      <c r="AA380" s="291"/>
      <c r="AB380" s="63">
        <f>VLOOKUP(B380,'[2]ВОМ КГ-3 СОЭКС'!$C$3:$G$2063,5,0)</f>
        <v>19.2</v>
      </c>
      <c r="AC380" s="219">
        <f t="shared" si="33"/>
        <v>0</v>
      </c>
    </row>
    <row r="381" spans="1:29" x14ac:dyDescent="0.3">
      <c r="A381" s="159" t="s">
        <v>1191</v>
      </c>
      <c r="B381" s="160" t="s">
        <v>2567</v>
      </c>
      <c r="C381" s="160" t="s">
        <v>4090</v>
      </c>
      <c r="D381" s="113">
        <v>1</v>
      </c>
      <c r="E381" s="85">
        <v>17.100000000000001</v>
      </c>
      <c r="F381" s="86">
        <v>17.100000000000001</v>
      </c>
      <c r="G381" s="87">
        <v>0.84</v>
      </c>
      <c r="H381" s="87">
        <v>0.84</v>
      </c>
      <c r="I381" s="180" t="s">
        <v>170</v>
      </c>
      <c r="J381" s="96"/>
      <c r="K381" s="96"/>
      <c r="L381" s="96">
        <v>1</v>
      </c>
      <c r="M381" s="96"/>
      <c r="N381" s="96"/>
      <c r="O381" s="164"/>
      <c r="P381" s="164"/>
      <c r="Q381" s="164"/>
      <c r="R381" s="77">
        <f t="shared" si="35"/>
        <v>0</v>
      </c>
      <c r="S381" s="181"/>
      <c r="T381" s="291" t="str">
        <f>IFERROR(VLOOKUP(B381,'Найдено на объекте'!$A$2:$I$83,9,0),"-")</f>
        <v>-</v>
      </c>
      <c r="U381" s="196" t="str">
        <f t="shared" si="30"/>
        <v>-</v>
      </c>
      <c r="V381" s="95" t="str">
        <f>IFERROR(VLOOKUP(B381,[1]Отгрузки!$B$208:$C$281,2,0),"-")</f>
        <v>-</v>
      </c>
      <c r="W381" s="95" t="str">
        <f t="shared" si="34"/>
        <v>-</v>
      </c>
      <c r="X381" s="88">
        <f t="shared" si="31"/>
        <v>1</v>
      </c>
      <c r="Y381" s="196">
        <f t="shared" si="32"/>
        <v>1.7100000000000001E-2</v>
      </c>
      <c r="Z381" s="319"/>
      <c r="AA381" s="291"/>
      <c r="AB381" s="63">
        <f>VLOOKUP(B381,'[2]ВОМ КГ-3 СОЭКС'!$C$3:$G$2063,5,0)</f>
        <v>17.100000000000001</v>
      </c>
      <c r="AC381" s="219">
        <f t="shared" si="33"/>
        <v>0</v>
      </c>
    </row>
    <row r="382" spans="1:29" x14ac:dyDescent="0.3">
      <c r="A382" s="159" t="s">
        <v>1194</v>
      </c>
      <c r="B382" s="160" t="s">
        <v>2568</v>
      </c>
      <c r="C382" s="160" t="s">
        <v>4091</v>
      </c>
      <c r="D382" s="113">
        <v>1</v>
      </c>
      <c r="E382" s="85">
        <v>17.100000000000001</v>
      </c>
      <c r="F382" s="86">
        <v>17.100000000000001</v>
      </c>
      <c r="G382" s="87">
        <v>0.84</v>
      </c>
      <c r="H382" s="87">
        <v>0.84</v>
      </c>
      <c r="I382" s="180" t="s">
        <v>170</v>
      </c>
      <c r="J382" s="96"/>
      <c r="K382" s="96"/>
      <c r="L382" s="96">
        <v>1</v>
      </c>
      <c r="M382" s="96"/>
      <c r="N382" s="96"/>
      <c r="O382" s="164"/>
      <c r="P382" s="164"/>
      <c r="Q382" s="164"/>
      <c r="R382" s="77">
        <f t="shared" si="35"/>
        <v>0</v>
      </c>
      <c r="S382" s="181"/>
      <c r="T382" s="291" t="str">
        <f>IFERROR(VLOOKUP(B382,'Найдено на объекте'!$A$2:$I$83,9,0),"-")</f>
        <v>-</v>
      </c>
      <c r="U382" s="196" t="str">
        <f t="shared" si="30"/>
        <v>-</v>
      </c>
      <c r="V382" s="95" t="str">
        <f>IFERROR(VLOOKUP(B382,[1]Отгрузки!$B$208:$C$281,2,0),"-")</f>
        <v>-</v>
      </c>
      <c r="W382" s="95" t="str">
        <f t="shared" si="34"/>
        <v>-</v>
      </c>
      <c r="X382" s="88">
        <f t="shared" si="31"/>
        <v>1</v>
      </c>
      <c r="Y382" s="196">
        <f t="shared" si="32"/>
        <v>1.7100000000000001E-2</v>
      </c>
      <c r="Z382" s="319"/>
      <c r="AA382" s="291"/>
      <c r="AB382" s="63">
        <f>VLOOKUP(B382,'[2]ВОМ КГ-3 СОЭКС'!$C$3:$G$2063,5,0)</f>
        <v>17.100000000000001</v>
      </c>
      <c r="AC382" s="219">
        <f t="shared" si="33"/>
        <v>0</v>
      </c>
    </row>
    <row r="383" spans="1:29" x14ac:dyDescent="0.3">
      <c r="A383" s="159" t="s">
        <v>1197</v>
      </c>
      <c r="B383" s="160" t="s">
        <v>2569</v>
      </c>
      <c r="C383" s="160" t="s">
        <v>4092</v>
      </c>
      <c r="D383" s="113">
        <v>2</v>
      </c>
      <c r="E383" s="85">
        <v>22.7</v>
      </c>
      <c r="F383" s="86">
        <v>45.4</v>
      </c>
      <c r="G383" s="87">
        <v>1.1299999999999999</v>
      </c>
      <c r="H383" s="87">
        <v>2.2599999999999998</v>
      </c>
      <c r="I383" s="180" t="s">
        <v>170</v>
      </c>
      <c r="J383" s="96"/>
      <c r="K383" s="96"/>
      <c r="L383" s="96"/>
      <c r="M383" s="96">
        <v>1</v>
      </c>
      <c r="N383" s="96">
        <v>1</v>
      </c>
      <c r="O383" s="164"/>
      <c r="P383" s="164"/>
      <c r="Q383" s="164"/>
      <c r="R383" s="77">
        <f t="shared" si="35"/>
        <v>0</v>
      </c>
      <c r="S383" s="181"/>
      <c r="T383" s="291" t="str">
        <f>IFERROR(VLOOKUP(B383,'Найдено на объекте'!$A$2:$I$83,9,0),"-")</f>
        <v>-</v>
      </c>
      <c r="U383" s="196" t="str">
        <f t="shared" si="30"/>
        <v>-</v>
      </c>
      <c r="V383" s="95" t="str">
        <f>IFERROR(VLOOKUP(B383,[1]Отгрузки!$B$208:$C$281,2,0),"-")</f>
        <v>-</v>
      </c>
      <c r="W383" s="95" t="str">
        <f t="shared" si="34"/>
        <v>-</v>
      </c>
      <c r="X383" s="88">
        <f t="shared" si="31"/>
        <v>2</v>
      </c>
      <c r="Y383" s="196">
        <f t="shared" si="32"/>
        <v>4.5399999999999996E-2</v>
      </c>
      <c r="Z383" s="319"/>
      <c r="AA383" s="291"/>
      <c r="AB383" s="63">
        <f>VLOOKUP(B383,'[2]ВОМ КГ-3 СОЭКС'!$C$3:$G$2063,5,0)</f>
        <v>45.4</v>
      </c>
      <c r="AC383" s="219">
        <f t="shared" si="33"/>
        <v>0</v>
      </c>
    </row>
    <row r="384" spans="1:29" x14ac:dyDescent="0.3">
      <c r="A384" s="159" t="s">
        <v>1200</v>
      </c>
      <c r="B384" s="160" t="s">
        <v>2570</v>
      </c>
      <c r="C384" s="160" t="s">
        <v>4093</v>
      </c>
      <c r="D384" s="113">
        <v>2</v>
      </c>
      <c r="E384" s="85">
        <v>22.7</v>
      </c>
      <c r="F384" s="86">
        <v>45.4</v>
      </c>
      <c r="G384" s="87">
        <v>1.1299999999999999</v>
      </c>
      <c r="H384" s="87">
        <v>2.2599999999999998</v>
      </c>
      <c r="I384" s="180" t="s">
        <v>170</v>
      </c>
      <c r="J384" s="96"/>
      <c r="K384" s="96"/>
      <c r="L384" s="96"/>
      <c r="M384" s="96">
        <v>1</v>
      </c>
      <c r="N384" s="96">
        <v>1</v>
      </c>
      <c r="O384" s="164"/>
      <c r="P384" s="164"/>
      <c r="Q384" s="164"/>
      <c r="R384" s="77">
        <f t="shared" si="35"/>
        <v>0</v>
      </c>
      <c r="S384" s="181"/>
      <c r="T384" s="291" t="str">
        <f>IFERROR(VLOOKUP(B384,'Найдено на объекте'!$A$2:$I$83,9,0),"-")</f>
        <v>-</v>
      </c>
      <c r="U384" s="196" t="str">
        <f t="shared" si="30"/>
        <v>-</v>
      </c>
      <c r="V384" s="95" t="str">
        <f>IFERROR(VLOOKUP(B384,[1]Отгрузки!$B$208:$C$281,2,0),"-")</f>
        <v>-</v>
      </c>
      <c r="W384" s="95" t="str">
        <f t="shared" si="34"/>
        <v>-</v>
      </c>
      <c r="X384" s="88">
        <f t="shared" si="31"/>
        <v>2</v>
      </c>
      <c r="Y384" s="196">
        <f t="shared" si="32"/>
        <v>4.5399999999999996E-2</v>
      </c>
      <c r="Z384" s="319"/>
      <c r="AA384" s="291"/>
      <c r="AB384" s="63">
        <f>VLOOKUP(B384,'[2]ВОМ КГ-3 СОЭКС'!$C$3:$G$2063,5,0)</f>
        <v>45.4</v>
      </c>
      <c r="AC384" s="219">
        <f t="shared" si="33"/>
        <v>0</v>
      </c>
    </row>
    <row r="385" spans="1:29" x14ac:dyDescent="0.3">
      <c r="A385" s="159" t="s">
        <v>1203</v>
      </c>
      <c r="B385" s="160" t="s">
        <v>2571</v>
      </c>
      <c r="C385" s="160" t="s">
        <v>4094</v>
      </c>
      <c r="D385" s="113">
        <v>2</v>
      </c>
      <c r="E385" s="85">
        <v>16.600000000000001</v>
      </c>
      <c r="F385" s="86">
        <v>33.200000000000003</v>
      </c>
      <c r="G385" s="87">
        <v>0.82</v>
      </c>
      <c r="H385" s="87">
        <v>1.64</v>
      </c>
      <c r="I385" s="180" t="s">
        <v>170</v>
      </c>
      <c r="J385" s="96"/>
      <c r="K385" s="96"/>
      <c r="L385" s="96"/>
      <c r="M385" s="96">
        <v>1</v>
      </c>
      <c r="N385" s="96">
        <v>1</v>
      </c>
      <c r="O385" s="164"/>
      <c r="P385" s="164"/>
      <c r="Q385" s="164"/>
      <c r="R385" s="77">
        <f t="shared" si="35"/>
        <v>0</v>
      </c>
      <c r="S385" s="181"/>
      <c r="T385" s="291" t="str">
        <f>IFERROR(VLOOKUP(B385,'Найдено на объекте'!$A$2:$I$83,9,0),"-")</f>
        <v>-</v>
      </c>
      <c r="U385" s="196" t="str">
        <f t="shared" si="30"/>
        <v>-</v>
      </c>
      <c r="V385" s="95" t="str">
        <f>IFERROR(VLOOKUP(B385,[1]Отгрузки!$B$208:$C$281,2,0),"-")</f>
        <v>-</v>
      </c>
      <c r="W385" s="95" t="str">
        <f t="shared" si="34"/>
        <v>-</v>
      </c>
      <c r="X385" s="88">
        <f t="shared" si="31"/>
        <v>2</v>
      </c>
      <c r="Y385" s="196">
        <f t="shared" si="32"/>
        <v>3.32E-2</v>
      </c>
      <c r="Z385" s="319"/>
      <c r="AA385" s="291"/>
      <c r="AB385" s="63">
        <f>VLOOKUP(B385,'[2]ВОМ КГ-3 СОЭКС'!$C$3:$G$2063,5,0)</f>
        <v>33.200000000000003</v>
      </c>
      <c r="AC385" s="219">
        <f t="shared" si="33"/>
        <v>0</v>
      </c>
    </row>
    <row r="386" spans="1:29" x14ac:dyDescent="0.3">
      <c r="A386" s="159" t="s">
        <v>1206</v>
      </c>
      <c r="B386" s="160" t="s">
        <v>2572</v>
      </c>
      <c r="C386" s="160" t="s">
        <v>4095</v>
      </c>
      <c r="D386" s="113">
        <v>1</v>
      </c>
      <c r="E386" s="85">
        <v>16.600000000000001</v>
      </c>
      <c r="F386" s="86">
        <v>16.600000000000001</v>
      </c>
      <c r="G386" s="87">
        <v>0.82</v>
      </c>
      <c r="H386" s="87">
        <v>0.82</v>
      </c>
      <c r="I386" s="180" t="s">
        <v>170</v>
      </c>
      <c r="J386" s="96"/>
      <c r="K386" s="96"/>
      <c r="L386" s="96"/>
      <c r="M386" s="96">
        <v>1</v>
      </c>
      <c r="N386" s="96"/>
      <c r="O386" s="164"/>
      <c r="P386" s="164"/>
      <c r="Q386" s="164"/>
      <c r="R386" s="77">
        <f t="shared" si="35"/>
        <v>0</v>
      </c>
      <c r="S386" s="181"/>
      <c r="T386" s="291" t="str">
        <f>IFERROR(VLOOKUP(B386,'Найдено на объекте'!$A$2:$I$83,9,0),"-")</f>
        <v>-</v>
      </c>
      <c r="U386" s="196" t="str">
        <f t="shared" si="30"/>
        <v>-</v>
      </c>
      <c r="V386" s="95" t="str">
        <f>IFERROR(VLOOKUP(B386,[1]Отгрузки!$B$208:$C$281,2,0),"-")</f>
        <v>-</v>
      </c>
      <c r="W386" s="95" t="str">
        <f t="shared" si="34"/>
        <v>-</v>
      </c>
      <c r="X386" s="88">
        <f t="shared" si="31"/>
        <v>1</v>
      </c>
      <c r="Y386" s="196">
        <f t="shared" si="32"/>
        <v>1.66E-2</v>
      </c>
      <c r="Z386" s="319"/>
      <c r="AA386" s="291"/>
      <c r="AB386" s="63">
        <f>VLOOKUP(B386,'[2]ВОМ КГ-3 СОЭКС'!$C$3:$G$2063,5,0)</f>
        <v>16.600000000000001</v>
      </c>
      <c r="AC386" s="219">
        <f t="shared" si="33"/>
        <v>0</v>
      </c>
    </row>
    <row r="387" spans="1:29" x14ac:dyDescent="0.3">
      <c r="A387" s="159" t="s">
        <v>1209</v>
      </c>
      <c r="B387" s="160" t="s">
        <v>2573</v>
      </c>
      <c r="C387" s="160" t="s">
        <v>4096</v>
      </c>
      <c r="D387" s="113">
        <v>1</v>
      </c>
      <c r="E387" s="85">
        <v>6.2</v>
      </c>
      <c r="F387" s="86">
        <v>6.2</v>
      </c>
      <c r="G387" s="87">
        <v>0.31</v>
      </c>
      <c r="H387" s="87">
        <v>0.31</v>
      </c>
      <c r="I387" s="180" t="s">
        <v>170</v>
      </c>
      <c r="J387" s="96"/>
      <c r="K387" s="96"/>
      <c r="L387" s="96"/>
      <c r="M387" s="96">
        <v>1</v>
      </c>
      <c r="N387" s="96"/>
      <c r="O387" s="164"/>
      <c r="P387" s="164"/>
      <c r="Q387" s="164"/>
      <c r="R387" s="77">
        <f t="shared" si="35"/>
        <v>0</v>
      </c>
      <c r="S387" s="181"/>
      <c r="T387" s="291" t="str">
        <f>IFERROR(VLOOKUP(B387,'Найдено на объекте'!$A$2:$I$83,9,0),"-")</f>
        <v>-</v>
      </c>
      <c r="U387" s="196" t="str">
        <f t="shared" ref="U387:U450" si="36">IFERROR(T387*E387/1000,"-")</f>
        <v>-</v>
      </c>
      <c r="V387" s="95" t="str">
        <f>IFERROR(VLOOKUP(B387,[1]Отгрузки!$B$208:$C$281,2,0),"-")</f>
        <v>-</v>
      </c>
      <c r="W387" s="95" t="str">
        <f t="shared" si="34"/>
        <v>-</v>
      </c>
      <c r="X387" s="88">
        <f t="shared" ref="X387:X450" si="37">IFERROR((D387-V387),D387)</f>
        <v>1</v>
      </c>
      <c r="Y387" s="196">
        <f t="shared" ref="Y387:Y450" si="38">IFERROR(X387*E387/1000, 0)</f>
        <v>6.1999999999999998E-3</v>
      </c>
      <c r="Z387" s="319"/>
      <c r="AA387" s="291"/>
      <c r="AB387" s="63">
        <f>VLOOKUP(B387,'[2]ВОМ КГ-3 СОЭКС'!$C$3:$G$2063,5,0)</f>
        <v>6.2</v>
      </c>
      <c r="AC387" s="219">
        <f t="shared" ref="AC387:AC450" si="39">F387-AB387</f>
        <v>0</v>
      </c>
    </row>
    <row r="388" spans="1:29" x14ac:dyDescent="0.3">
      <c r="A388" s="159" t="s">
        <v>1212</v>
      </c>
      <c r="B388" s="160" t="s">
        <v>2574</v>
      </c>
      <c r="C388" s="160" t="s">
        <v>4097</v>
      </c>
      <c r="D388" s="113">
        <v>1</v>
      </c>
      <c r="E388" s="85">
        <v>6.2</v>
      </c>
      <c r="F388" s="86">
        <v>6.2</v>
      </c>
      <c r="G388" s="87">
        <v>0.31</v>
      </c>
      <c r="H388" s="87">
        <v>0.31</v>
      </c>
      <c r="I388" s="180" t="s">
        <v>170</v>
      </c>
      <c r="J388" s="96"/>
      <c r="K388" s="96"/>
      <c r="L388" s="96"/>
      <c r="M388" s="96"/>
      <c r="N388" s="96">
        <v>1</v>
      </c>
      <c r="O388" s="164"/>
      <c r="P388" s="164"/>
      <c r="Q388" s="164"/>
      <c r="R388" s="77">
        <f t="shared" si="35"/>
        <v>0</v>
      </c>
      <c r="S388" s="181"/>
      <c r="T388" s="291" t="str">
        <f>IFERROR(VLOOKUP(B388,'Найдено на объекте'!$A$2:$I$83,9,0),"-")</f>
        <v>-</v>
      </c>
      <c r="U388" s="196" t="str">
        <f t="shared" si="36"/>
        <v>-</v>
      </c>
      <c r="V388" s="95" t="str">
        <f>IFERROR(VLOOKUP(B388,[1]Отгрузки!$B$208:$C$281,2,0),"-")</f>
        <v>-</v>
      </c>
      <c r="W388" s="95" t="str">
        <f t="shared" ref="W388:W451" si="40">IFERROR(V388*E388/1000, "-")</f>
        <v>-</v>
      </c>
      <c r="X388" s="88">
        <f t="shared" si="37"/>
        <v>1</v>
      </c>
      <c r="Y388" s="196">
        <f t="shared" si="38"/>
        <v>6.1999999999999998E-3</v>
      </c>
      <c r="Z388" s="319"/>
      <c r="AA388" s="291"/>
      <c r="AB388" s="63">
        <f>VLOOKUP(B388,'[2]ВОМ КГ-3 СОЭКС'!$C$3:$G$2063,5,0)</f>
        <v>6.2</v>
      </c>
      <c r="AC388" s="219">
        <f t="shared" si="39"/>
        <v>0</v>
      </c>
    </row>
    <row r="389" spans="1:29" x14ac:dyDescent="0.3">
      <c r="A389" s="159" t="s">
        <v>1215</v>
      </c>
      <c r="B389" s="160" t="s">
        <v>2575</v>
      </c>
      <c r="C389" s="160" t="s">
        <v>4098</v>
      </c>
      <c r="D389" s="113">
        <v>1</v>
      </c>
      <c r="E389" s="85">
        <v>16.899999999999999</v>
      </c>
      <c r="F389" s="86">
        <v>16.899999999999999</v>
      </c>
      <c r="G389" s="87">
        <v>0.83</v>
      </c>
      <c r="H389" s="87">
        <v>0.83</v>
      </c>
      <c r="I389" s="180" t="s">
        <v>170</v>
      </c>
      <c r="J389" s="96"/>
      <c r="K389" s="96"/>
      <c r="L389" s="96"/>
      <c r="M389" s="96"/>
      <c r="N389" s="96">
        <v>1</v>
      </c>
      <c r="O389" s="164"/>
      <c r="P389" s="164"/>
      <c r="Q389" s="164"/>
      <c r="R389" s="77">
        <f t="shared" ref="R389:R452" si="41">D389-J389-K389-L389-M389-N389-O389-P389-Q389</f>
        <v>0</v>
      </c>
      <c r="S389" s="181"/>
      <c r="T389" s="291" t="str">
        <f>IFERROR(VLOOKUP(B389,'Найдено на объекте'!$A$2:$I$83,9,0),"-")</f>
        <v>-</v>
      </c>
      <c r="U389" s="196" t="str">
        <f t="shared" si="36"/>
        <v>-</v>
      </c>
      <c r="V389" s="95" t="str">
        <f>IFERROR(VLOOKUP(B389,[1]Отгрузки!$B$208:$C$281,2,0),"-")</f>
        <v>-</v>
      </c>
      <c r="W389" s="95" t="str">
        <f t="shared" si="40"/>
        <v>-</v>
      </c>
      <c r="X389" s="88">
        <f t="shared" si="37"/>
        <v>1</v>
      </c>
      <c r="Y389" s="196">
        <f t="shared" si="38"/>
        <v>1.6899999999999998E-2</v>
      </c>
      <c r="Z389" s="319"/>
      <c r="AA389" s="291"/>
      <c r="AB389" s="63">
        <f>VLOOKUP(B389,'[2]ВОМ КГ-3 СОЭКС'!$C$3:$G$2063,5,0)</f>
        <v>16.899999999999999</v>
      </c>
      <c r="AC389" s="219">
        <f t="shared" si="39"/>
        <v>0</v>
      </c>
    </row>
    <row r="390" spans="1:29" x14ac:dyDescent="0.3">
      <c r="A390" s="159" t="s">
        <v>1218</v>
      </c>
      <c r="B390" s="160" t="s">
        <v>2576</v>
      </c>
      <c r="C390" s="160" t="s">
        <v>4099</v>
      </c>
      <c r="D390" s="113">
        <v>2</v>
      </c>
      <c r="E390" s="85">
        <v>28.2</v>
      </c>
      <c r="F390" s="86">
        <v>56.4</v>
      </c>
      <c r="G390" s="87">
        <v>1.38</v>
      </c>
      <c r="H390" s="87">
        <v>2.76</v>
      </c>
      <c r="I390" s="180" t="s">
        <v>170</v>
      </c>
      <c r="J390" s="96"/>
      <c r="K390" s="96"/>
      <c r="L390" s="96"/>
      <c r="M390" s="96"/>
      <c r="N390" s="96">
        <v>2</v>
      </c>
      <c r="O390" s="164"/>
      <c r="P390" s="164"/>
      <c r="Q390" s="164"/>
      <c r="R390" s="77">
        <f t="shared" si="41"/>
        <v>0</v>
      </c>
      <c r="S390" s="181"/>
      <c r="T390" s="291" t="str">
        <f>IFERROR(VLOOKUP(B390,'Найдено на объекте'!$A$2:$I$83,9,0),"-")</f>
        <v>-</v>
      </c>
      <c r="U390" s="196" t="str">
        <f t="shared" si="36"/>
        <v>-</v>
      </c>
      <c r="V390" s="95" t="str">
        <f>IFERROR(VLOOKUP(B390,[1]Отгрузки!$B$208:$C$281,2,0),"-")</f>
        <v>-</v>
      </c>
      <c r="W390" s="95" t="str">
        <f t="shared" si="40"/>
        <v>-</v>
      </c>
      <c r="X390" s="88">
        <f t="shared" si="37"/>
        <v>2</v>
      </c>
      <c r="Y390" s="196">
        <f t="shared" si="38"/>
        <v>5.6399999999999999E-2</v>
      </c>
      <c r="Z390" s="319"/>
      <c r="AA390" s="291"/>
      <c r="AB390" s="63">
        <f>VLOOKUP(B390,'[2]ВОМ КГ-3 СОЭКС'!$C$3:$G$2063,5,0)</f>
        <v>56.4</v>
      </c>
      <c r="AC390" s="219">
        <f t="shared" si="39"/>
        <v>0</v>
      </c>
    </row>
    <row r="391" spans="1:29" x14ac:dyDescent="0.3">
      <c r="A391" s="159" t="s">
        <v>1221</v>
      </c>
      <c r="B391" s="160" t="s">
        <v>2577</v>
      </c>
      <c r="C391" s="160" t="s">
        <v>4100</v>
      </c>
      <c r="D391" s="113">
        <v>1</v>
      </c>
      <c r="E391" s="85">
        <v>25.1</v>
      </c>
      <c r="F391" s="86">
        <v>25.1</v>
      </c>
      <c r="G391" s="87">
        <v>1.25</v>
      </c>
      <c r="H391" s="87">
        <v>1.25</v>
      </c>
      <c r="I391" s="180" t="s">
        <v>170</v>
      </c>
      <c r="J391" s="96"/>
      <c r="K391" s="96"/>
      <c r="L391" s="96"/>
      <c r="M391" s="96"/>
      <c r="N391" s="96">
        <v>1</v>
      </c>
      <c r="O391" s="164"/>
      <c r="P391" s="164"/>
      <c r="Q391" s="164"/>
      <c r="R391" s="77">
        <f t="shared" si="41"/>
        <v>0</v>
      </c>
      <c r="S391" s="181"/>
      <c r="T391" s="291" t="str">
        <f>IFERROR(VLOOKUP(B391,'Найдено на объекте'!$A$2:$I$83,9,0),"-")</f>
        <v>-</v>
      </c>
      <c r="U391" s="196" t="str">
        <f t="shared" si="36"/>
        <v>-</v>
      </c>
      <c r="V391" s="95" t="str">
        <f>IFERROR(VLOOKUP(B391,[1]Отгрузки!$B$208:$C$281,2,0),"-")</f>
        <v>-</v>
      </c>
      <c r="W391" s="95" t="str">
        <f t="shared" si="40"/>
        <v>-</v>
      </c>
      <c r="X391" s="88">
        <f t="shared" si="37"/>
        <v>1</v>
      </c>
      <c r="Y391" s="196">
        <f t="shared" si="38"/>
        <v>2.5100000000000001E-2</v>
      </c>
      <c r="Z391" s="319"/>
      <c r="AA391" s="291"/>
      <c r="AB391" s="63">
        <f>VLOOKUP(B391,'[2]ВОМ КГ-3 СОЭКС'!$C$3:$G$2063,5,0)</f>
        <v>25.1</v>
      </c>
      <c r="AC391" s="219">
        <f t="shared" si="39"/>
        <v>0</v>
      </c>
    </row>
    <row r="392" spans="1:29" x14ac:dyDescent="0.3">
      <c r="A392" s="159" t="s">
        <v>1224</v>
      </c>
      <c r="B392" s="160" t="s">
        <v>2578</v>
      </c>
      <c r="C392" s="160" t="s">
        <v>4101</v>
      </c>
      <c r="D392" s="113">
        <v>1</v>
      </c>
      <c r="E392" s="85">
        <v>25.1</v>
      </c>
      <c r="F392" s="86">
        <v>25.1</v>
      </c>
      <c r="G392" s="87">
        <v>1.25</v>
      </c>
      <c r="H392" s="87">
        <v>1.25</v>
      </c>
      <c r="I392" s="180" t="s">
        <v>170</v>
      </c>
      <c r="J392" s="96"/>
      <c r="K392" s="96"/>
      <c r="L392" s="96"/>
      <c r="M392" s="96"/>
      <c r="N392" s="96">
        <v>1</v>
      </c>
      <c r="O392" s="164"/>
      <c r="P392" s="164"/>
      <c r="Q392" s="164"/>
      <c r="R392" s="77">
        <f t="shared" si="41"/>
        <v>0</v>
      </c>
      <c r="S392" s="181"/>
      <c r="T392" s="291" t="str">
        <f>IFERROR(VLOOKUP(B392,'Найдено на объекте'!$A$2:$I$83,9,0),"-")</f>
        <v>-</v>
      </c>
      <c r="U392" s="196" t="str">
        <f t="shared" si="36"/>
        <v>-</v>
      </c>
      <c r="V392" s="95" t="str">
        <f>IFERROR(VLOOKUP(B392,[1]Отгрузки!$B$208:$C$281,2,0),"-")</f>
        <v>-</v>
      </c>
      <c r="W392" s="95" t="str">
        <f t="shared" si="40"/>
        <v>-</v>
      </c>
      <c r="X392" s="88">
        <f t="shared" si="37"/>
        <v>1</v>
      </c>
      <c r="Y392" s="196">
        <f t="shared" si="38"/>
        <v>2.5100000000000001E-2</v>
      </c>
      <c r="Z392" s="319"/>
      <c r="AA392" s="291"/>
      <c r="AB392" s="63">
        <f>VLOOKUP(B392,'[2]ВОМ КГ-3 СОЭКС'!$C$3:$G$2063,5,0)</f>
        <v>25.1</v>
      </c>
      <c r="AC392" s="219">
        <f t="shared" si="39"/>
        <v>0</v>
      </c>
    </row>
    <row r="393" spans="1:29" x14ac:dyDescent="0.3">
      <c r="A393" s="159" t="s">
        <v>1227</v>
      </c>
      <c r="B393" s="160" t="s">
        <v>2579</v>
      </c>
      <c r="C393" s="160" t="s">
        <v>4102</v>
      </c>
      <c r="D393" s="113">
        <v>1</v>
      </c>
      <c r="E393" s="85">
        <v>25.1</v>
      </c>
      <c r="F393" s="86">
        <v>25.1</v>
      </c>
      <c r="G393" s="87">
        <v>1.24</v>
      </c>
      <c r="H393" s="87">
        <v>1.24</v>
      </c>
      <c r="I393" s="180" t="s">
        <v>170</v>
      </c>
      <c r="J393" s="96"/>
      <c r="K393" s="96"/>
      <c r="L393" s="96"/>
      <c r="M393" s="96"/>
      <c r="N393" s="96">
        <v>1</v>
      </c>
      <c r="O393" s="164"/>
      <c r="P393" s="164"/>
      <c r="Q393" s="164"/>
      <c r="R393" s="77">
        <f t="shared" si="41"/>
        <v>0</v>
      </c>
      <c r="S393" s="181"/>
      <c r="T393" s="291" t="str">
        <f>IFERROR(VLOOKUP(B393,'Найдено на объекте'!$A$2:$I$83,9,0),"-")</f>
        <v>-</v>
      </c>
      <c r="U393" s="196" t="str">
        <f t="shared" si="36"/>
        <v>-</v>
      </c>
      <c r="V393" s="95" t="str">
        <f>IFERROR(VLOOKUP(B393,[1]Отгрузки!$B$208:$C$281,2,0),"-")</f>
        <v>-</v>
      </c>
      <c r="W393" s="95" t="str">
        <f t="shared" si="40"/>
        <v>-</v>
      </c>
      <c r="X393" s="88">
        <f t="shared" si="37"/>
        <v>1</v>
      </c>
      <c r="Y393" s="196">
        <f t="shared" si="38"/>
        <v>2.5100000000000001E-2</v>
      </c>
      <c r="Z393" s="319"/>
      <c r="AA393" s="291"/>
      <c r="AB393" s="63">
        <f>VLOOKUP(B393,'[2]ВОМ КГ-3 СОЭКС'!$C$3:$G$2063,5,0)</f>
        <v>25.1</v>
      </c>
      <c r="AC393" s="219">
        <f t="shared" si="39"/>
        <v>0</v>
      </c>
    </row>
    <row r="394" spans="1:29" x14ac:dyDescent="0.3">
      <c r="A394" s="159" t="s">
        <v>1230</v>
      </c>
      <c r="B394" s="160" t="s">
        <v>2580</v>
      </c>
      <c r="C394" s="160" t="s">
        <v>4103</v>
      </c>
      <c r="D394" s="113">
        <v>1</v>
      </c>
      <c r="E394" s="85">
        <v>25.1</v>
      </c>
      <c r="F394" s="86">
        <v>25.1</v>
      </c>
      <c r="G394" s="87">
        <v>1.24</v>
      </c>
      <c r="H394" s="87">
        <v>1.24</v>
      </c>
      <c r="I394" s="180" t="s">
        <v>170</v>
      </c>
      <c r="J394" s="96"/>
      <c r="K394" s="96"/>
      <c r="L394" s="96"/>
      <c r="M394" s="96"/>
      <c r="N394" s="96">
        <v>1</v>
      </c>
      <c r="O394" s="164"/>
      <c r="P394" s="164"/>
      <c r="Q394" s="164"/>
      <c r="R394" s="77">
        <f t="shared" si="41"/>
        <v>0</v>
      </c>
      <c r="S394" s="181"/>
      <c r="T394" s="291" t="str">
        <f>IFERROR(VLOOKUP(B394,'Найдено на объекте'!$A$2:$I$83,9,0),"-")</f>
        <v>-</v>
      </c>
      <c r="U394" s="196" t="str">
        <f t="shared" si="36"/>
        <v>-</v>
      </c>
      <c r="V394" s="95" t="str">
        <f>IFERROR(VLOOKUP(B394,[1]Отгрузки!$B$208:$C$281,2,0),"-")</f>
        <v>-</v>
      </c>
      <c r="W394" s="95" t="str">
        <f t="shared" si="40"/>
        <v>-</v>
      </c>
      <c r="X394" s="88">
        <f t="shared" si="37"/>
        <v>1</v>
      </c>
      <c r="Y394" s="196">
        <f t="shared" si="38"/>
        <v>2.5100000000000001E-2</v>
      </c>
      <c r="Z394" s="319"/>
      <c r="AA394" s="291"/>
      <c r="AB394" s="63">
        <f>VLOOKUP(B394,'[2]ВОМ КГ-3 СОЭКС'!$C$3:$G$2063,5,0)</f>
        <v>25.1</v>
      </c>
      <c r="AC394" s="219">
        <f t="shared" si="39"/>
        <v>0</v>
      </c>
    </row>
    <row r="395" spans="1:29" x14ac:dyDescent="0.3">
      <c r="A395" s="159" t="s">
        <v>1233</v>
      </c>
      <c r="B395" s="160" t="s">
        <v>2581</v>
      </c>
      <c r="C395" s="160" t="s">
        <v>4104</v>
      </c>
      <c r="D395" s="113">
        <v>1</v>
      </c>
      <c r="E395" s="85">
        <v>19.7</v>
      </c>
      <c r="F395" s="86">
        <v>19.7</v>
      </c>
      <c r="G395" s="87">
        <v>0.96</v>
      </c>
      <c r="H395" s="87">
        <v>0.96</v>
      </c>
      <c r="I395" s="180" t="s">
        <v>170</v>
      </c>
      <c r="J395" s="96"/>
      <c r="K395" s="96"/>
      <c r="L395" s="96">
        <v>1</v>
      </c>
      <c r="M395" s="96"/>
      <c r="N395" s="96"/>
      <c r="O395" s="164"/>
      <c r="P395" s="164"/>
      <c r="Q395" s="164"/>
      <c r="R395" s="77">
        <f t="shared" si="41"/>
        <v>0</v>
      </c>
      <c r="S395" s="181"/>
      <c r="T395" s="291" t="str">
        <f>IFERROR(VLOOKUP(B395,'Найдено на объекте'!$A$2:$I$83,9,0),"-")</f>
        <v>-</v>
      </c>
      <c r="U395" s="196" t="str">
        <f t="shared" si="36"/>
        <v>-</v>
      </c>
      <c r="V395" s="95" t="str">
        <f>IFERROR(VLOOKUP(B395,[1]Отгрузки!$B$208:$C$281,2,0),"-")</f>
        <v>-</v>
      </c>
      <c r="W395" s="95" t="str">
        <f t="shared" si="40"/>
        <v>-</v>
      </c>
      <c r="X395" s="88">
        <f t="shared" si="37"/>
        <v>1</v>
      </c>
      <c r="Y395" s="196">
        <f t="shared" si="38"/>
        <v>1.9699999999999999E-2</v>
      </c>
      <c r="Z395" s="319"/>
      <c r="AA395" s="291"/>
      <c r="AB395" s="63">
        <f>VLOOKUP(B395,'[2]ВОМ КГ-3 СОЭКС'!$C$3:$G$2063,5,0)</f>
        <v>19.7</v>
      </c>
      <c r="AC395" s="219">
        <f t="shared" si="39"/>
        <v>0</v>
      </c>
    </row>
    <row r="396" spans="1:29" x14ac:dyDescent="0.3">
      <c r="A396" s="159" t="s">
        <v>1236</v>
      </c>
      <c r="B396" s="160" t="s">
        <v>2582</v>
      </c>
      <c r="C396" s="160" t="s">
        <v>4105</v>
      </c>
      <c r="D396" s="113">
        <v>1</v>
      </c>
      <c r="E396" s="85">
        <v>19.7</v>
      </c>
      <c r="F396" s="86">
        <v>19.7</v>
      </c>
      <c r="G396" s="87">
        <v>0.96</v>
      </c>
      <c r="H396" s="87">
        <v>0.96</v>
      </c>
      <c r="I396" s="180" t="s">
        <v>170</v>
      </c>
      <c r="J396" s="96"/>
      <c r="K396" s="96"/>
      <c r="L396" s="96">
        <v>1</v>
      </c>
      <c r="M396" s="96"/>
      <c r="N396" s="96"/>
      <c r="O396" s="164"/>
      <c r="P396" s="164"/>
      <c r="Q396" s="164"/>
      <c r="R396" s="77">
        <f t="shared" si="41"/>
        <v>0</v>
      </c>
      <c r="S396" s="181"/>
      <c r="T396" s="291" t="str">
        <f>IFERROR(VLOOKUP(B396,'Найдено на объекте'!$A$2:$I$83,9,0),"-")</f>
        <v>-</v>
      </c>
      <c r="U396" s="196" t="str">
        <f t="shared" si="36"/>
        <v>-</v>
      </c>
      <c r="V396" s="95" t="str">
        <f>IFERROR(VLOOKUP(B396,[1]Отгрузки!$B$208:$C$281,2,0),"-")</f>
        <v>-</v>
      </c>
      <c r="W396" s="95" t="str">
        <f t="shared" si="40"/>
        <v>-</v>
      </c>
      <c r="X396" s="88">
        <f t="shared" si="37"/>
        <v>1</v>
      </c>
      <c r="Y396" s="196">
        <f t="shared" si="38"/>
        <v>1.9699999999999999E-2</v>
      </c>
      <c r="Z396" s="319"/>
      <c r="AA396" s="291"/>
      <c r="AB396" s="63">
        <f>VLOOKUP(B396,'[2]ВОМ КГ-3 СОЭКС'!$C$3:$G$2063,5,0)</f>
        <v>19.7</v>
      </c>
      <c r="AC396" s="219">
        <f t="shared" si="39"/>
        <v>0</v>
      </c>
    </row>
    <row r="397" spans="1:29" x14ac:dyDescent="0.3">
      <c r="A397" s="159" t="s">
        <v>1239</v>
      </c>
      <c r="B397" s="160" t="s">
        <v>2583</v>
      </c>
      <c r="C397" s="160" t="s">
        <v>4106</v>
      </c>
      <c r="D397" s="113">
        <v>4</v>
      </c>
      <c r="E397" s="85">
        <v>10.6</v>
      </c>
      <c r="F397" s="86">
        <v>42.4</v>
      </c>
      <c r="G397" s="87">
        <v>0.52</v>
      </c>
      <c r="H397" s="87">
        <v>2.08</v>
      </c>
      <c r="I397" s="180" t="s">
        <v>170</v>
      </c>
      <c r="J397" s="96"/>
      <c r="K397" s="96"/>
      <c r="L397" s="96">
        <v>4</v>
      </c>
      <c r="M397" s="96"/>
      <c r="N397" s="96"/>
      <c r="O397" s="164"/>
      <c r="P397" s="164"/>
      <c r="Q397" s="164"/>
      <c r="R397" s="77">
        <f t="shared" si="41"/>
        <v>0</v>
      </c>
      <c r="S397" s="181"/>
      <c r="T397" s="291" t="str">
        <f>IFERROR(VLOOKUP(B397,'Найдено на объекте'!$A$2:$I$83,9,0),"-")</f>
        <v>-</v>
      </c>
      <c r="U397" s="196" t="str">
        <f t="shared" si="36"/>
        <v>-</v>
      </c>
      <c r="V397" s="95" t="str">
        <f>IFERROR(VLOOKUP(B397,[1]Отгрузки!$B$208:$C$281,2,0),"-")</f>
        <v>-</v>
      </c>
      <c r="W397" s="95" t="str">
        <f t="shared" si="40"/>
        <v>-</v>
      </c>
      <c r="X397" s="88">
        <f t="shared" si="37"/>
        <v>4</v>
      </c>
      <c r="Y397" s="196">
        <f t="shared" si="38"/>
        <v>4.24E-2</v>
      </c>
      <c r="Z397" s="319"/>
      <c r="AA397" s="291"/>
      <c r="AB397" s="63">
        <f>VLOOKUP(B397,'[2]ВОМ КГ-3 СОЭКС'!$C$3:$G$2063,5,0)</f>
        <v>42.4</v>
      </c>
      <c r="AC397" s="219">
        <f t="shared" si="39"/>
        <v>0</v>
      </c>
    </row>
    <row r="398" spans="1:29" x14ac:dyDescent="0.3">
      <c r="A398" s="159" t="s">
        <v>1242</v>
      </c>
      <c r="B398" s="160" t="s">
        <v>2584</v>
      </c>
      <c r="C398" s="160" t="s">
        <v>4107</v>
      </c>
      <c r="D398" s="113">
        <v>4</v>
      </c>
      <c r="E398" s="85">
        <v>10.6</v>
      </c>
      <c r="F398" s="86">
        <v>42.4</v>
      </c>
      <c r="G398" s="87">
        <v>0.52</v>
      </c>
      <c r="H398" s="87">
        <v>2.08</v>
      </c>
      <c r="I398" s="180" t="s">
        <v>170</v>
      </c>
      <c r="J398" s="96"/>
      <c r="K398" s="96"/>
      <c r="L398" s="96">
        <v>4</v>
      </c>
      <c r="M398" s="96"/>
      <c r="N398" s="96"/>
      <c r="O398" s="164"/>
      <c r="P398" s="164"/>
      <c r="Q398" s="164"/>
      <c r="R398" s="77">
        <f t="shared" si="41"/>
        <v>0</v>
      </c>
      <c r="S398" s="181"/>
      <c r="T398" s="291" t="str">
        <f>IFERROR(VLOOKUP(B398,'Найдено на объекте'!$A$2:$I$83,9,0),"-")</f>
        <v>-</v>
      </c>
      <c r="U398" s="196" t="str">
        <f t="shared" si="36"/>
        <v>-</v>
      </c>
      <c r="V398" s="95" t="str">
        <f>IFERROR(VLOOKUP(B398,[1]Отгрузки!$B$208:$C$281,2,0),"-")</f>
        <v>-</v>
      </c>
      <c r="W398" s="95" t="str">
        <f t="shared" si="40"/>
        <v>-</v>
      </c>
      <c r="X398" s="88">
        <f t="shared" si="37"/>
        <v>4</v>
      </c>
      <c r="Y398" s="196">
        <f t="shared" si="38"/>
        <v>4.24E-2</v>
      </c>
      <c r="Z398" s="319"/>
      <c r="AA398" s="291"/>
      <c r="AB398" s="63">
        <f>VLOOKUP(B398,'[2]ВОМ КГ-3 СОЭКС'!$C$3:$G$2063,5,0)</f>
        <v>42.4</v>
      </c>
      <c r="AC398" s="219">
        <f t="shared" si="39"/>
        <v>0</v>
      </c>
    </row>
    <row r="399" spans="1:29" x14ac:dyDescent="0.3">
      <c r="A399" s="159" t="s">
        <v>1245</v>
      </c>
      <c r="B399" s="160" t="s">
        <v>2585</v>
      </c>
      <c r="C399" s="160" t="s">
        <v>4108</v>
      </c>
      <c r="D399" s="113">
        <v>56</v>
      </c>
      <c r="E399" s="85">
        <v>24.3</v>
      </c>
      <c r="F399" s="86">
        <v>1360.8</v>
      </c>
      <c r="G399" s="87">
        <v>0.94</v>
      </c>
      <c r="H399" s="87">
        <v>52.64</v>
      </c>
      <c r="I399" s="180" t="s">
        <v>170</v>
      </c>
      <c r="J399" s="96">
        <v>2</v>
      </c>
      <c r="K399" s="96">
        <v>8</v>
      </c>
      <c r="L399" s="96">
        <v>8</v>
      </c>
      <c r="M399" s="96">
        <v>7</v>
      </c>
      <c r="N399" s="96">
        <v>8</v>
      </c>
      <c r="O399" s="164">
        <v>8</v>
      </c>
      <c r="P399" s="164">
        <v>8</v>
      </c>
      <c r="Q399" s="164">
        <v>7</v>
      </c>
      <c r="R399" s="77">
        <f t="shared" si="41"/>
        <v>0</v>
      </c>
      <c r="S399" s="181"/>
      <c r="T399" s="291" t="str">
        <f>IFERROR(VLOOKUP(B399,'Найдено на объекте'!$A$2:$I$83,9,0),"-")</f>
        <v>-</v>
      </c>
      <c r="U399" s="196" t="str">
        <f t="shared" si="36"/>
        <v>-</v>
      </c>
      <c r="V399" s="95" t="str">
        <f>IFERROR(VLOOKUP(B399,[1]Отгрузки!$B$208:$C$281,2,0),"-")</f>
        <v>-</v>
      </c>
      <c r="W399" s="95" t="str">
        <f t="shared" si="40"/>
        <v>-</v>
      </c>
      <c r="X399" s="88">
        <f t="shared" si="37"/>
        <v>56</v>
      </c>
      <c r="Y399" s="196">
        <f t="shared" si="38"/>
        <v>1.3608</v>
      </c>
      <c r="Z399" s="319"/>
      <c r="AA399" s="291"/>
      <c r="AB399" s="63">
        <f>VLOOKUP(B399,'[2]ВОМ КГ-3 СОЭКС'!$C$3:$G$2063,5,0)</f>
        <v>1360.8</v>
      </c>
      <c r="AC399" s="219">
        <f t="shared" si="39"/>
        <v>0</v>
      </c>
    </row>
    <row r="400" spans="1:29" x14ac:dyDescent="0.3">
      <c r="A400" s="159" t="s">
        <v>1248</v>
      </c>
      <c r="B400" s="160" t="s">
        <v>2586</v>
      </c>
      <c r="C400" s="160" t="s">
        <v>4109</v>
      </c>
      <c r="D400" s="113">
        <v>4</v>
      </c>
      <c r="E400" s="85">
        <v>1.2</v>
      </c>
      <c r="F400" s="86">
        <v>4.8</v>
      </c>
      <c r="G400" s="87">
        <v>0.04</v>
      </c>
      <c r="H400" s="87">
        <v>0.16</v>
      </c>
      <c r="I400" s="180" t="s">
        <v>170</v>
      </c>
      <c r="J400" s="96"/>
      <c r="K400" s="96"/>
      <c r="L400" s="96">
        <v>4</v>
      </c>
      <c r="M400" s="96"/>
      <c r="N400" s="96"/>
      <c r="O400" s="164"/>
      <c r="P400" s="164"/>
      <c r="Q400" s="164"/>
      <c r="R400" s="77">
        <f t="shared" si="41"/>
        <v>0</v>
      </c>
      <c r="S400" s="181"/>
      <c r="T400" s="291" t="str">
        <f>IFERROR(VLOOKUP(B400,'Найдено на объекте'!$A$2:$I$83,9,0),"-")</f>
        <v>-</v>
      </c>
      <c r="U400" s="196" t="str">
        <f t="shared" si="36"/>
        <v>-</v>
      </c>
      <c r="V400" s="95" t="str">
        <f>IFERROR(VLOOKUP(B400,[1]Отгрузки!$B$208:$C$281,2,0),"-")</f>
        <v>-</v>
      </c>
      <c r="W400" s="95" t="str">
        <f t="shared" si="40"/>
        <v>-</v>
      </c>
      <c r="X400" s="88">
        <f t="shared" si="37"/>
        <v>4</v>
      </c>
      <c r="Y400" s="196">
        <f t="shared" si="38"/>
        <v>4.7999999999999996E-3</v>
      </c>
      <c r="Z400" s="319"/>
      <c r="AA400" s="291"/>
      <c r="AB400" s="63">
        <f>VLOOKUP(B400,'[2]ВОМ КГ-3 СОЭКС'!$C$3:$G$2063,5,0)</f>
        <v>4.8</v>
      </c>
      <c r="AC400" s="219">
        <f t="shared" si="39"/>
        <v>0</v>
      </c>
    </row>
    <row r="401" spans="1:29" x14ac:dyDescent="0.3">
      <c r="A401" s="159" t="s">
        <v>1251</v>
      </c>
      <c r="B401" s="160" t="s">
        <v>2587</v>
      </c>
      <c r="C401" s="160" t="s">
        <v>4110</v>
      </c>
      <c r="D401" s="113">
        <v>1</v>
      </c>
      <c r="E401" s="85">
        <v>21.2</v>
      </c>
      <c r="F401" s="86">
        <v>21.2</v>
      </c>
      <c r="G401" s="87">
        <v>0.77</v>
      </c>
      <c r="H401" s="87">
        <v>0.77</v>
      </c>
      <c r="I401" s="180" t="s">
        <v>170</v>
      </c>
      <c r="J401" s="96">
        <v>1</v>
      </c>
      <c r="K401" s="96"/>
      <c r="L401" s="96"/>
      <c r="M401" s="96"/>
      <c r="N401" s="96"/>
      <c r="O401" s="164"/>
      <c r="P401" s="164"/>
      <c r="Q401" s="164"/>
      <c r="R401" s="77">
        <f t="shared" si="41"/>
        <v>0</v>
      </c>
      <c r="S401" s="181"/>
      <c r="T401" s="291" t="str">
        <f>IFERROR(VLOOKUP(B401,'Найдено на объекте'!$A$2:$I$83,9,0),"-")</f>
        <v>-</v>
      </c>
      <c r="U401" s="196" t="str">
        <f t="shared" si="36"/>
        <v>-</v>
      </c>
      <c r="V401" s="95" t="str">
        <f>IFERROR(VLOOKUP(B401,[1]Отгрузки!$B$208:$C$281,2,0),"-")</f>
        <v>-</v>
      </c>
      <c r="W401" s="95" t="str">
        <f t="shared" si="40"/>
        <v>-</v>
      </c>
      <c r="X401" s="88">
        <f t="shared" si="37"/>
        <v>1</v>
      </c>
      <c r="Y401" s="196">
        <f t="shared" si="38"/>
        <v>2.12E-2</v>
      </c>
      <c r="Z401" s="319"/>
      <c r="AA401" s="291"/>
      <c r="AB401" s="63">
        <f>VLOOKUP(B401,'[2]ВОМ КГ-3 СОЭКС'!$C$3:$G$2063,5,0)</f>
        <v>21.2</v>
      </c>
      <c r="AC401" s="219">
        <f t="shared" si="39"/>
        <v>0</v>
      </c>
    </row>
    <row r="402" spans="1:29" x14ac:dyDescent="0.3">
      <c r="A402" s="159" t="s">
        <v>1254</v>
      </c>
      <c r="B402" s="160" t="s">
        <v>2588</v>
      </c>
      <c r="C402" s="160" t="s">
        <v>4111</v>
      </c>
      <c r="D402" s="113">
        <v>5</v>
      </c>
      <c r="E402" s="85">
        <v>21.2</v>
      </c>
      <c r="F402" s="86">
        <v>106</v>
      </c>
      <c r="G402" s="87">
        <v>0.77</v>
      </c>
      <c r="H402" s="87">
        <v>3.85</v>
      </c>
      <c r="I402" s="180" t="s">
        <v>170</v>
      </c>
      <c r="J402" s="96">
        <v>5</v>
      </c>
      <c r="K402" s="96"/>
      <c r="L402" s="96"/>
      <c r="M402" s="96"/>
      <c r="N402" s="96"/>
      <c r="O402" s="164"/>
      <c r="P402" s="164"/>
      <c r="Q402" s="164"/>
      <c r="R402" s="77">
        <f t="shared" si="41"/>
        <v>0</v>
      </c>
      <c r="S402" s="181"/>
      <c r="T402" s="291" t="str">
        <f>IFERROR(VLOOKUP(B402,'Найдено на объекте'!$A$2:$I$83,9,0),"-")</f>
        <v>-</v>
      </c>
      <c r="U402" s="196" t="str">
        <f t="shared" si="36"/>
        <v>-</v>
      </c>
      <c r="V402" s="95" t="str">
        <f>IFERROR(VLOOKUP(B402,[1]Отгрузки!$B$208:$C$281,2,0),"-")</f>
        <v>-</v>
      </c>
      <c r="W402" s="95" t="str">
        <f t="shared" si="40"/>
        <v>-</v>
      </c>
      <c r="X402" s="88">
        <f t="shared" si="37"/>
        <v>5</v>
      </c>
      <c r="Y402" s="196">
        <f t="shared" si="38"/>
        <v>0.106</v>
      </c>
      <c r="Z402" s="319"/>
      <c r="AA402" s="291"/>
      <c r="AB402" s="63">
        <f>VLOOKUP(B402,'[2]ВОМ КГ-3 СОЭКС'!$C$3:$G$2063,5,0)</f>
        <v>106</v>
      </c>
      <c r="AC402" s="219">
        <f t="shared" si="39"/>
        <v>0</v>
      </c>
    </row>
    <row r="403" spans="1:29" x14ac:dyDescent="0.3">
      <c r="A403" s="159" t="s">
        <v>1257</v>
      </c>
      <c r="B403" s="160" t="s">
        <v>2589</v>
      </c>
      <c r="C403" s="160" t="s">
        <v>4112</v>
      </c>
      <c r="D403" s="113">
        <v>1</v>
      </c>
      <c r="E403" s="85">
        <v>20.9</v>
      </c>
      <c r="F403" s="86">
        <v>20.9</v>
      </c>
      <c r="G403" s="87">
        <v>0.78</v>
      </c>
      <c r="H403" s="87">
        <v>0.78</v>
      </c>
      <c r="I403" s="180" t="s">
        <v>170</v>
      </c>
      <c r="J403" s="96">
        <v>1</v>
      </c>
      <c r="K403" s="96"/>
      <c r="L403" s="96"/>
      <c r="M403" s="96"/>
      <c r="N403" s="96"/>
      <c r="O403" s="164"/>
      <c r="P403" s="164"/>
      <c r="Q403" s="164"/>
      <c r="R403" s="77">
        <f t="shared" si="41"/>
        <v>0</v>
      </c>
      <c r="S403" s="181"/>
      <c r="T403" s="291" t="str">
        <f>IFERROR(VLOOKUP(B403,'Найдено на объекте'!$A$2:$I$83,9,0),"-")</f>
        <v>-</v>
      </c>
      <c r="U403" s="196" t="str">
        <f t="shared" si="36"/>
        <v>-</v>
      </c>
      <c r="V403" s="95" t="str">
        <f>IFERROR(VLOOKUP(B403,[1]Отгрузки!$B$208:$C$281,2,0),"-")</f>
        <v>-</v>
      </c>
      <c r="W403" s="95" t="str">
        <f t="shared" si="40"/>
        <v>-</v>
      </c>
      <c r="X403" s="88">
        <f t="shared" si="37"/>
        <v>1</v>
      </c>
      <c r="Y403" s="196">
        <f t="shared" si="38"/>
        <v>2.0899999999999998E-2</v>
      </c>
      <c r="Z403" s="319"/>
      <c r="AA403" s="291"/>
      <c r="AB403" s="63">
        <f>VLOOKUP(B403,'[2]ВОМ КГ-3 СОЭКС'!$C$3:$G$2063,5,0)</f>
        <v>20.9</v>
      </c>
      <c r="AC403" s="219">
        <f t="shared" si="39"/>
        <v>0</v>
      </c>
    </row>
    <row r="404" spans="1:29" x14ac:dyDescent="0.3">
      <c r="A404" s="159" t="s">
        <v>1260</v>
      </c>
      <c r="B404" s="160" t="s">
        <v>2590</v>
      </c>
      <c r="C404" s="160" t="s">
        <v>4113</v>
      </c>
      <c r="D404" s="113">
        <v>1</v>
      </c>
      <c r="E404" s="85">
        <v>109</v>
      </c>
      <c r="F404" s="86">
        <v>109</v>
      </c>
      <c r="G404" s="87">
        <v>4.05</v>
      </c>
      <c r="H404" s="87">
        <v>4.05</v>
      </c>
      <c r="I404" s="180" t="s">
        <v>170</v>
      </c>
      <c r="J404" s="96"/>
      <c r="K404" s="96">
        <v>1</v>
      </c>
      <c r="L404" s="96"/>
      <c r="M404" s="96"/>
      <c r="N404" s="96"/>
      <c r="O404" s="164"/>
      <c r="P404" s="164"/>
      <c r="Q404" s="164"/>
      <c r="R404" s="77">
        <f t="shared" si="41"/>
        <v>0</v>
      </c>
      <c r="S404" s="181"/>
      <c r="T404" s="291" t="str">
        <f>IFERROR(VLOOKUP(B404,'Найдено на объекте'!$A$2:$I$83,9,0),"-")</f>
        <v>-</v>
      </c>
      <c r="U404" s="196" t="str">
        <f t="shared" si="36"/>
        <v>-</v>
      </c>
      <c r="V404" s="95" t="str">
        <f>IFERROR(VLOOKUP(B404,[1]Отгрузки!$B$208:$C$281,2,0),"-")</f>
        <v>-</v>
      </c>
      <c r="W404" s="95" t="str">
        <f t="shared" si="40"/>
        <v>-</v>
      </c>
      <c r="X404" s="88">
        <f t="shared" si="37"/>
        <v>1</v>
      </c>
      <c r="Y404" s="196">
        <f t="shared" si="38"/>
        <v>0.109</v>
      </c>
      <c r="Z404" s="319"/>
      <c r="AA404" s="291"/>
      <c r="AB404" s="63">
        <f>VLOOKUP(B404,'[2]ВОМ КГ-3 СОЭКС'!$C$3:$G$2063,5,0)</f>
        <v>109</v>
      </c>
      <c r="AC404" s="219">
        <f t="shared" si="39"/>
        <v>0</v>
      </c>
    </row>
    <row r="405" spans="1:29" x14ac:dyDescent="0.3">
      <c r="A405" s="159" t="s">
        <v>1263</v>
      </c>
      <c r="B405" s="160" t="s">
        <v>2591</v>
      </c>
      <c r="C405" s="160" t="s">
        <v>4114</v>
      </c>
      <c r="D405" s="113">
        <v>5</v>
      </c>
      <c r="E405" s="85">
        <v>109</v>
      </c>
      <c r="F405" s="86">
        <v>545</v>
      </c>
      <c r="G405" s="87">
        <v>4.05</v>
      </c>
      <c r="H405" s="87">
        <v>20.25</v>
      </c>
      <c r="I405" s="180" t="s">
        <v>170</v>
      </c>
      <c r="J405" s="96"/>
      <c r="K405" s="96">
        <v>5</v>
      </c>
      <c r="L405" s="96"/>
      <c r="M405" s="96"/>
      <c r="N405" s="96"/>
      <c r="O405" s="164"/>
      <c r="P405" s="164"/>
      <c r="Q405" s="164"/>
      <c r="R405" s="77">
        <f t="shared" si="41"/>
        <v>0</v>
      </c>
      <c r="S405" s="181"/>
      <c r="T405" s="291" t="str">
        <f>IFERROR(VLOOKUP(B405,'Найдено на объекте'!$A$2:$I$83,9,0),"-")</f>
        <v>-</v>
      </c>
      <c r="U405" s="196" t="str">
        <f t="shared" si="36"/>
        <v>-</v>
      </c>
      <c r="V405" s="95" t="str">
        <f>IFERROR(VLOOKUP(B405,[1]Отгрузки!$B$208:$C$281,2,0),"-")</f>
        <v>-</v>
      </c>
      <c r="W405" s="95" t="str">
        <f t="shared" si="40"/>
        <v>-</v>
      </c>
      <c r="X405" s="88">
        <f t="shared" si="37"/>
        <v>5</v>
      </c>
      <c r="Y405" s="196">
        <f t="shared" si="38"/>
        <v>0.54500000000000004</v>
      </c>
      <c r="Z405" s="319"/>
      <c r="AA405" s="291"/>
      <c r="AB405" s="63">
        <f>VLOOKUP(B405,'[2]ВОМ КГ-3 СОЭКС'!$C$3:$G$2063,5,0)</f>
        <v>545</v>
      </c>
      <c r="AC405" s="219">
        <f t="shared" si="39"/>
        <v>0</v>
      </c>
    </row>
    <row r="406" spans="1:29" x14ac:dyDescent="0.3">
      <c r="A406" s="159" t="s">
        <v>1266</v>
      </c>
      <c r="B406" s="160" t="s">
        <v>2592</v>
      </c>
      <c r="C406" s="160" t="s">
        <v>4115</v>
      </c>
      <c r="D406" s="113">
        <v>4</v>
      </c>
      <c r="E406" s="85">
        <v>109.3</v>
      </c>
      <c r="F406" s="86">
        <v>437.2</v>
      </c>
      <c r="G406" s="87">
        <v>4.07</v>
      </c>
      <c r="H406" s="87">
        <v>16.28</v>
      </c>
      <c r="I406" s="180" t="s">
        <v>170</v>
      </c>
      <c r="J406" s="96"/>
      <c r="K406" s="96">
        <v>2</v>
      </c>
      <c r="L406" s="96">
        <v>2</v>
      </c>
      <c r="M406" s="96"/>
      <c r="N406" s="96"/>
      <c r="O406" s="164"/>
      <c r="P406" s="164"/>
      <c r="Q406" s="164"/>
      <c r="R406" s="77">
        <f t="shared" si="41"/>
        <v>0</v>
      </c>
      <c r="S406" s="181"/>
      <c r="T406" s="291" t="str">
        <f>IFERROR(VLOOKUP(B406,'Найдено на объекте'!$A$2:$I$83,9,0),"-")</f>
        <v>-</v>
      </c>
      <c r="U406" s="196" t="str">
        <f t="shared" si="36"/>
        <v>-</v>
      </c>
      <c r="V406" s="95" t="str">
        <f>IFERROR(VLOOKUP(B406,[1]Отгрузки!$B$208:$C$281,2,0),"-")</f>
        <v>-</v>
      </c>
      <c r="W406" s="95" t="str">
        <f t="shared" si="40"/>
        <v>-</v>
      </c>
      <c r="X406" s="88">
        <f t="shared" si="37"/>
        <v>4</v>
      </c>
      <c r="Y406" s="196">
        <f t="shared" si="38"/>
        <v>0.43719999999999998</v>
      </c>
      <c r="Z406" s="319"/>
      <c r="AA406" s="291"/>
      <c r="AB406" s="63">
        <f>VLOOKUP(B406,'[2]ВОМ КГ-3 СОЭКС'!$C$3:$G$2063,5,0)</f>
        <v>437.2</v>
      </c>
      <c r="AC406" s="219">
        <f t="shared" si="39"/>
        <v>0</v>
      </c>
    </row>
    <row r="407" spans="1:29" x14ac:dyDescent="0.3">
      <c r="A407" s="159" t="s">
        <v>1269</v>
      </c>
      <c r="B407" s="160" t="s">
        <v>2593</v>
      </c>
      <c r="C407" s="160" t="s">
        <v>4116</v>
      </c>
      <c r="D407" s="113">
        <v>18</v>
      </c>
      <c r="E407" s="85">
        <v>108.6</v>
      </c>
      <c r="F407" s="86">
        <v>1954.8</v>
      </c>
      <c r="G407" s="87">
        <v>4.05</v>
      </c>
      <c r="H407" s="87">
        <v>72.900000000000006</v>
      </c>
      <c r="I407" s="180" t="s">
        <v>170</v>
      </c>
      <c r="J407" s="96"/>
      <c r="K407" s="96">
        <v>6</v>
      </c>
      <c r="L407" s="96">
        <v>12</v>
      </c>
      <c r="M407" s="96"/>
      <c r="N407" s="96"/>
      <c r="O407" s="164"/>
      <c r="P407" s="164"/>
      <c r="Q407" s="164"/>
      <c r="R407" s="77">
        <f t="shared" si="41"/>
        <v>0</v>
      </c>
      <c r="S407" s="181"/>
      <c r="T407" s="291" t="str">
        <f>IFERROR(VLOOKUP(B407,'Найдено на объекте'!$A$2:$I$83,9,0),"-")</f>
        <v>-</v>
      </c>
      <c r="U407" s="196" t="str">
        <f t="shared" si="36"/>
        <v>-</v>
      </c>
      <c r="V407" s="95" t="str">
        <f>IFERROR(VLOOKUP(B407,[1]Отгрузки!$B$208:$C$281,2,0),"-")</f>
        <v>-</v>
      </c>
      <c r="W407" s="95" t="str">
        <f t="shared" si="40"/>
        <v>-</v>
      </c>
      <c r="X407" s="88">
        <f t="shared" si="37"/>
        <v>18</v>
      </c>
      <c r="Y407" s="196">
        <f t="shared" si="38"/>
        <v>1.9547999999999999</v>
      </c>
      <c r="Z407" s="319"/>
      <c r="AA407" s="291"/>
      <c r="AB407" s="63">
        <f>VLOOKUP(B407,'[2]ВОМ КГ-3 СОЭКС'!$C$3:$G$2063,5,0)</f>
        <v>1954.8</v>
      </c>
      <c r="AC407" s="219">
        <f t="shared" si="39"/>
        <v>0</v>
      </c>
    </row>
    <row r="408" spans="1:29" x14ac:dyDescent="0.3">
      <c r="A408" s="159" t="s">
        <v>1272</v>
      </c>
      <c r="B408" s="160" t="s">
        <v>2594</v>
      </c>
      <c r="C408" s="160" t="s">
        <v>4117</v>
      </c>
      <c r="D408" s="113">
        <v>12</v>
      </c>
      <c r="E408" s="85">
        <v>105.1</v>
      </c>
      <c r="F408" s="86">
        <v>1261.2</v>
      </c>
      <c r="G408" s="87">
        <v>3.92</v>
      </c>
      <c r="H408" s="87">
        <v>47.04</v>
      </c>
      <c r="I408" s="180" t="s">
        <v>170</v>
      </c>
      <c r="J408" s="96"/>
      <c r="K408" s="96"/>
      <c r="L408" s="96"/>
      <c r="M408" s="96">
        <v>12</v>
      </c>
      <c r="N408" s="96"/>
      <c r="O408" s="164"/>
      <c r="P408" s="164"/>
      <c r="Q408" s="164"/>
      <c r="R408" s="77">
        <f t="shared" si="41"/>
        <v>0</v>
      </c>
      <c r="S408" s="181"/>
      <c r="T408" s="291" t="str">
        <f>IFERROR(VLOOKUP(B408,'Найдено на объекте'!$A$2:$I$83,9,0),"-")</f>
        <v>-</v>
      </c>
      <c r="U408" s="196" t="str">
        <f t="shared" si="36"/>
        <v>-</v>
      </c>
      <c r="V408" s="95" t="str">
        <f>IFERROR(VLOOKUP(B408,[1]Отгрузки!$B$208:$C$281,2,0),"-")</f>
        <v>-</v>
      </c>
      <c r="W408" s="95" t="str">
        <f t="shared" si="40"/>
        <v>-</v>
      </c>
      <c r="X408" s="88">
        <f t="shared" si="37"/>
        <v>12</v>
      </c>
      <c r="Y408" s="196">
        <f t="shared" si="38"/>
        <v>1.2611999999999999</v>
      </c>
      <c r="Z408" s="319"/>
      <c r="AA408" s="291"/>
      <c r="AB408" s="63">
        <f>VLOOKUP(B408,'[2]ВОМ КГ-3 СОЭКС'!$C$3:$G$2063,5,0)</f>
        <v>1261.2</v>
      </c>
      <c r="AC408" s="219">
        <f t="shared" si="39"/>
        <v>0</v>
      </c>
    </row>
    <row r="409" spans="1:29" x14ac:dyDescent="0.3">
      <c r="A409" s="159" t="s">
        <v>1275</v>
      </c>
      <c r="B409" s="160" t="s">
        <v>2595</v>
      </c>
      <c r="C409" s="160" t="s">
        <v>4118</v>
      </c>
      <c r="D409" s="113">
        <v>2</v>
      </c>
      <c r="E409" s="85">
        <v>105.8</v>
      </c>
      <c r="F409" s="86">
        <v>211.6</v>
      </c>
      <c r="G409" s="87">
        <v>3.95</v>
      </c>
      <c r="H409" s="87">
        <v>7.9</v>
      </c>
      <c r="I409" s="180" t="s">
        <v>170</v>
      </c>
      <c r="J409" s="96"/>
      <c r="K409" s="96"/>
      <c r="L409" s="96"/>
      <c r="M409" s="96">
        <v>2</v>
      </c>
      <c r="N409" s="96"/>
      <c r="O409" s="164"/>
      <c r="P409" s="164"/>
      <c r="Q409" s="164"/>
      <c r="R409" s="77">
        <f t="shared" si="41"/>
        <v>0</v>
      </c>
      <c r="S409" s="181"/>
      <c r="T409" s="291" t="str">
        <f>IFERROR(VLOOKUP(B409,'Найдено на объекте'!$A$2:$I$83,9,0),"-")</f>
        <v>-</v>
      </c>
      <c r="U409" s="196" t="str">
        <f t="shared" si="36"/>
        <v>-</v>
      </c>
      <c r="V409" s="95" t="str">
        <f>IFERROR(VLOOKUP(B409,[1]Отгрузки!$B$208:$C$281,2,0),"-")</f>
        <v>-</v>
      </c>
      <c r="W409" s="95" t="str">
        <f t="shared" si="40"/>
        <v>-</v>
      </c>
      <c r="X409" s="88">
        <f t="shared" si="37"/>
        <v>2</v>
      </c>
      <c r="Y409" s="196">
        <f t="shared" si="38"/>
        <v>0.21159999999999998</v>
      </c>
      <c r="Z409" s="319"/>
      <c r="AA409" s="291"/>
      <c r="AB409" s="63">
        <f>VLOOKUP(B409,'[2]ВОМ КГ-3 СОЭКС'!$C$3:$G$2063,5,0)</f>
        <v>211.6</v>
      </c>
      <c r="AC409" s="219">
        <f t="shared" si="39"/>
        <v>0</v>
      </c>
    </row>
    <row r="410" spans="1:29" x14ac:dyDescent="0.3">
      <c r="A410" s="159" t="s">
        <v>1278</v>
      </c>
      <c r="B410" s="160" t="s">
        <v>2596</v>
      </c>
      <c r="C410" s="160" t="s">
        <v>4119</v>
      </c>
      <c r="D410" s="113">
        <v>42</v>
      </c>
      <c r="E410" s="85">
        <v>104</v>
      </c>
      <c r="F410" s="86">
        <v>4368</v>
      </c>
      <c r="G410" s="87">
        <v>3.88</v>
      </c>
      <c r="H410" s="87">
        <v>162.96</v>
      </c>
      <c r="I410" s="180" t="s">
        <v>170</v>
      </c>
      <c r="J410" s="96"/>
      <c r="K410" s="96"/>
      <c r="L410" s="96"/>
      <c r="M410" s="96"/>
      <c r="N410" s="96">
        <v>12</v>
      </c>
      <c r="O410" s="164">
        <v>12</v>
      </c>
      <c r="P410" s="164">
        <v>12</v>
      </c>
      <c r="Q410" s="164">
        <v>6</v>
      </c>
      <c r="R410" s="77">
        <f t="shared" si="41"/>
        <v>0</v>
      </c>
      <c r="S410" s="181"/>
      <c r="T410" s="291" t="str">
        <f>IFERROR(VLOOKUP(B410,'Найдено на объекте'!$A$2:$I$83,9,0),"-")</f>
        <v>-</v>
      </c>
      <c r="U410" s="196" t="str">
        <f t="shared" si="36"/>
        <v>-</v>
      </c>
      <c r="V410" s="95" t="str">
        <f>IFERROR(VLOOKUP(B410,[1]Отгрузки!$B$208:$C$281,2,0),"-")</f>
        <v>-</v>
      </c>
      <c r="W410" s="95" t="str">
        <f t="shared" si="40"/>
        <v>-</v>
      </c>
      <c r="X410" s="88">
        <f t="shared" si="37"/>
        <v>42</v>
      </c>
      <c r="Y410" s="196">
        <f t="shared" si="38"/>
        <v>4.3680000000000003</v>
      </c>
      <c r="Z410" s="319"/>
      <c r="AA410" s="291"/>
      <c r="AB410" s="63">
        <f>VLOOKUP(B410,'[2]ВОМ КГ-3 СОЭКС'!$C$3:$G$2063,5,0)</f>
        <v>4368</v>
      </c>
      <c r="AC410" s="219">
        <f t="shared" si="39"/>
        <v>0</v>
      </c>
    </row>
    <row r="411" spans="1:29" x14ac:dyDescent="0.3">
      <c r="A411" s="159" t="s">
        <v>1281</v>
      </c>
      <c r="B411" s="160" t="s">
        <v>2597</v>
      </c>
      <c r="C411" s="160" t="s">
        <v>4120</v>
      </c>
      <c r="D411" s="113">
        <v>8</v>
      </c>
      <c r="E411" s="85">
        <v>104.8</v>
      </c>
      <c r="F411" s="86">
        <v>838.4</v>
      </c>
      <c r="G411" s="87">
        <v>3.91</v>
      </c>
      <c r="H411" s="87">
        <v>31.28</v>
      </c>
      <c r="I411" s="180" t="s">
        <v>170</v>
      </c>
      <c r="J411" s="96"/>
      <c r="K411" s="96"/>
      <c r="L411" s="96"/>
      <c r="M411" s="96"/>
      <c r="N411" s="96">
        <v>2</v>
      </c>
      <c r="O411" s="164">
        <v>2</v>
      </c>
      <c r="P411" s="164">
        <v>2</v>
      </c>
      <c r="Q411" s="164">
        <v>2</v>
      </c>
      <c r="R411" s="77">
        <f t="shared" si="41"/>
        <v>0</v>
      </c>
      <c r="S411" s="181"/>
      <c r="T411" s="291" t="str">
        <f>IFERROR(VLOOKUP(B411,'Найдено на объекте'!$A$2:$I$83,9,0),"-")</f>
        <v>-</v>
      </c>
      <c r="U411" s="196" t="str">
        <f t="shared" si="36"/>
        <v>-</v>
      </c>
      <c r="V411" s="95" t="str">
        <f>IFERROR(VLOOKUP(B411,[1]Отгрузки!$B$208:$C$281,2,0),"-")</f>
        <v>-</v>
      </c>
      <c r="W411" s="95" t="str">
        <f t="shared" si="40"/>
        <v>-</v>
      </c>
      <c r="X411" s="88">
        <f t="shared" si="37"/>
        <v>8</v>
      </c>
      <c r="Y411" s="196">
        <f t="shared" si="38"/>
        <v>0.83839999999999992</v>
      </c>
      <c r="Z411" s="319"/>
      <c r="AA411" s="291"/>
      <c r="AB411" s="63">
        <f>VLOOKUP(B411,'[2]ВОМ КГ-3 СОЭКС'!$C$3:$G$2063,5,0)</f>
        <v>838.4</v>
      </c>
      <c r="AC411" s="219">
        <f t="shared" si="39"/>
        <v>0</v>
      </c>
    </row>
    <row r="412" spans="1:29" x14ac:dyDescent="0.3">
      <c r="A412" s="159" t="s">
        <v>1284</v>
      </c>
      <c r="B412" s="160" t="s">
        <v>2598</v>
      </c>
      <c r="C412" s="160" t="s">
        <v>4121</v>
      </c>
      <c r="D412" s="113">
        <v>1</v>
      </c>
      <c r="E412" s="85">
        <v>104.4</v>
      </c>
      <c r="F412" s="86">
        <v>104.4</v>
      </c>
      <c r="G412" s="87">
        <v>3.89</v>
      </c>
      <c r="H412" s="87">
        <v>3.89</v>
      </c>
      <c r="I412" s="180" t="s">
        <v>170</v>
      </c>
      <c r="J412" s="96"/>
      <c r="K412" s="96"/>
      <c r="L412" s="96"/>
      <c r="M412" s="96"/>
      <c r="N412" s="96"/>
      <c r="O412" s="164"/>
      <c r="P412" s="164"/>
      <c r="Q412" s="164">
        <v>1</v>
      </c>
      <c r="R412" s="77">
        <f t="shared" si="41"/>
        <v>0</v>
      </c>
      <c r="S412" s="181"/>
      <c r="T412" s="291" t="str">
        <f>IFERROR(VLOOKUP(B412,'Найдено на объекте'!$A$2:$I$83,9,0),"-")</f>
        <v>-</v>
      </c>
      <c r="U412" s="196" t="str">
        <f t="shared" si="36"/>
        <v>-</v>
      </c>
      <c r="V412" s="95" t="str">
        <f>IFERROR(VLOOKUP(B412,[1]Отгрузки!$B$208:$C$281,2,0),"-")</f>
        <v>-</v>
      </c>
      <c r="W412" s="95" t="str">
        <f t="shared" si="40"/>
        <v>-</v>
      </c>
      <c r="X412" s="88">
        <f t="shared" si="37"/>
        <v>1</v>
      </c>
      <c r="Y412" s="196">
        <f t="shared" si="38"/>
        <v>0.10440000000000001</v>
      </c>
      <c r="Z412" s="319"/>
      <c r="AA412" s="291"/>
      <c r="AB412" s="63">
        <f>VLOOKUP(B412,'[2]ВОМ КГ-3 СОЭКС'!$C$3:$G$2063,5,0)</f>
        <v>104.4</v>
      </c>
      <c r="AC412" s="219">
        <f t="shared" si="39"/>
        <v>0</v>
      </c>
    </row>
    <row r="413" spans="1:29" x14ac:dyDescent="0.3">
      <c r="A413" s="159" t="s">
        <v>1287</v>
      </c>
      <c r="B413" s="160" t="s">
        <v>2599</v>
      </c>
      <c r="C413" s="160" t="s">
        <v>4122</v>
      </c>
      <c r="D413" s="113">
        <v>5</v>
      </c>
      <c r="E413" s="85">
        <v>104.4</v>
      </c>
      <c r="F413" s="86">
        <v>522</v>
      </c>
      <c r="G413" s="87">
        <v>3.89</v>
      </c>
      <c r="H413" s="87">
        <v>19.45</v>
      </c>
      <c r="I413" s="180" t="s">
        <v>170</v>
      </c>
      <c r="J413" s="96"/>
      <c r="K413" s="96"/>
      <c r="L413" s="96"/>
      <c r="M413" s="96"/>
      <c r="N413" s="96"/>
      <c r="O413" s="164"/>
      <c r="P413" s="164"/>
      <c r="Q413" s="164">
        <v>5</v>
      </c>
      <c r="R413" s="77">
        <f t="shared" si="41"/>
        <v>0</v>
      </c>
      <c r="S413" s="181"/>
      <c r="T413" s="291" t="str">
        <f>IFERROR(VLOOKUP(B413,'Найдено на объекте'!$A$2:$I$83,9,0),"-")</f>
        <v>-</v>
      </c>
      <c r="U413" s="196" t="str">
        <f t="shared" si="36"/>
        <v>-</v>
      </c>
      <c r="V413" s="95" t="str">
        <f>IFERROR(VLOOKUP(B413,[1]Отгрузки!$B$208:$C$281,2,0),"-")</f>
        <v>-</v>
      </c>
      <c r="W413" s="95" t="str">
        <f t="shared" si="40"/>
        <v>-</v>
      </c>
      <c r="X413" s="88">
        <f t="shared" si="37"/>
        <v>5</v>
      </c>
      <c r="Y413" s="196">
        <f t="shared" si="38"/>
        <v>0.52200000000000002</v>
      </c>
      <c r="Z413" s="319"/>
      <c r="AA413" s="291"/>
      <c r="AB413" s="63">
        <f>VLOOKUP(B413,'[2]ВОМ КГ-3 СОЭКС'!$C$3:$G$2063,5,0)</f>
        <v>522</v>
      </c>
      <c r="AC413" s="219">
        <f t="shared" si="39"/>
        <v>0</v>
      </c>
    </row>
    <row r="414" spans="1:29" x14ac:dyDescent="0.3">
      <c r="A414" s="159" t="s">
        <v>1290</v>
      </c>
      <c r="B414" s="160" t="s">
        <v>2600</v>
      </c>
      <c r="C414" s="160" t="s">
        <v>4123</v>
      </c>
      <c r="D414" s="113">
        <v>1</v>
      </c>
      <c r="E414" s="85">
        <v>16.5</v>
      </c>
      <c r="F414" s="86">
        <v>16.5</v>
      </c>
      <c r="G414" s="87">
        <v>0.61</v>
      </c>
      <c r="H414" s="87">
        <v>0.61</v>
      </c>
      <c r="I414" s="180" t="s">
        <v>170</v>
      </c>
      <c r="J414" s="96"/>
      <c r="K414" s="96"/>
      <c r="L414" s="96"/>
      <c r="M414" s="96"/>
      <c r="N414" s="96"/>
      <c r="O414" s="164"/>
      <c r="P414" s="164"/>
      <c r="Q414" s="164">
        <v>1</v>
      </c>
      <c r="R414" s="77">
        <f t="shared" si="41"/>
        <v>0</v>
      </c>
      <c r="S414" s="181"/>
      <c r="T414" s="291" t="str">
        <f>IFERROR(VLOOKUP(B414,'Найдено на объекте'!$A$2:$I$83,9,0),"-")</f>
        <v>-</v>
      </c>
      <c r="U414" s="196" t="str">
        <f t="shared" si="36"/>
        <v>-</v>
      </c>
      <c r="V414" s="95" t="str">
        <f>IFERROR(VLOOKUP(B414,[1]Отгрузки!$B$208:$C$281,2,0),"-")</f>
        <v>-</v>
      </c>
      <c r="W414" s="95" t="str">
        <f t="shared" si="40"/>
        <v>-</v>
      </c>
      <c r="X414" s="88">
        <f t="shared" si="37"/>
        <v>1</v>
      </c>
      <c r="Y414" s="196">
        <f t="shared" si="38"/>
        <v>1.6500000000000001E-2</v>
      </c>
      <c r="Z414" s="319"/>
      <c r="AA414" s="291"/>
      <c r="AB414" s="63">
        <f>VLOOKUP(B414,'[2]ВОМ КГ-3 СОЭКС'!$C$3:$G$2063,5,0)</f>
        <v>16.5</v>
      </c>
      <c r="AC414" s="219">
        <f t="shared" si="39"/>
        <v>0</v>
      </c>
    </row>
    <row r="415" spans="1:29" x14ac:dyDescent="0.3">
      <c r="A415" s="159" t="s">
        <v>1293</v>
      </c>
      <c r="B415" s="160" t="s">
        <v>2601</v>
      </c>
      <c r="C415" s="160" t="s">
        <v>4124</v>
      </c>
      <c r="D415" s="113">
        <v>1</v>
      </c>
      <c r="E415" s="85">
        <v>16.8</v>
      </c>
      <c r="F415" s="86">
        <v>16.8</v>
      </c>
      <c r="G415" s="87">
        <v>0.61</v>
      </c>
      <c r="H415" s="87">
        <v>0.61</v>
      </c>
      <c r="I415" s="180" t="s">
        <v>170</v>
      </c>
      <c r="J415" s="96"/>
      <c r="K415" s="96"/>
      <c r="L415" s="96"/>
      <c r="M415" s="96"/>
      <c r="N415" s="96"/>
      <c r="O415" s="164"/>
      <c r="P415" s="164"/>
      <c r="Q415" s="164">
        <v>1</v>
      </c>
      <c r="R415" s="77">
        <f t="shared" si="41"/>
        <v>0</v>
      </c>
      <c r="S415" s="181"/>
      <c r="T415" s="291" t="str">
        <f>IFERROR(VLOOKUP(B415,'Найдено на объекте'!$A$2:$I$83,9,0),"-")</f>
        <v>-</v>
      </c>
      <c r="U415" s="196" t="str">
        <f t="shared" si="36"/>
        <v>-</v>
      </c>
      <c r="V415" s="95" t="str">
        <f>IFERROR(VLOOKUP(B415,[1]Отгрузки!$B$208:$C$281,2,0),"-")</f>
        <v>-</v>
      </c>
      <c r="W415" s="95" t="str">
        <f t="shared" si="40"/>
        <v>-</v>
      </c>
      <c r="X415" s="88">
        <f t="shared" si="37"/>
        <v>1</v>
      </c>
      <c r="Y415" s="196">
        <f t="shared" si="38"/>
        <v>1.6800000000000002E-2</v>
      </c>
      <c r="Z415" s="319"/>
      <c r="AA415" s="291"/>
      <c r="AB415" s="63">
        <f>VLOOKUP(B415,'[2]ВОМ КГ-3 СОЭКС'!$C$3:$G$2063,5,0)</f>
        <v>16.8</v>
      </c>
      <c r="AC415" s="219">
        <f t="shared" si="39"/>
        <v>0</v>
      </c>
    </row>
    <row r="416" spans="1:29" x14ac:dyDescent="0.3">
      <c r="A416" s="159" t="s">
        <v>1296</v>
      </c>
      <c r="B416" s="160" t="s">
        <v>2602</v>
      </c>
      <c r="C416" s="160" t="s">
        <v>4125</v>
      </c>
      <c r="D416" s="113">
        <v>5</v>
      </c>
      <c r="E416" s="85">
        <v>16.8</v>
      </c>
      <c r="F416" s="86">
        <v>84</v>
      </c>
      <c r="G416" s="87">
        <v>0.61</v>
      </c>
      <c r="H416" s="87">
        <v>3.05</v>
      </c>
      <c r="I416" s="180" t="s">
        <v>170</v>
      </c>
      <c r="J416" s="96"/>
      <c r="K416" s="96"/>
      <c r="L416" s="96"/>
      <c r="M416" s="96"/>
      <c r="N416" s="96"/>
      <c r="O416" s="164"/>
      <c r="P416" s="164"/>
      <c r="Q416" s="164">
        <v>5</v>
      </c>
      <c r="R416" s="77">
        <f t="shared" si="41"/>
        <v>0</v>
      </c>
      <c r="S416" s="181"/>
      <c r="T416" s="291" t="str">
        <f>IFERROR(VLOOKUP(B416,'Найдено на объекте'!$A$2:$I$83,9,0),"-")</f>
        <v>-</v>
      </c>
      <c r="U416" s="196" t="str">
        <f t="shared" si="36"/>
        <v>-</v>
      </c>
      <c r="V416" s="95" t="str">
        <f>IFERROR(VLOOKUP(B416,[1]Отгрузки!$B$208:$C$281,2,0),"-")</f>
        <v>-</v>
      </c>
      <c r="W416" s="95" t="str">
        <f t="shared" si="40"/>
        <v>-</v>
      </c>
      <c r="X416" s="88">
        <f t="shared" si="37"/>
        <v>5</v>
      </c>
      <c r="Y416" s="196">
        <f t="shared" si="38"/>
        <v>8.4000000000000005E-2</v>
      </c>
      <c r="Z416" s="319"/>
      <c r="AA416" s="291"/>
      <c r="AB416" s="63">
        <f>VLOOKUP(B416,'[2]ВОМ КГ-3 СОЭКС'!$C$3:$G$2063,5,0)</f>
        <v>84</v>
      </c>
      <c r="AC416" s="219">
        <f t="shared" si="39"/>
        <v>0</v>
      </c>
    </row>
    <row r="417" spans="1:29" x14ac:dyDescent="0.3">
      <c r="A417" s="159" t="s">
        <v>1299</v>
      </c>
      <c r="B417" s="160" t="s">
        <v>2603</v>
      </c>
      <c r="C417" s="160" t="s">
        <v>4126</v>
      </c>
      <c r="D417" s="113">
        <v>1</v>
      </c>
      <c r="E417" s="85">
        <v>46.1</v>
      </c>
      <c r="F417" s="86">
        <v>46.1</v>
      </c>
      <c r="G417" s="87">
        <v>1.29</v>
      </c>
      <c r="H417" s="87">
        <v>1.29</v>
      </c>
      <c r="I417" s="180" t="s">
        <v>170</v>
      </c>
      <c r="J417" s="96"/>
      <c r="K417" s="96"/>
      <c r="L417" s="96"/>
      <c r="M417" s="96">
        <v>1</v>
      </c>
      <c r="N417" s="96"/>
      <c r="O417" s="164"/>
      <c r="P417" s="164"/>
      <c r="Q417" s="164"/>
      <c r="R417" s="77">
        <f t="shared" si="41"/>
        <v>0</v>
      </c>
      <c r="S417" s="181"/>
      <c r="T417" s="291" t="str">
        <f>IFERROR(VLOOKUP(B417,'Найдено на объекте'!$A$2:$I$83,9,0),"-")</f>
        <v>-</v>
      </c>
      <c r="U417" s="196" t="str">
        <f t="shared" si="36"/>
        <v>-</v>
      </c>
      <c r="V417" s="95" t="str">
        <f>IFERROR(VLOOKUP(B417,[1]Отгрузки!$B$208:$C$281,2,0),"-")</f>
        <v>-</v>
      </c>
      <c r="W417" s="95" t="str">
        <f t="shared" si="40"/>
        <v>-</v>
      </c>
      <c r="X417" s="88">
        <f t="shared" si="37"/>
        <v>1</v>
      </c>
      <c r="Y417" s="196">
        <f t="shared" si="38"/>
        <v>4.6100000000000002E-2</v>
      </c>
      <c r="Z417" s="319"/>
      <c r="AA417" s="291"/>
      <c r="AB417" s="63">
        <f>VLOOKUP(B417,'[2]ВОМ КГ-3 СОЭКС'!$C$3:$G$2063,5,0)</f>
        <v>46.1</v>
      </c>
      <c r="AC417" s="219">
        <f t="shared" si="39"/>
        <v>0</v>
      </c>
    </row>
    <row r="418" spans="1:29" x14ac:dyDescent="0.3">
      <c r="A418" s="159" t="s">
        <v>1302</v>
      </c>
      <c r="B418" s="160" t="s">
        <v>2604</v>
      </c>
      <c r="C418" s="160" t="s">
        <v>4127</v>
      </c>
      <c r="D418" s="113">
        <v>28</v>
      </c>
      <c r="E418" s="85">
        <v>1</v>
      </c>
      <c r="F418" s="86">
        <v>28</v>
      </c>
      <c r="G418" s="87">
        <v>0.05</v>
      </c>
      <c r="H418" s="87">
        <v>1.4</v>
      </c>
      <c r="I418" s="180" t="s">
        <v>170</v>
      </c>
      <c r="J418" s="96">
        <v>1</v>
      </c>
      <c r="K418" s="96">
        <v>4</v>
      </c>
      <c r="L418" s="96">
        <v>4</v>
      </c>
      <c r="M418" s="96">
        <v>4</v>
      </c>
      <c r="N418" s="96">
        <v>4</v>
      </c>
      <c r="O418" s="164">
        <v>4</v>
      </c>
      <c r="P418" s="164">
        <v>4</v>
      </c>
      <c r="Q418" s="164">
        <v>3</v>
      </c>
      <c r="R418" s="77">
        <f t="shared" si="41"/>
        <v>0</v>
      </c>
      <c r="S418" s="181"/>
      <c r="T418" s="291" t="str">
        <f>IFERROR(VLOOKUP(B418,'Найдено на объекте'!$A$2:$I$83,9,0),"-")</f>
        <v>-</v>
      </c>
      <c r="U418" s="196" t="str">
        <f t="shared" si="36"/>
        <v>-</v>
      </c>
      <c r="V418" s="95" t="str">
        <f>IFERROR(VLOOKUP(B418,[1]Отгрузки!$B$208:$C$281,2,0),"-")</f>
        <v>-</v>
      </c>
      <c r="W418" s="95" t="str">
        <f t="shared" si="40"/>
        <v>-</v>
      </c>
      <c r="X418" s="88">
        <f t="shared" si="37"/>
        <v>28</v>
      </c>
      <c r="Y418" s="196">
        <f t="shared" si="38"/>
        <v>2.8000000000000001E-2</v>
      </c>
      <c r="Z418" s="319"/>
      <c r="AA418" s="291"/>
      <c r="AB418" s="63">
        <f>VLOOKUP(B418,'[2]ВОМ КГ-3 СОЭКС'!$C$3:$G$2063,5,0)</f>
        <v>28</v>
      </c>
      <c r="AC418" s="219">
        <f t="shared" si="39"/>
        <v>0</v>
      </c>
    </row>
    <row r="419" spans="1:29" ht="31.2" x14ac:dyDescent="0.3">
      <c r="A419" s="159" t="s">
        <v>1305</v>
      </c>
      <c r="B419" s="160" t="s">
        <v>2605</v>
      </c>
      <c r="C419" s="160" t="s">
        <v>4128</v>
      </c>
      <c r="D419" s="113">
        <v>26</v>
      </c>
      <c r="E419" s="85">
        <v>5.0999999999999996</v>
      </c>
      <c r="F419" s="86">
        <v>132.6</v>
      </c>
      <c r="G419" s="87">
        <v>0.22</v>
      </c>
      <c r="H419" s="87">
        <v>5.72</v>
      </c>
      <c r="I419" s="180" t="s">
        <v>170</v>
      </c>
      <c r="J419" s="96">
        <v>2</v>
      </c>
      <c r="K419" s="96">
        <v>4</v>
      </c>
      <c r="L419" s="96">
        <v>4</v>
      </c>
      <c r="M419" s="96">
        <v>2</v>
      </c>
      <c r="N419" s="96">
        <v>3</v>
      </c>
      <c r="O419" s="164">
        <v>4</v>
      </c>
      <c r="P419" s="164">
        <v>4</v>
      </c>
      <c r="Q419" s="164">
        <v>2</v>
      </c>
      <c r="R419" s="77">
        <f t="shared" si="41"/>
        <v>1</v>
      </c>
      <c r="S419" s="181" t="s">
        <v>1775</v>
      </c>
      <c r="T419" s="291" t="str">
        <f>IFERROR(VLOOKUP(B419,'Найдено на объекте'!$A$2:$I$83,9,0),"-")</f>
        <v>-</v>
      </c>
      <c r="U419" s="196" t="str">
        <f t="shared" si="36"/>
        <v>-</v>
      </c>
      <c r="V419" s="95" t="str">
        <f>IFERROR(VLOOKUP(B419,[1]Отгрузки!$B$208:$C$281,2,0),"-")</f>
        <v>-</v>
      </c>
      <c r="W419" s="95" t="str">
        <f t="shared" si="40"/>
        <v>-</v>
      </c>
      <c r="X419" s="88">
        <f t="shared" si="37"/>
        <v>26</v>
      </c>
      <c r="Y419" s="196">
        <f t="shared" si="38"/>
        <v>0.1326</v>
      </c>
      <c r="Z419" s="319"/>
      <c r="AA419" s="291"/>
      <c r="AB419" s="63">
        <f>VLOOKUP(B419,'[2]ВОМ КГ-3 СОЭКС'!$C$3:$G$2063,5,0)</f>
        <v>132.6</v>
      </c>
      <c r="AC419" s="219">
        <f t="shared" si="39"/>
        <v>0</v>
      </c>
    </row>
    <row r="420" spans="1:29" ht="31.2" x14ac:dyDescent="0.3">
      <c r="A420" s="159" t="s">
        <v>1308</v>
      </c>
      <c r="B420" s="160" t="s">
        <v>2606</v>
      </c>
      <c r="C420" s="160" t="s">
        <v>4129</v>
      </c>
      <c r="D420" s="113">
        <v>24</v>
      </c>
      <c r="E420" s="85">
        <v>0.5</v>
      </c>
      <c r="F420" s="86">
        <v>12</v>
      </c>
      <c r="G420" s="87">
        <v>0.02</v>
      </c>
      <c r="H420" s="87">
        <v>0.48</v>
      </c>
      <c r="I420" s="180" t="s">
        <v>170</v>
      </c>
      <c r="J420" s="96"/>
      <c r="K420" s="96"/>
      <c r="L420" s="96"/>
      <c r="M420" s="96">
        <v>4</v>
      </c>
      <c r="N420" s="96">
        <v>4</v>
      </c>
      <c r="O420" s="164"/>
      <c r="P420" s="164"/>
      <c r="Q420" s="164"/>
      <c r="R420" s="77">
        <f t="shared" si="41"/>
        <v>16</v>
      </c>
      <c r="S420" s="181" t="s">
        <v>1775</v>
      </c>
      <c r="T420" s="291" t="str">
        <f>IFERROR(VLOOKUP(B420,'Найдено на объекте'!$A$2:$I$83,9,0),"-")</f>
        <v>-</v>
      </c>
      <c r="U420" s="196" t="str">
        <f t="shared" si="36"/>
        <v>-</v>
      </c>
      <c r="V420" s="95" t="str">
        <f>IFERROR(VLOOKUP(B420,[1]Отгрузки!$B$208:$C$281,2,0),"-")</f>
        <v>-</v>
      </c>
      <c r="W420" s="95" t="str">
        <f t="shared" si="40"/>
        <v>-</v>
      </c>
      <c r="X420" s="88">
        <f t="shared" si="37"/>
        <v>24</v>
      </c>
      <c r="Y420" s="196">
        <f t="shared" si="38"/>
        <v>1.2E-2</v>
      </c>
      <c r="Z420" s="319"/>
      <c r="AA420" s="291"/>
      <c r="AB420" s="63">
        <f>VLOOKUP(B420,'[2]ВОМ КГ-3 СОЭКС'!$C$3:$G$2063,5,0)</f>
        <v>12</v>
      </c>
      <c r="AC420" s="219">
        <f t="shared" si="39"/>
        <v>0</v>
      </c>
    </row>
    <row r="421" spans="1:29" x14ac:dyDescent="0.3">
      <c r="A421" s="159" t="s">
        <v>1311</v>
      </c>
      <c r="B421" s="160" t="s">
        <v>2607</v>
      </c>
      <c r="C421" s="160" t="s">
        <v>4130</v>
      </c>
      <c r="D421" s="113">
        <v>7</v>
      </c>
      <c r="E421" s="85">
        <v>191.7</v>
      </c>
      <c r="F421" s="86">
        <v>1341.9</v>
      </c>
      <c r="G421" s="87">
        <v>6.71</v>
      </c>
      <c r="H421" s="87">
        <v>46.97</v>
      </c>
      <c r="I421" s="180" t="s">
        <v>170</v>
      </c>
      <c r="J421" s="96"/>
      <c r="K421" s="96">
        <v>4</v>
      </c>
      <c r="L421" s="96">
        <v>3</v>
      </c>
      <c r="M421" s="96"/>
      <c r="N421" s="96"/>
      <c r="O421" s="164"/>
      <c r="P421" s="164"/>
      <c r="Q421" s="164"/>
      <c r="R421" s="77">
        <f t="shared" si="41"/>
        <v>0</v>
      </c>
      <c r="S421" s="181"/>
      <c r="T421" s="291" t="str">
        <f>IFERROR(VLOOKUP(B421,'Найдено на объекте'!$A$2:$I$83,9,0),"-")</f>
        <v>-</v>
      </c>
      <c r="U421" s="196" t="str">
        <f t="shared" si="36"/>
        <v>-</v>
      </c>
      <c r="V421" s="95" t="str">
        <f>IFERROR(VLOOKUP(B421,[1]Отгрузки!$B$208:$C$281,2,0),"-")</f>
        <v>-</v>
      </c>
      <c r="W421" s="95" t="str">
        <f t="shared" si="40"/>
        <v>-</v>
      </c>
      <c r="X421" s="88">
        <f t="shared" si="37"/>
        <v>7</v>
      </c>
      <c r="Y421" s="196">
        <f t="shared" si="38"/>
        <v>1.3418999999999999</v>
      </c>
      <c r="Z421" s="319"/>
      <c r="AA421" s="291"/>
      <c r="AB421" s="63">
        <f>VLOOKUP(B421,'[2]ВОМ КГ-3 СОЭКС'!$C$3:$G$2063,5,0)</f>
        <v>1341.9</v>
      </c>
      <c r="AC421" s="219">
        <f t="shared" si="39"/>
        <v>0</v>
      </c>
    </row>
    <row r="422" spans="1:29" x14ac:dyDescent="0.3">
      <c r="A422" s="159" t="s">
        <v>1314</v>
      </c>
      <c r="B422" s="160" t="s">
        <v>2608</v>
      </c>
      <c r="C422" s="160" t="s">
        <v>4131</v>
      </c>
      <c r="D422" s="113">
        <v>1</v>
      </c>
      <c r="E422" s="85">
        <v>191.7</v>
      </c>
      <c r="F422" s="86">
        <v>191.7</v>
      </c>
      <c r="G422" s="87">
        <v>6.71</v>
      </c>
      <c r="H422" s="87">
        <v>6.71</v>
      </c>
      <c r="I422" s="180" t="s">
        <v>170</v>
      </c>
      <c r="J422" s="96"/>
      <c r="K422" s="96"/>
      <c r="L422" s="96">
        <v>1</v>
      </c>
      <c r="M422" s="96"/>
      <c r="N422" s="96"/>
      <c r="O422" s="164"/>
      <c r="P422" s="164"/>
      <c r="Q422" s="164"/>
      <c r="R422" s="77">
        <f t="shared" si="41"/>
        <v>0</v>
      </c>
      <c r="S422" s="181"/>
      <c r="T422" s="291" t="str">
        <f>IFERROR(VLOOKUP(B422,'Найдено на объекте'!$A$2:$I$83,9,0),"-")</f>
        <v>-</v>
      </c>
      <c r="U422" s="196" t="str">
        <f t="shared" si="36"/>
        <v>-</v>
      </c>
      <c r="V422" s="95" t="str">
        <f>IFERROR(VLOOKUP(B422,[1]Отгрузки!$B$208:$C$281,2,0),"-")</f>
        <v>-</v>
      </c>
      <c r="W422" s="95" t="str">
        <f t="shared" si="40"/>
        <v>-</v>
      </c>
      <c r="X422" s="88">
        <f t="shared" si="37"/>
        <v>1</v>
      </c>
      <c r="Y422" s="196">
        <f t="shared" si="38"/>
        <v>0.19169999999999998</v>
      </c>
      <c r="Z422" s="319"/>
      <c r="AA422" s="291"/>
      <c r="AB422" s="63">
        <f>VLOOKUP(B422,'[2]ВОМ КГ-3 СОЭКС'!$C$3:$G$2063,5,0)</f>
        <v>191.7</v>
      </c>
      <c r="AC422" s="219">
        <f t="shared" si="39"/>
        <v>0</v>
      </c>
    </row>
    <row r="423" spans="1:29" x14ac:dyDescent="0.3">
      <c r="A423" s="159" t="s">
        <v>1317</v>
      </c>
      <c r="B423" s="160" t="s">
        <v>2609</v>
      </c>
      <c r="C423" s="160" t="s">
        <v>4132</v>
      </c>
      <c r="D423" s="113">
        <v>4</v>
      </c>
      <c r="E423" s="85">
        <v>186.4</v>
      </c>
      <c r="F423" s="86">
        <v>745.6</v>
      </c>
      <c r="G423" s="87">
        <v>6.54</v>
      </c>
      <c r="H423" s="87">
        <v>26.16</v>
      </c>
      <c r="I423" s="180" t="s">
        <v>170</v>
      </c>
      <c r="J423" s="96"/>
      <c r="K423" s="96"/>
      <c r="L423" s="96"/>
      <c r="M423" s="96">
        <v>4</v>
      </c>
      <c r="N423" s="96"/>
      <c r="O423" s="164"/>
      <c r="P423" s="164"/>
      <c r="Q423" s="164"/>
      <c r="R423" s="77">
        <f t="shared" si="41"/>
        <v>0</v>
      </c>
      <c r="S423" s="181"/>
      <c r="T423" s="291" t="str">
        <f>IFERROR(VLOOKUP(B423,'Найдено на объекте'!$A$2:$I$83,9,0),"-")</f>
        <v>-</v>
      </c>
      <c r="U423" s="196" t="str">
        <f t="shared" si="36"/>
        <v>-</v>
      </c>
      <c r="V423" s="95" t="str">
        <f>IFERROR(VLOOKUP(B423,[1]Отгрузки!$B$208:$C$281,2,0),"-")</f>
        <v>-</v>
      </c>
      <c r="W423" s="95" t="str">
        <f t="shared" si="40"/>
        <v>-</v>
      </c>
      <c r="X423" s="88">
        <f t="shared" si="37"/>
        <v>4</v>
      </c>
      <c r="Y423" s="196">
        <f t="shared" si="38"/>
        <v>0.74560000000000004</v>
      </c>
      <c r="Z423" s="319"/>
      <c r="AA423" s="291"/>
      <c r="AB423" s="63">
        <f>VLOOKUP(B423,'[2]ВОМ КГ-3 СОЭКС'!$C$3:$G$2063,5,0)</f>
        <v>745.6</v>
      </c>
      <c r="AC423" s="219">
        <f t="shared" si="39"/>
        <v>0</v>
      </c>
    </row>
    <row r="424" spans="1:29" x14ac:dyDescent="0.3">
      <c r="A424" s="159" t="s">
        <v>1320</v>
      </c>
      <c r="B424" s="160" t="s">
        <v>2610</v>
      </c>
      <c r="C424" s="160" t="s">
        <v>4133</v>
      </c>
      <c r="D424" s="113">
        <v>16</v>
      </c>
      <c r="E424" s="85">
        <v>185</v>
      </c>
      <c r="F424" s="86">
        <v>2960</v>
      </c>
      <c r="G424" s="87">
        <v>6.49</v>
      </c>
      <c r="H424" s="87">
        <v>103.84</v>
      </c>
      <c r="I424" s="180" t="s">
        <v>170</v>
      </c>
      <c r="J424" s="96"/>
      <c r="K424" s="96"/>
      <c r="L424" s="96"/>
      <c r="M424" s="96"/>
      <c r="N424" s="96">
        <v>4</v>
      </c>
      <c r="O424" s="164">
        <v>4</v>
      </c>
      <c r="P424" s="164">
        <v>4</v>
      </c>
      <c r="Q424" s="164">
        <v>4</v>
      </c>
      <c r="R424" s="77">
        <f t="shared" si="41"/>
        <v>0</v>
      </c>
      <c r="S424" s="181"/>
      <c r="T424" s="291" t="str">
        <f>IFERROR(VLOOKUP(B424,'Найдено на объекте'!$A$2:$I$83,9,0),"-")</f>
        <v>-</v>
      </c>
      <c r="U424" s="196" t="str">
        <f t="shared" si="36"/>
        <v>-</v>
      </c>
      <c r="V424" s="95" t="str">
        <f>IFERROR(VLOOKUP(B424,[1]Отгрузки!$B$208:$C$281,2,0),"-")</f>
        <v>-</v>
      </c>
      <c r="W424" s="95" t="str">
        <f t="shared" si="40"/>
        <v>-</v>
      </c>
      <c r="X424" s="88">
        <f t="shared" si="37"/>
        <v>16</v>
      </c>
      <c r="Y424" s="196">
        <f t="shared" si="38"/>
        <v>2.96</v>
      </c>
      <c r="Z424" s="319"/>
      <c r="AA424" s="291"/>
      <c r="AB424" s="63">
        <f>VLOOKUP(B424,'[2]ВОМ КГ-3 СОЭКС'!$C$3:$G$2063,5,0)</f>
        <v>2960</v>
      </c>
      <c r="AC424" s="219">
        <f t="shared" si="39"/>
        <v>0</v>
      </c>
    </row>
    <row r="425" spans="1:29" x14ac:dyDescent="0.3">
      <c r="A425" s="159" t="s">
        <v>1323</v>
      </c>
      <c r="B425" s="160" t="s">
        <v>2611</v>
      </c>
      <c r="C425" s="160" t="s">
        <v>4134</v>
      </c>
      <c r="D425" s="113">
        <v>4</v>
      </c>
      <c r="E425" s="85">
        <v>324.60000000000002</v>
      </c>
      <c r="F425" s="86">
        <v>1298.4000000000001</v>
      </c>
      <c r="G425" s="87">
        <v>8.65</v>
      </c>
      <c r="H425" s="87">
        <v>34.6</v>
      </c>
      <c r="I425" s="180" t="s">
        <v>170</v>
      </c>
      <c r="J425" s="96"/>
      <c r="K425" s="96">
        <v>4</v>
      </c>
      <c r="L425" s="96"/>
      <c r="M425" s="96"/>
      <c r="N425" s="96"/>
      <c r="O425" s="164"/>
      <c r="P425" s="164"/>
      <c r="Q425" s="164"/>
      <c r="R425" s="77">
        <f t="shared" si="41"/>
        <v>0</v>
      </c>
      <c r="S425" s="181"/>
      <c r="T425" s="291" t="str">
        <f>IFERROR(VLOOKUP(B425,'Найдено на объекте'!$A$2:$I$83,9,0),"-")</f>
        <v>-</v>
      </c>
      <c r="U425" s="196" t="str">
        <f t="shared" si="36"/>
        <v>-</v>
      </c>
      <c r="V425" s="95" t="str">
        <f>IFERROR(VLOOKUP(B425,[1]Отгрузки!$B$208:$C$281,2,0),"-")</f>
        <v>-</v>
      </c>
      <c r="W425" s="95" t="str">
        <f t="shared" si="40"/>
        <v>-</v>
      </c>
      <c r="X425" s="88">
        <f t="shared" si="37"/>
        <v>4</v>
      </c>
      <c r="Y425" s="196">
        <f t="shared" si="38"/>
        <v>1.2984</v>
      </c>
      <c r="Z425" s="319"/>
      <c r="AA425" s="291"/>
      <c r="AB425" s="63">
        <f>VLOOKUP(B425,'[2]ВОМ КГ-3 СОЭКС'!$C$3:$G$2063,5,0)</f>
        <v>1298.4000000000001</v>
      </c>
      <c r="AC425" s="219">
        <f t="shared" si="39"/>
        <v>0</v>
      </c>
    </row>
    <row r="426" spans="1:29" x14ac:dyDescent="0.3">
      <c r="A426" s="159" t="s">
        <v>1326</v>
      </c>
      <c r="B426" s="160" t="s">
        <v>2612</v>
      </c>
      <c r="C426" s="160" t="s">
        <v>4135</v>
      </c>
      <c r="D426" s="113">
        <v>2</v>
      </c>
      <c r="E426" s="85">
        <v>314.5</v>
      </c>
      <c r="F426" s="86">
        <v>629</v>
      </c>
      <c r="G426" s="87">
        <v>8.3800000000000008</v>
      </c>
      <c r="H426" s="87">
        <v>16.760000000000002</v>
      </c>
      <c r="I426" s="180" t="s">
        <v>170</v>
      </c>
      <c r="J426" s="96"/>
      <c r="K426" s="96"/>
      <c r="L426" s="96">
        <v>2</v>
      </c>
      <c r="M426" s="96"/>
      <c r="N426" s="96"/>
      <c r="O426" s="164"/>
      <c r="P426" s="164"/>
      <c r="Q426" s="164"/>
      <c r="R426" s="77">
        <f t="shared" si="41"/>
        <v>0</v>
      </c>
      <c r="S426" s="181"/>
      <c r="T426" s="291" t="str">
        <f>IFERROR(VLOOKUP(B426,'Найдено на объекте'!$A$2:$I$83,9,0),"-")</f>
        <v>-</v>
      </c>
      <c r="U426" s="196" t="str">
        <f t="shared" si="36"/>
        <v>-</v>
      </c>
      <c r="V426" s="95" t="str">
        <f>IFERROR(VLOOKUP(B426,[1]Отгрузки!$B$208:$C$281,2,0),"-")</f>
        <v>-</v>
      </c>
      <c r="W426" s="95" t="str">
        <f t="shared" si="40"/>
        <v>-</v>
      </c>
      <c r="X426" s="88">
        <f t="shared" si="37"/>
        <v>2</v>
      </c>
      <c r="Y426" s="196">
        <f t="shared" si="38"/>
        <v>0.629</v>
      </c>
      <c r="Z426" s="319"/>
      <c r="AA426" s="291"/>
      <c r="AB426" s="63">
        <f>VLOOKUP(B426,'[2]ВОМ КГ-3 СОЭКС'!$C$3:$G$2063,5,0)</f>
        <v>629</v>
      </c>
      <c r="AC426" s="219">
        <f t="shared" si="39"/>
        <v>0</v>
      </c>
    </row>
    <row r="427" spans="1:29" x14ac:dyDescent="0.3">
      <c r="A427" s="159" t="s">
        <v>1329</v>
      </c>
      <c r="B427" s="160" t="s">
        <v>2613</v>
      </c>
      <c r="C427" s="160" t="s">
        <v>4136</v>
      </c>
      <c r="D427" s="113">
        <v>6</v>
      </c>
      <c r="E427" s="85">
        <v>311.5</v>
      </c>
      <c r="F427" s="86">
        <v>1869</v>
      </c>
      <c r="G427" s="87">
        <v>8.3000000000000007</v>
      </c>
      <c r="H427" s="87">
        <v>49.8</v>
      </c>
      <c r="I427" s="180" t="s">
        <v>170</v>
      </c>
      <c r="J427" s="96"/>
      <c r="K427" s="96"/>
      <c r="L427" s="96"/>
      <c r="M427" s="96"/>
      <c r="N427" s="96"/>
      <c r="O427" s="164">
        <v>2</v>
      </c>
      <c r="P427" s="164">
        <v>2</v>
      </c>
      <c r="Q427" s="164">
        <v>2</v>
      </c>
      <c r="R427" s="77">
        <f t="shared" si="41"/>
        <v>0</v>
      </c>
      <c r="S427" s="181"/>
      <c r="T427" s="291" t="str">
        <f>IFERROR(VLOOKUP(B427,'Найдено на объекте'!$A$2:$I$83,9,0),"-")</f>
        <v>-</v>
      </c>
      <c r="U427" s="196" t="str">
        <f t="shared" si="36"/>
        <v>-</v>
      </c>
      <c r="V427" s="95" t="str">
        <f>IFERROR(VLOOKUP(B427,[1]Отгрузки!$B$208:$C$281,2,0),"-")</f>
        <v>-</v>
      </c>
      <c r="W427" s="95" t="str">
        <f t="shared" si="40"/>
        <v>-</v>
      </c>
      <c r="X427" s="88">
        <f t="shared" si="37"/>
        <v>6</v>
      </c>
      <c r="Y427" s="196">
        <f t="shared" si="38"/>
        <v>1.869</v>
      </c>
      <c r="Z427" s="319"/>
      <c r="AA427" s="291"/>
      <c r="AB427" s="63">
        <f>VLOOKUP(B427,'[2]ВОМ КГ-3 СОЭКС'!$C$3:$G$2063,5,0)</f>
        <v>1869</v>
      </c>
      <c r="AC427" s="219">
        <f t="shared" si="39"/>
        <v>0</v>
      </c>
    </row>
    <row r="428" spans="1:29" x14ac:dyDescent="0.3">
      <c r="A428" s="159" t="s">
        <v>1332</v>
      </c>
      <c r="B428" s="160" t="s">
        <v>2614</v>
      </c>
      <c r="C428" s="160" t="s">
        <v>4137</v>
      </c>
      <c r="D428" s="113">
        <v>1</v>
      </c>
      <c r="E428" s="85">
        <v>544</v>
      </c>
      <c r="F428" s="86">
        <v>544</v>
      </c>
      <c r="G428" s="87">
        <v>11.91</v>
      </c>
      <c r="H428" s="87">
        <v>11.91</v>
      </c>
      <c r="I428" s="180" t="s">
        <v>170</v>
      </c>
      <c r="J428" s="96"/>
      <c r="K428" s="96"/>
      <c r="L428" s="96"/>
      <c r="M428" s="96">
        <v>1</v>
      </c>
      <c r="N428" s="96"/>
      <c r="O428" s="164"/>
      <c r="P428" s="164"/>
      <c r="Q428" s="164"/>
      <c r="R428" s="77">
        <f t="shared" si="41"/>
        <v>0</v>
      </c>
      <c r="S428" s="181"/>
      <c r="T428" s="291" t="str">
        <f>IFERROR(VLOOKUP(B428,'Найдено на объекте'!$A$2:$I$83,9,0),"-")</f>
        <v>-</v>
      </c>
      <c r="U428" s="196" t="str">
        <f t="shared" si="36"/>
        <v>-</v>
      </c>
      <c r="V428" s="95" t="str">
        <f>IFERROR(VLOOKUP(B428,[1]Отгрузки!$B$208:$C$281,2,0),"-")</f>
        <v>-</v>
      </c>
      <c r="W428" s="95" t="str">
        <f t="shared" si="40"/>
        <v>-</v>
      </c>
      <c r="X428" s="88">
        <f t="shared" si="37"/>
        <v>1</v>
      </c>
      <c r="Y428" s="196">
        <f t="shared" si="38"/>
        <v>0.54400000000000004</v>
      </c>
      <c r="Z428" s="319"/>
      <c r="AA428" s="291"/>
      <c r="AB428" s="63">
        <f>VLOOKUP(B428,'[2]ВОМ КГ-3 СОЭКС'!$C$3:$G$2063,5,0)</f>
        <v>544</v>
      </c>
      <c r="AC428" s="219">
        <f t="shared" si="39"/>
        <v>0</v>
      </c>
    </row>
    <row r="429" spans="1:29" x14ac:dyDescent="0.3">
      <c r="A429" s="159" t="s">
        <v>1335</v>
      </c>
      <c r="B429" s="160" t="s">
        <v>2615</v>
      </c>
      <c r="C429" s="160" t="s">
        <v>4138</v>
      </c>
      <c r="D429" s="113">
        <v>8</v>
      </c>
      <c r="E429" s="85">
        <v>515.5</v>
      </c>
      <c r="F429" s="86">
        <v>4124</v>
      </c>
      <c r="G429" s="87">
        <v>11.42</v>
      </c>
      <c r="H429" s="87">
        <v>91.36</v>
      </c>
      <c r="I429" s="180" t="s">
        <v>170</v>
      </c>
      <c r="J429" s="96">
        <v>1</v>
      </c>
      <c r="K429" s="96">
        <v>1</v>
      </c>
      <c r="L429" s="96">
        <v>1</v>
      </c>
      <c r="M429" s="96">
        <v>1</v>
      </c>
      <c r="N429" s="96">
        <v>1</v>
      </c>
      <c r="O429" s="164">
        <v>1</v>
      </c>
      <c r="P429" s="164">
        <v>1</v>
      </c>
      <c r="Q429" s="164">
        <v>1</v>
      </c>
      <c r="R429" s="77">
        <f t="shared" si="41"/>
        <v>0</v>
      </c>
      <c r="S429" s="181"/>
      <c r="T429" s="291" t="str">
        <f>IFERROR(VLOOKUP(B429,'Найдено на объекте'!$A$2:$I$83,9,0),"-")</f>
        <v>-</v>
      </c>
      <c r="U429" s="196" t="str">
        <f t="shared" si="36"/>
        <v>-</v>
      </c>
      <c r="V429" s="95" t="str">
        <f>IFERROR(VLOOKUP(B429,[1]Отгрузки!$B$208:$C$281,2,0),"-")</f>
        <v>-</v>
      </c>
      <c r="W429" s="95" t="str">
        <f t="shared" si="40"/>
        <v>-</v>
      </c>
      <c r="X429" s="88">
        <f t="shared" si="37"/>
        <v>8</v>
      </c>
      <c r="Y429" s="196">
        <f t="shared" si="38"/>
        <v>4.1239999999999997</v>
      </c>
      <c r="Z429" s="319"/>
      <c r="AA429" s="291"/>
      <c r="AB429" s="63">
        <f>VLOOKUP(B429,'[2]ВОМ КГ-3 СОЭКС'!$C$3:$G$2063,5,0)</f>
        <v>4124</v>
      </c>
      <c r="AC429" s="219">
        <f t="shared" si="39"/>
        <v>0</v>
      </c>
    </row>
    <row r="430" spans="1:29" x14ac:dyDescent="0.3">
      <c r="A430" s="159" t="s">
        <v>1338</v>
      </c>
      <c r="B430" s="160" t="s">
        <v>2616</v>
      </c>
      <c r="C430" s="160" t="s">
        <v>4139</v>
      </c>
      <c r="D430" s="113">
        <v>1</v>
      </c>
      <c r="E430" s="85">
        <v>578.20000000000005</v>
      </c>
      <c r="F430" s="86">
        <v>578.20000000000005</v>
      </c>
      <c r="G430" s="87">
        <v>12.84</v>
      </c>
      <c r="H430" s="87">
        <v>12.84</v>
      </c>
      <c r="I430" s="180" t="s">
        <v>170</v>
      </c>
      <c r="J430" s="96"/>
      <c r="K430" s="96"/>
      <c r="L430" s="96"/>
      <c r="M430" s="96"/>
      <c r="N430" s="96">
        <v>1</v>
      </c>
      <c r="O430" s="164"/>
      <c r="P430" s="164"/>
      <c r="Q430" s="164"/>
      <c r="R430" s="77">
        <f t="shared" si="41"/>
        <v>0</v>
      </c>
      <c r="S430" s="181"/>
      <c r="T430" s="291" t="str">
        <f>IFERROR(VLOOKUP(B430,'Найдено на объекте'!$A$2:$I$83,9,0),"-")</f>
        <v>-</v>
      </c>
      <c r="U430" s="196" t="str">
        <f t="shared" si="36"/>
        <v>-</v>
      </c>
      <c r="V430" s="95" t="str">
        <f>IFERROR(VLOOKUP(B430,[1]Отгрузки!$B$208:$C$281,2,0),"-")</f>
        <v>-</v>
      </c>
      <c r="W430" s="95" t="str">
        <f t="shared" si="40"/>
        <v>-</v>
      </c>
      <c r="X430" s="88">
        <f t="shared" si="37"/>
        <v>1</v>
      </c>
      <c r="Y430" s="196">
        <f t="shared" si="38"/>
        <v>0.57820000000000005</v>
      </c>
      <c r="Z430" s="319"/>
      <c r="AA430" s="291"/>
      <c r="AB430" s="63">
        <f>VLOOKUP(B430,'[2]ВОМ КГ-3 СОЭКС'!$C$3:$G$2063,5,0)</f>
        <v>578.20000000000005</v>
      </c>
      <c r="AC430" s="219">
        <f t="shared" si="39"/>
        <v>0</v>
      </c>
    </row>
    <row r="431" spans="1:29" x14ac:dyDescent="0.3">
      <c r="A431" s="159" t="s">
        <v>1341</v>
      </c>
      <c r="B431" s="160" t="s">
        <v>2617</v>
      </c>
      <c r="C431" s="160" t="s">
        <v>4140</v>
      </c>
      <c r="D431" s="113">
        <v>3</v>
      </c>
      <c r="E431" s="85">
        <v>266</v>
      </c>
      <c r="F431" s="86">
        <v>798</v>
      </c>
      <c r="G431" s="87">
        <v>9.94</v>
      </c>
      <c r="H431" s="87">
        <v>29.82</v>
      </c>
      <c r="I431" s="180" t="s">
        <v>170</v>
      </c>
      <c r="J431" s="96"/>
      <c r="K431" s="96">
        <v>2</v>
      </c>
      <c r="L431" s="96">
        <v>1</v>
      </c>
      <c r="M431" s="96"/>
      <c r="N431" s="96"/>
      <c r="O431" s="164"/>
      <c r="P431" s="164"/>
      <c r="Q431" s="164"/>
      <c r="R431" s="77">
        <f t="shared" si="41"/>
        <v>0</v>
      </c>
      <c r="S431" s="181"/>
      <c r="T431" s="291" t="str">
        <f>IFERROR(VLOOKUP(B431,'Найдено на объекте'!$A$2:$I$83,9,0),"-")</f>
        <v>-</v>
      </c>
      <c r="U431" s="196" t="str">
        <f t="shared" si="36"/>
        <v>-</v>
      </c>
      <c r="V431" s="95" t="str">
        <f>IFERROR(VLOOKUP(B431,[1]Отгрузки!$B$208:$C$281,2,0),"-")</f>
        <v>-</v>
      </c>
      <c r="W431" s="95" t="str">
        <f t="shared" si="40"/>
        <v>-</v>
      </c>
      <c r="X431" s="88">
        <f t="shared" si="37"/>
        <v>3</v>
      </c>
      <c r="Y431" s="196">
        <f t="shared" si="38"/>
        <v>0.79800000000000004</v>
      </c>
      <c r="Z431" s="319"/>
      <c r="AA431" s="291"/>
      <c r="AB431" s="63">
        <f>VLOOKUP(B431,'[2]ВОМ КГ-3 СОЭКС'!$C$3:$G$2063,5,0)</f>
        <v>798</v>
      </c>
      <c r="AC431" s="219">
        <f t="shared" si="39"/>
        <v>0</v>
      </c>
    </row>
    <row r="432" spans="1:29" x14ac:dyDescent="0.3">
      <c r="A432" s="159" t="s">
        <v>1344</v>
      </c>
      <c r="B432" s="160" t="s">
        <v>2618</v>
      </c>
      <c r="C432" s="160" t="s">
        <v>4141</v>
      </c>
      <c r="D432" s="113">
        <v>1</v>
      </c>
      <c r="E432" s="85">
        <v>266</v>
      </c>
      <c r="F432" s="86">
        <v>266</v>
      </c>
      <c r="G432" s="87">
        <v>9.94</v>
      </c>
      <c r="H432" s="87">
        <v>9.94</v>
      </c>
      <c r="I432" s="180" t="s">
        <v>170</v>
      </c>
      <c r="J432" s="96"/>
      <c r="K432" s="96"/>
      <c r="L432" s="96">
        <v>1</v>
      </c>
      <c r="M432" s="96"/>
      <c r="N432" s="96"/>
      <c r="O432" s="164"/>
      <c r="P432" s="164"/>
      <c r="Q432" s="164"/>
      <c r="R432" s="77">
        <f t="shared" si="41"/>
        <v>0</v>
      </c>
      <c r="S432" s="181"/>
      <c r="T432" s="291" t="str">
        <f>IFERROR(VLOOKUP(B432,'Найдено на объекте'!$A$2:$I$83,9,0),"-")</f>
        <v>-</v>
      </c>
      <c r="U432" s="196" t="str">
        <f t="shared" si="36"/>
        <v>-</v>
      </c>
      <c r="V432" s="95" t="str">
        <f>IFERROR(VLOOKUP(B432,[1]Отгрузки!$B$208:$C$281,2,0),"-")</f>
        <v>-</v>
      </c>
      <c r="W432" s="95" t="str">
        <f t="shared" si="40"/>
        <v>-</v>
      </c>
      <c r="X432" s="88">
        <f t="shared" si="37"/>
        <v>1</v>
      </c>
      <c r="Y432" s="196">
        <f t="shared" si="38"/>
        <v>0.26600000000000001</v>
      </c>
      <c r="Z432" s="319"/>
      <c r="AA432" s="291"/>
      <c r="AB432" s="63">
        <f>VLOOKUP(B432,'[2]ВОМ КГ-3 СОЭКС'!$C$3:$G$2063,5,0)</f>
        <v>266</v>
      </c>
      <c r="AC432" s="219">
        <f t="shared" si="39"/>
        <v>0</v>
      </c>
    </row>
    <row r="433" spans="1:29" x14ac:dyDescent="0.3">
      <c r="A433" s="159" t="s">
        <v>1347</v>
      </c>
      <c r="B433" s="160" t="s">
        <v>2619</v>
      </c>
      <c r="C433" s="160" t="s">
        <v>4142</v>
      </c>
      <c r="D433" s="113">
        <v>2</v>
      </c>
      <c r="E433" s="85">
        <v>257.60000000000002</v>
      </c>
      <c r="F433" s="86">
        <v>515.20000000000005</v>
      </c>
      <c r="G433" s="87">
        <v>9.64</v>
      </c>
      <c r="H433" s="87">
        <v>19.28</v>
      </c>
      <c r="I433" s="180" t="s">
        <v>170</v>
      </c>
      <c r="J433" s="96"/>
      <c r="K433" s="96"/>
      <c r="L433" s="96"/>
      <c r="M433" s="96">
        <v>2</v>
      </c>
      <c r="N433" s="96"/>
      <c r="O433" s="164"/>
      <c r="P433" s="164"/>
      <c r="Q433" s="164"/>
      <c r="R433" s="77">
        <f t="shared" si="41"/>
        <v>0</v>
      </c>
      <c r="S433" s="181"/>
      <c r="T433" s="291" t="str">
        <f>IFERROR(VLOOKUP(B433,'Найдено на объекте'!$A$2:$I$83,9,0),"-")</f>
        <v>-</v>
      </c>
      <c r="U433" s="196" t="str">
        <f t="shared" si="36"/>
        <v>-</v>
      </c>
      <c r="V433" s="95" t="str">
        <f>IFERROR(VLOOKUP(B433,[1]Отгрузки!$B$208:$C$281,2,0),"-")</f>
        <v>-</v>
      </c>
      <c r="W433" s="95" t="str">
        <f t="shared" si="40"/>
        <v>-</v>
      </c>
      <c r="X433" s="88">
        <f t="shared" si="37"/>
        <v>2</v>
      </c>
      <c r="Y433" s="196">
        <f t="shared" si="38"/>
        <v>0.51519999999999999</v>
      </c>
      <c r="Z433" s="319"/>
      <c r="AA433" s="291"/>
      <c r="AB433" s="63">
        <f>VLOOKUP(B433,'[2]ВОМ КГ-3 СОЭКС'!$C$3:$G$2063,5,0)</f>
        <v>515.20000000000005</v>
      </c>
      <c r="AC433" s="219">
        <f t="shared" si="39"/>
        <v>0</v>
      </c>
    </row>
    <row r="434" spans="1:29" x14ac:dyDescent="0.3">
      <c r="A434" s="159" t="s">
        <v>1350</v>
      </c>
      <c r="B434" s="160" t="s">
        <v>2620</v>
      </c>
      <c r="C434" s="160" t="s">
        <v>4143</v>
      </c>
      <c r="D434" s="113">
        <v>7</v>
      </c>
      <c r="E434" s="85">
        <v>255.3</v>
      </c>
      <c r="F434" s="86">
        <v>1787.1</v>
      </c>
      <c r="G434" s="87">
        <v>9.5500000000000007</v>
      </c>
      <c r="H434" s="87">
        <v>66.849999999999994</v>
      </c>
      <c r="I434" s="180" t="s">
        <v>170</v>
      </c>
      <c r="J434" s="96"/>
      <c r="K434" s="96"/>
      <c r="L434" s="96"/>
      <c r="M434" s="96"/>
      <c r="N434" s="96">
        <v>1</v>
      </c>
      <c r="O434" s="164">
        <v>2</v>
      </c>
      <c r="P434" s="164">
        <v>2</v>
      </c>
      <c r="Q434" s="164">
        <v>2</v>
      </c>
      <c r="R434" s="77">
        <f t="shared" si="41"/>
        <v>0</v>
      </c>
      <c r="S434" s="181"/>
      <c r="T434" s="291" t="str">
        <f>IFERROR(VLOOKUP(B434,'Найдено на объекте'!$A$2:$I$83,9,0),"-")</f>
        <v>-</v>
      </c>
      <c r="U434" s="196" t="str">
        <f t="shared" si="36"/>
        <v>-</v>
      </c>
      <c r="V434" s="95" t="str">
        <f>IFERROR(VLOOKUP(B434,[1]Отгрузки!$B$208:$C$281,2,0),"-")</f>
        <v>-</v>
      </c>
      <c r="W434" s="95" t="str">
        <f t="shared" si="40"/>
        <v>-</v>
      </c>
      <c r="X434" s="88">
        <f t="shared" si="37"/>
        <v>7</v>
      </c>
      <c r="Y434" s="196">
        <f t="shared" si="38"/>
        <v>1.7871000000000001</v>
      </c>
      <c r="Z434" s="319"/>
      <c r="AA434" s="291"/>
      <c r="AB434" s="63">
        <f>VLOOKUP(B434,'[2]ВОМ КГ-3 СОЭКС'!$C$3:$G$2063,5,0)</f>
        <v>1787.1</v>
      </c>
      <c r="AC434" s="219">
        <f t="shared" si="39"/>
        <v>0</v>
      </c>
    </row>
    <row r="435" spans="1:29" x14ac:dyDescent="0.3">
      <c r="A435" s="159" t="s">
        <v>1353</v>
      </c>
      <c r="B435" s="160" t="s">
        <v>2621</v>
      </c>
      <c r="C435" s="160" t="s">
        <v>4144</v>
      </c>
      <c r="D435" s="113">
        <v>1</v>
      </c>
      <c r="E435" s="85">
        <v>271.5</v>
      </c>
      <c r="F435" s="86">
        <v>271.5</v>
      </c>
      <c r="G435" s="87">
        <v>9.98</v>
      </c>
      <c r="H435" s="87">
        <v>9.98</v>
      </c>
      <c r="I435" s="180" t="s">
        <v>165</v>
      </c>
      <c r="J435" s="96"/>
      <c r="K435" s="96"/>
      <c r="L435" s="96"/>
      <c r="M435" s="96"/>
      <c r="N435" s="96">
        <v>1</v>
      </c>
      <c r="O435" s="164"/>
      <c r="P435" s="164"/>
      <c r="Q435" s="164"/>
      <c r="R435" s="77">
        <f t="shared" si="41"/>
        <v>0</v>
      </c>
      <c r="S435" s="181"/>
      <c r="T435" s="291" t="str">
        <f>IFERROR(VLOOKUP(B435,'Найдено на объекте'!$A$2:$I$83,9,0),"-")</f>
        <v>-</v>
      </c>
      <c r="U435" s="196" t="str">
        <f t="shared" si="36"/>
        <v>-</v>
      </c>
      <c r="V435" s="95" t="str">
        <f>IFERROR(VLOOKUP(B435,[1]Отгрузки!$B$208:$C$281,2,0),"-")</f>
        <v>-</v>
      </c>
      <c r="W435" s="95" t="str">
        <f t="shared" si="40"/>
        <v>-</v>
      </c>
      <c r="X435" s="88">
        <f t="shared" si="37"/>
        <v>1</v>
      </c>
      <c r="Y435" s="196">
        <f t="shared" si="38"/>
        <v>0.27150000000000002</v>
      </c>
      <c r="Z435" s="319"/>
      <c r="AA435" s="291"/>
      <c r="AB435" s="63">
        <f>VLOOKUP(B435,'[2]ВОМ КГ-3 СОЭКС'!$C$3:$G$2063,5,0)</f>
        <v>271.5</v>
      </c>
      <c r="AC435" s="219">
        <f t="shared" si="39"/>
        <v>0</v>
      </c>
    </row>
    <row r="436" spans="1:29" x14ac:dyDescent="0.3">
      <c r="A436" s="159" t="s">
        <v>1356</v>
      </c>
      <c r="B436" s="160" t="s">
        <v>2622</v>
      </c>
      <c r="C436" s="160" t="s">
        <v>4145</v>
      </c>
      <c r="D436" s="113">
        <v>1</v>
      </c>
      <c r="E436" s="85">
        <v>325.39999999999998</v>
      </c>
      <c r="F436" s="86">
        <v>325.39999999999998</v>
      </c>
      <c r="G436" s="87">
        <v>8.56</v>
      </c>
      <c r="H436" s="87">
        <v>8.56</v>
      </c>
      <c r="I436" s="180" t="s">
        <v>170</v>
      </c>
      <c r="J436" s="96"/>
      <c r="K436" s="96">
        <v>1</v>
      </c>
      <c r="L436" s="96"/>
      <c r="M436" s="96"/>
      <c r="N436" s="96"/>
      <c r="O436" s="164"/>
      <c r="P436" s="164"/>
      <c r="Q436" s="164"/>
      <c r="R436" s="77">
        <f t="shared" si="41"/>
        <v>0</v>
      </c>
      <c r="S436" s="181"/>
      <c r="T436" s="291" t="str">
        <f>IFERROR(VLOOKUP(B436,'Найдено на объекте'!$A$2:$I$83,9,0),"-")</f>
        <v>-</v>
      </c>
      <c r="U436" s="196" t="str">
        <f t="shared" si="36"/>
        <v>-</v>
      </c>
      <c r="V436" s="95" t="str">
        <f>IFERROR(VLOOKUP(B436,[1]Отгрузки!$B$208:$C$281,2,0),"-")</f>
        <v>-</v>
      </c>
      <c r="W436" s="95" t="str">
        <f t="shared" si="40"/>
        <v>-</v>
      </c>
      <c r="X436" s="88">
        <f t="shared" si="37"/>
        <v>1</v>
      </c>
      <c r="Y436" s="196">
        <f t="shared" si="38"/>
        <v>0.32539999999999997</v>
      </c>
      <c r="Z436" s="319"/>
      <c r="AA436" s="291"/>
      <c r="AB436" s="63">
        <f>VLOOKUP(B436,'[2]ВОМ КГ-3 СОЭКС'!$C$3:$G$2063,5,0)</f>
        <v>325.39999999999998</v>
      </c>
      <c r="AC436" s="219">
        <f t="shared" si="39"/>
        <v>0</v>
      </c>
    </row>
    <row r="437" spans="1:29" x14ac:dyDescent="0.3">
      <c r="A437" s="159" t="s">
        <v>1359</v>
      </c>
      <c r="B437" s="160" t="s">
        <v>2623</v>
      </c>
      <c r="C437" s="160" t="s">
        <v>4146</v>
      </c>
      <c r="D437" s="113">
        <v>1</v>
      </c>
      <c r="E437" s="85">
        <v>274.60000000000002</v>
      </c>
      <c r="F437" s="86">
        <v>274.60000000000002</v>
      </c>
      <c r="G437" s="87">
        <v>7.25</v>
      </c>
      <c r="H437" s="87">
        <v>7.25</v>
      </c>
      <c r="I437" s="180" t="s">
        <v>170</v>
      </c>
      <c r="J437" s="96"/>
      <c r="K437" s="96">
        <v>1</v>
      </c>
      <c r="L437" s="96"/>
      <c r="M437" s="96"/>
      <c r="N437" s="96"/>
      <c r="O437" s="164"/>
      <c r="P437" s="164"/>
      <c r="Q437" s="164"/>
      <c r="R437" s="77">
        <f t="shared" si="41"/>
        <v>0</v>
      </c>
      <c r="S437" s="181"/>
      <c r="T437" s="291" t="str">
        <f>IFERROR(VLOOKUP(B437,'Найдено на объекте'!$A$2:$I$83,9,0),"-")</f>
        <v>-</v>
      </c>
      <c r="U437" s="196" t="str">
        <f t="shared" si="36"/>
        <v>-</v>
      </c>
      <c r="V437" s="95" t="str">
        <f>IFERROR(VLOOKUP(B437,[1]Отгрузки!$B$208:$C$281,2,0),"-")</f>
        <v>-</v>
      </c>
      <c r="W437" s="95" t="str">
        <f t="shared" si="40"/>
        <v>-</v>
      </c>
      <c r="X437" s="88">
        <f t="shared" si="37"/>
        <v>1</v>
      </c>
      <c r="Y437" s="196">
        <f t="shared" si="38"/>
        <v>0.27460000000000001</v>
      </c>
      <c r="Z437" s="319"/>
      <c r="AA437" s="291"/>
      <c r="AB437" s="63">
        <f>VLOOKUP(B437,'[2]ВОМ КГ-3 СОЭКС'!$C$3:$G$2063,5,0)</f>
        <v>274.60000000000002</v>
      </c>
      <c r="AC437" s="219">
        <f t="shared" si="39"/>
        <v>0</v>
      </c>
    </row>
    <row r="438" spans="1:29" x14ac:dyDescent="0.3">
      <c r="A438" s="159" t="s">
        <v>1362</v>
      </c>
      <c r="B438" s="160" t="s">
        <v>2624</v>
      </c>
      <c r="C438" s="160" t="s">
        <v>4147</v>
      </c>
      <c r="D438" s="113">
        <v>1</v>
      </c>
      <c r="E438" s="85">
        <v>274.60000000000002</v>
      </c>
      <c r="F438" s="86">
        <v>274.60000000000002</v>
      </c>
      <c r="G438" s="87">
        <v>7.25</v>
      </c>
      <c r="H438" s="87">
        <v>7.25</v>
      </c>
      <c r="I438" s="180" t="s">
        <v>170</v>
      </c>
      <c r="J438" s="96"/>
      <c r="K438" s="96"/>
      <c r="L438" s="96">
        <v>1</v>
      </c>
      <c r="M438" s="96"/>
      <c r="N438" s="96"/>
      <c r="O438" s="164"/>
      <c r="P438" s="164"/>
      <c r="Q438" s="164"/>
      <c r="R438" s="77">
        <f t="shared" si="41"/>
        <v>0</v>
      </c>
      <c r="S438" s="181"/>
      <c r="T438" s="291" t="str">
        <f>IFERROR(VLOOKUP(B438,'Найдено на объекте'!$A$2:$I$83,9,0),"-")</f>
        <v>-</v>
      </c>
      <c r="U438" s="196" t="str">
        <f t="shared" si="36"/>
        <v>-</v>
      </c>
      <c r="V438" s="95" t="str">
        <f>IFERROR(VLOOKUP(B438,[1]Отгрузки!$B$208:$C$281,2,0),"-")</f>
        <v>-</v>
      </c>
      <c r="W438" s="95" t="str">
        <f t="shared" si="40"/>
        <v>-</v>
      </c>
      <c r="X438" s="88">
        <f t="shared" si="37"/>
        <v>1</v>
      </c>
      <c r="Y438" s="196">
        <f t="shared" si="38"/>
        <v>0.27460000000000001</v>
      </c>
      <c r="Z438" s="319"/>
      <c r="AA438" s="291"/>
      <c r="AB438" s="63">
        <f>VLOOKUP(B438,'[2]ВОМ КГ-3 СОЭКС'!$C$3:$G$2063,5,0)</f>
        <v>274.60000000000002</v>
      </c>
      <c r="AC438" s="219">
        <f t="shared" si="39"/>
        <v>0</v>
      </c>
    </row>
    <row r="439" spans="1:29" x14ac:dyDescent="0.3">
      <c r="A439" s="159" t="s">
        <v>1365</v>
      </c>
      <c r="B439" s="160" t="s">
        <v>2625</v>
      </c>
      <c r="C439" s="160" t="s">
        <v>4148</v>
      </c>
      <c r="D439" s="113">
        <v>1</v>
      </c>
      <c r="E439" s="85">
        <v>274.60000000000002</v>
      </c>
      <c r="F439" s="86">
        <v>274.60000000000002</v>
      </c>
      <c r="G439" s="87">
        <v>7.25</v>
      </c>
      <c r="H439" s="87">
        <v>7.25</v>
      </c>
      <c r="I439" s="180" t="s">
        <v>170</v>
      </c>
      <c r="J439" s="96"/>
      <c r="K439" s="96"/>
      <c r="L439" s="96">
        <v>1</v>
      </c>
      <c r="M439" s="96"/>
      <c r="N439" s="96"/>
      <c r="O439" s="164"/>
      <c r="P439" s="164"/>
      <c r="Q439" s="164"/>
      <c r="R439" s="77">
        <f t="shared" si="41"/>
        <v>0</v>
      </c>
      <c r="S439" s="181"/>
      <c r="T439" s="291" t="str">
        <f>IFERROR(VLOOKUP(B439,'Найдено на объекте'!$A$2:$I$83,9,0),"-")</f>
        <v>-</v>
      </c>
      <c r="U439" s="196" t="str">
        <f t="shared" si="36"/>
        <v>-</v>
      </c>
      <c r="V439" s="95" t="str">
        <f>IFERROR(VLOOKUP(B439,[1]Отгрузки!$B$208:$C$281,2,0),"-")</f>
        <v>-</v>
      </c>
      <c r="W439" s="95" t="str">
        <f t="shared" si="40"/>
        <v>-</v>
      </c>
      <c r="X439" s="88">
        <f t="shared" si="37"/>
        <v>1</v>
      </c>
      <c r="Y439" s="196">
        <f t="shared" si="38"/>
        <v>0.27460000000000001</v>
      </c>
      <c r="Z439" s="319"/>
      <c r="AA439" s="291"/>
      <c r="AB439" s="63">
        <f>VLOOKUP(B439,'[2]ВОМ КГ-3 СОЭКС'!$C$3:$G$2063,5,0)</f>
        <v>274.60000000000002</v>
      </c>
      <c r="AC439" s="219">
        <f t="shared" si="39"/>
        <v>0</v>
      </c>
    </row>
    <row r="440" spans="1:29" x14ac:dyDescent="0.3">
      <c r="A440" s="159" t="s">
        <v>1368</v>
      </c>
      <c r="B440" s="160" t="s">
        <v>2626</v>
      </c>
      <c r="C440" s="160" t="s">
        <v>4149</v>
      </c>
      <c r="D440" s="113">
        <v>1</v>
      </c>
      <c r="E440" s="85">
        <v>266.5</v>
      </c>
      <c r="F440" s="86">
        <v>266.5</v>
      </c>
      <c r="G440" s="87">
        <v>7.04</v>
      </c>
      <c r="H440" s="87">
        <v>7.04</v>
      </c>
      <c r="I440" s="180" t="s">
        <v>170</v>
      </c>
      <c r="J440" s="96"/>
      <c r="K440" s="96"/>
      <c r="L440" s="96"/>
      <c r="M440" s="96">
        <v>1</v>
      </c>
      <c r="N440" s="96"/>
      <c r="O440" s="164"/>
      <c r="P440" s="164"/>
      <c r="Q440" s="164"/>
      <c r="R440" s="77">
        <f t="shared" si="41"/>
        <v>0</v>
      </c>
      <c r="S440" s="181"/>
      <c r="T440" s="291" t="str">
        <f>IFERROR(VLOOKUP(B440,'Найдено на объекте'!$A$2:$I$83,9,0),"-")</f>
        <v>-</v>
      </c>
      <c r="U440" s="196" t="str">
        <f t="shared" si="36"/>
        <v>-</v>
      </c>
      <c r="V440" s="95" t="str">
        <f>IFERROR(VLOOKUP(B440,[1]Отгрузки!$B$208:$C$281,2,0),"-")</f>
        <v>-</v>
      </c>
      <c r="W440" s="95" t="str">
        <f t="shared" si="40"/>
        <v>-</v>
      </c>
      <c r="X440" s="88">
        <f t="shared" si="37"/>
        <v>1</v>
      </c>
      <c r="Y440" s="196">
        <f t="shared" si="38"/>
        <v>0.26650000000000001</v>
      </c>
      <c r="Z440" s="319"/>
      <c r="AA440" s="291"/>
      <c r="AB440" s="63">
        <f>VLOOKUP(B440,'[2]ВОМ КГ-3 СОЭКС'!$C$3:$G$2063,5,0)</f>
        <v>266.5</v>
      </c>
      <c r="AC440" s="219">
        <f t="shared" si="39"/>
        <v>0</v>
      </c>
    </row>
    <row r="441" spans="1:29" x14ac:dyDescent="0.3">
      <c r="A441" s="159" t="s">
        <v>1371</v>
      </c>
      <c r="B441" s="160" t="s">
        <v>2627</v>
      </c>
      <c r="C441" s="160" t="s">
        <v>4150</v>
      </c>
      <c r="D441" s="113">
        <v>1</v>
      </c>
      <c r="E441" s="85">
        <v>264.5</v>
      </c>
      <c r="F441" s="86">
        <v>264.5</v>
      </c>
      <c r="G441" s="87">
        <v>6.97</v>
      </c>
      <c r="H441" s="87">
        <v>6.97</v>
      </c>
      <c r="I441" s="180" t="s">
        <v>170</v>
      </c>
      <c r="J441" s="96"/>
      <c r="K441" s="96"/>
      <c r="L441" s="96"/>
      <c r="M441" s="96">
        <v>1</v>
      </c>
      <c r="N441" s="96"/>
      <c r="O441" s="164"/>
      <c r="P441" s="164"/>
      <c r="Q441" s="164"/>
      <c r="R441" s="77">
        <f t="shared" si="41"/>
        <v>0</v>
      </c>
      <c r="S441" s="181"/>
      <c r="T441" s="291" t="str">
        <f>IFERROR(VLOOKUP(B441,'Найдено на объекте'!$A$2:$I$83,9,0),"-")</f>
        <v>-</v>
      </c>
      <c r="U441" s="196" t="str">
        <f t="shared" si="36"/>
        <v>-</v>
      </c>
      <c r="V441" s="95" t="str">
        <f>IFERROR(VLOOKUP(B441,[1]Отгрузки!$B$208:$C$281,2,0),"-")</f>
        <v>-</v>
      </c>
      <c r="W441" s="95" t="str">
        <f t="shared" si="40"/>
        <v>-</v>
      </c>
      <c r="X441" s="88">
        <f t="shared" si="37"/>
        <v>1</v>
      </c>
      <c r="Y441" s="196">
        <f t="shared" si="38"/>
        <v>0.26450000000000001</v>
      </c>
      <c r="Z441" s="319"/>
      <c r="AA441" s="291"/>
      <c r="AB441" s="63">
        <f>VLOOKUP(B441,'[2]ВОМ КГ-3 СОЭКС'!$C$3:$G$2063,5,0)</f>
        <v>264.5</v>
      </c>
      <c r="AC441" s="219">
        <f t="shared" si="39"/>
        <v>0</v>
      </c>
    </row>
    <row r="442" spans="1:29" x14ac:dyDescent="0.3">
      <c r="A442" s="159" t="s">
        <v>1374</v>
      </c>
      <c r="B442" s="160" t="s">
        <v>2628</v>
      </c>
      <c r="C442" s="160" t="s">
        <v>4151</v>
      </c>
      <c r="D442" s="113">
        <v>1</v>
      </c>
      <c r="E442" s="85">
        <v>264.3</v>
      </c>
      <c r="F442" s="86">
        <v>264.3</v>
      </c>
      <c r="G442" s="87">
        <v>6.98</v>
      </c>
      <c r="H442" s="87">
        <v>6.98</v>
      </c>
      <c r="I442" s="180" t="s">
        <v>170</v>
      </c>
      <c r="J442" s="96"/>
      <c r="K442" s="96"/>
      <c r="L442" s="96"/>
      <c r="M442" s="96"/>
      <c r="N442" s="96">
        <v>1</v>
      </c>
      <c r="O442" s="164"/>
      <c r="P442" s="164"/>
      <c r="Q442" s="164"/>
      <c r="R442" s="77">
        <f t="shared" si="41"/>
        <v>0</v>
      </c>
      <c r="S442" s="181"/>
      <c r="T442" s="291" t="str">
        <f>IFERROR(VLOOKUP(B442,'Найдено на объекте'!$A$2:$I$83,9,0),"-")</f>
        <v>-</v>
      </c>
      <c r="U442" s="196" t="str">
        <f t="shared" si="36"/>
        <v>-</v>
      </c>
      <c r="V442" s="95" t="str">
        <f>IFERROR(VLOOKUP(B442,[1]Отгрузки!$B$208:$C$281,2,0),"-")</f>
        <v>-</v>
      </c>
      <c r="W442" s="95" t="str">
        <f t="shared" si="40"/>
        <v>-</v>
      </c>
      <c r="X442" s="88">
        <f t="shared" si="37"/>
        <v>1</v>
      </c>
      <c r="Y442" s="196">
        <f t="shared" si="38"/>
        <v>0.26430000000000003</v>
      </c>
      <c r="Z442" s="319"/>
      <c r="AA442" s="291"/>
      <c r="AB442" s="63">
        <f>VLOOKUP(B442,'[2]ВОМ КГ-3 СОЭКС'!$C$3:$G$2063,5,0)</f>
        <v>264.3</v>
      </c>
      <c r="AC442" s="219">
        <f t="shared" si="39"/>
        <v>0</v>
      </c>
    </row>
    <row r="443" spans="1:29" x14ac:dyDescent="0.3">
      <c r="A443" s="159" t="s">
        <v>1377</v>
      </c>
      <c r="B443" s="160" t="s">
        <v>2629</v>
      </c>
      <c r="C443" s="160" t="s">
        <v>4152</v>
      </c>
      <c r="D443" s="113">
        <v>1</v>
      </c>
      <c r="E443" s="85">
        <v>264.3</v>
      </c>
      <c r="F443" s="86">
        <v>264.3</v>
      </c>
      <c r="G443" s="87">
        <v>6.98</v>
      </c>
      <c r="H443" s="87">
        <v>6.98</v>
      </c>
      <c r="I443" s="180" t="s">
        <v>170</v>
      </c>
      <c r="J443" s="96"/>
      <c r="K443" s="96"/>
      <c r="L443" s="96"/>
      <c r="M443" s="96"/>
      <c r="N443" s="96">
        <v>1</v>
      </c>
      <c r="O443" s="164"/>
      <c r="P443" s="164"/>
      <c r="Q443" s="164"/>
      <c r="R443" s="77">
        <f t="shared" si="41"/>
        <v>0</v>
      </c>
      <c r="S443" s="181"/>
      <c r="T443" s="291" t="str">
        <f>IFERROR(VLOOKUP(B443,'Найдено на объекте'!$A$2:$I$83,9,0),"-")</f>
        <v>-</v>
      </c>
      <c r="U443" s="196" t="str">
        <f t="shared" si="36"/>
        <v>-</v>
      </c>
      <c r="V443" s="95" t="str">
        <f>IFERROR(VLOOKUP(B443,[1]Отгрузки!$B$208:$C$281,2,0),"-")</f>
        <v>-</v>
      </c>
      <c r="W443" s="95" t="str">
        <f t="shared" si="40"/>
        <v>-</v>
      </c>
      <c r="X443" s="88">
        <f t="shared" si="37"/>
        <v>1</v>
      </c>
      <c r="Y443" s="196">
        <f t="shared" si="38"/>
        <v>0.26430000000000003</v>
      </c>
      <c r="Z443" s="319"/>
      <c r="AA443" s="291"/>
      <c r="AB443" s="63">
        <f>VLOOKUP(B443,'[2]ВОМ КГ-3 СОЭКС'!$C$3:$G$2063,5,0)</f>
        <v>264.3</v>
      </c>
      <c r="AC443" s="219">
        <f t="shared" si="39"/>
        <v>0</v>
      </c>
    </row>
    <row r="444" spans="1:29" x14ac:dyDescent="0.3">
      <c r="A444" s="159" t="s">
        <v>1380</v>
      </c>
      <c r="B444" s="160" t="s">
        <v>2630</v>
      </c>
      <c r="C444" s="160" t="s">
        <v>4153</v>
      </c>
      <c r="D444" s="113">
        <v>1</v>
      </c>
      <c r="E444" s="85">
        <v>262.3</v>
      </c>
      <c r="F444" s="86">
        <v>262.3</v>
      </c>
      <c r="G444" s="87">
        <v>6.91</v>
      </c>
      <c r="H444" s="87">
        <v>6.91</v>
      </c>
      <c r="I444" s="180" t="s">
        <v>170</v>
      </c>
      <c r="J444" s="96"/>
      <c r="K444" s="96"/>
      <c r="L444" s="96"/>
      <c r="M444" s="96"/>
      <c r="N444" s="96"/>
      <c r="O444" s="164">
        <v>1</v>
      </c>
      <c r="P444" s="164"/>
      <c r="Q444" s="164"/>
      <c r="R444" s="77">
        <f t="shared" si="41"/>
        <v>0</v>
      </c>
      <c r="S444" s="181"/>
      <c r="T444" s="291" t="str">
        <f>IFERROR(VLOOKUP(B444,'Найдено на объекте'!$A$2:$I$83,9,0),"-")</f>
        <v>-</v>
      </c>
      <c r="U444" s="196" t="str">
        <f t="shared" si="36"/>
        <v>-</v>
      </c>
      <c r="V444" s="95" t="str">
        <f>IFERROR(VLOOKUP(B444,[1]Отгрузки!$B$208:$C$281,2,0),"-")</f>
        <v>-</v>
      </c>
      <c r="W444" s="95" t="str">
        <f t="shared" si="40"/>
        <v>-</v>
      </c>
      <c r="X444" s="88">
        <f t="shared" si="37"/>
        <v>1</v>
      </c>
      <c r="Y444" s="196">
        <f t="shared" si="38"/>
        <v>0.26230000000000003</v>
      </c>
      <c r="Z444" s="319"/>
      <c r="AA444" s="291"/>
      <c r="AB444" s="63">
        <f>VLOOKUP(B444,'[2]ВОМ КГ-3 СОЭКС'!$C$3:$G$2063,5,0)</f>
        <v>262.3</v>
      </c>
      <c r="AC444" s="219">
        <f t="shared" si="39"/>
        <v>0</v>
      </c>
    </row>
    <row r="445" spans="1:29" x14ac:dyDescent="0.3">
      <c r="A445" s="159" t="s">
        <v>1383</v>
      </c>
      <c r="B445" s="160" t="s">
        <v>2631</v>
      </c>
      <c r="C445" s="160" t="s">
        <v>4154</v>
      </c>
      <c r="D445" s="113">
        <v>1</v>
      </c>
      <c r="E445" s="85">
        <v>264.3</v>
      </c>
      <c r="F445" s="86">
        <v>264.3</v>
      </c>
      <c r="G445" s="87">
        <v>6.98</v>
      </c>
      <c r="H445" s="87">
        <v>6.98</v>
      </c>
      <c r="I445" s="180" t="s">
        <v>170</v>
      </c>
      <c r="J445" s="96"/>
      <c r="K445" s="96"/>
      <c r="L445" s="96"/>
      <c r="M445" s="96"/>
      <c r="N445" s="96"/>
      <c r="O445" s="164">
        <v>1</v>
      </c>
      <c r="P445" s="164"/>
      <c r="Q445" s="164"/>
      <c r="R445" s="77">
        <f t="shared" si="41"/>
        <v>0</v>
      </c>
      <c r="S445" s="181"/>
      <c r="T445" s="291" t="str">
        <f>IFERROR(VLOOKUP(B445,'Найдено на объекте'!$A$2:$I$83,9,0),"-")</f>
        <v>-</v>
      </c>
      <c r="U445" s="196" t="str">
        <f t="shared" si="36"/>
        <v>-</v>
      </c>
      <c r="V445" s="95" t="str">
        <f>IFERROR(VLOOKUP(B445,[1]Отгрузки!$B$208:$C$281,2,0),"-")</f>
        <v>-</v>
      </c>
      <c r="W445" s="95" t="str">
        <f t="shared" si="40"/>
        <v>-</v>
      </c>
      <c r="X445" s="88">
        <f t="shared" si="37"/>
        <v>1</v>
      </c>
      <c r="Y445" s="196">
        <f t="shared" si="38"/>
        <v>0.26430000000000003</v>
      </c>
      <c r="Z445" s="319"/>
      <c r="AA445" s="291"/>
      <c r="AB445" s="63">
        <f>VLOOKUP(B445,'[2]ВОМ КГ-3 СОЭКС'!$C$3:$G$2063,5,0)</f>
        <v>264.3</v>
      </c>
      <c r="AC445" s="219">
        <f t="shared" si="39"/>
        <v>0</v>
      </c>
    </row>
    <row r="446" spans="1:29" x14ac:dyDescent="0.3">
      <c r="A446" s="159" t="s">
        <v>1386</v>
      </c>
      <c r="B446" s="160" t="s">
        <v>2632</v>
      </c>
      <c r="C446" s="160" t="s">
        <v>4155</v>
      </c>
      <c r="D446" s="113">
        <v>1</v>
      </c>
      <c r="E446" s="85">
        <v>264.3</v>
      </c>
      <c r="F446" s="86">
        <v>264.3</v>
      </c>
      <c r="G446" s="87">
        <v>6.98</v>
      </c>
      <c r="H446" s="87">
        <v>6.98</v>
      </c>
      <c r="I446" s="180" t="s">
        <v>170</v>
      </c>
      <c r="J446" s="96"/>
      <c r="K446" s="96"/>
      <c r="L446" s="96"/>
      <c r="M446" s="96"/>
      <c r="N446" s="96"/>
      <c r="O446" s="164"/>
      <c r="P446" s="164">
        <v>1</v>
      </c>
      <c r="Q446" s="164"/>
      <c r="R446" s="77">
        <f t="shared" si="41"/>
        <v>0</v>
      </c>
      <c r="S446" s="181"/>
      <c r="T446" s="291" t="str">
        <f>IFERROR(VLOOKUP(B446,'Найдено на объекте'!$A$2:$I$83,9,0),"-")</f>
        <v>-</v>
      </c>
      <c r="U446" s="196" t="str">
        <f t="shared" si="36"/>
        <v>-</v>
      </c>
      <c r="V446" s="95" t="str">
        <f>IFERROR(VLOOKUP(B446,[1]Отгрузки!$B$208:$C$281,2,0),"-")</f>
        <v>-</v>
      </c>
      <c r="W446" s="95" t="str">
        <f t="shared" si="40"/>
        <v>-</v>
      </c>
      <c r="X446" s="88">
        <f t="shared" si="37"/>
        <v>1</v>
      </c>
      <c r="Y446" s="196">
        <f t="shared" si="38"/>
        <v>0.26430000000000003</v>
      </c>
      <c r="Z446" s="319"/>
      <c r="AA446" s="291"/>
      <c r="AB446" s="63">
        <f>VLOOKUP(B446,'[2]ВОМ КГ-3 СОЭКС'!$C$3:$G$2063,5,0)</f>
        <v>264.3</v>
      </c>
      <c r="AC446" s="219">
        <f t="shared" si="39"/>
        <v>0</v>
      </c>
    </row>
    <row r="447" spans="1:29" x14ac:dyDescent="0.3">
      <c r="A447" s="159" t="s">
        <v>1389</v>
      </c>
      <c r="B447" s="160" t="s">
        <v>2633</v>
      </c>
      <c r="C447" s="160" t="s">
        <v>4156</v>
      </c>
      <c r="D447" s="113">
        <v>1</v>
      </c>
      <c r="E447" s="85">
        <v>261.39999999999998</v>
      </c>
      <c r="F447" s="86">
        <v>261.39999999999998</v>
      </c>
      <c r="G447" s="87">
        <v>6.89</v>
      </c>
      <c r="H447" s="87">
        <v>6.89</v>
      </c>
      <c r="I447" s="180" t="s">
        <v>170</v>
      </c>
      <c r="J447" s="96"/>
      <c r="K447" s="96"/>
      <c r="L447" s="96"/>
      <c r="M447" s="96"/>
      <c r="N447" s="96"/>
      <c r="O447" s="164"/>
      <c r="P447" s="164">
        <v>1</v>
      </c>
      <c r="Q447" s="164"/>
      <c r="R447" s="77">
        <f t="shared" si="41"/>
        <v>0</v>
      </c>
      <c r="S447" s="181"/>
      <c r="T447" s="291" t="str">
        <f>IFERROR(VLOOKUP(B447,'Найдено на объекте'!$A$2:$I$83,9,0),"-")</f>
        <v>-</v>
      </c>
      <c r="U447" s="196" t="str">
        <f t="shared" si="36"/>
        <v>-</v>
      </c>
      <c r="V447" s="95" t="str">
        <f>IFERROR(VLOOKUP(B447,[1]Отгрузки!$B$208:$C$281,2,0),"-")</f>
        <v>-</v>
      </c>
      <c r="W447" s="95" t="str">
        <f t="shared" si="40"/>
        <v>-</v>
      </c>
      <c r="X447" s="88">
        <f t="shared" si="37"/>
        <v>1</v>
      </c>
      <c r="Y447" s="196">
        <f t="shared" si="38"/>
        <v>0.26139999999999997</v>
      </c>
      <c r="Z447" s="319"/>
      <c r="AA447" s="291"/>
      <c r="AB447" s="63">
        <f>VLOOKUP(B447,'[2]ВОМ КГ-3 СОЭКС'!$C$3:$G$2063,5,0)</f>
        <v>261.39999999999998</v>
      </c>
      <c r="AC447" s="219">
        <f t="shared" si="39"/>
        <v>0</v>
      </c>
    </row>
    <row r="448" spans="1:29" x14ac:dyDescent="0.3">
      <c r="A448" s="159" t="s">
        <v>1392</v>
      </c>
      <c r="B448" s="160" t="s">
        <v>2634</v>
      </c>
      <c r="C448" s="160" t="s">
        <v>4157</v>
      </c>
      <c r="D448" s="113">
        <v>1</v>
      </c>
      <c r="E448" s="85">
        <v>265.5</v>
      </c>
      <c r="F448" s="86">
        <v>265.5</v>
      </c>
      <c r="G448" s="87">
        <v>7.02</v>
      </c>
      <c r="H448" s="87">
        <v>7.02</v>
      </c>
      <c r="I448" s="180" t="s">
        <v>170</v>
      </c>
      <c r="J448" s="96"/>
      <c r="K448" s="96"/>
      <c r="L448" s="96"/>
      <c r="M448" s="96"/>
      <c r="N448" s="96"/>
      <c r="O448" s="164"/>
      <c r="P448" s="164"/>
      <c r="Q448" s="164">
        <v>1</v>
      </c>
      <c r="R448" s="77">
        <f t="shared" si="41"/>
        <v>0</v>
      </c>
      <c r="S448" s="181"/>
      <c r="T448" s="291" t="str">
        <f>IFERROR(VLOOKUP(B448,'Найдено на объекте'!$A$2:$I$83,9,0),"-")</f>
        <v>-</v>
      </c>
      <c r="U448" s="196" t="str">
        <f t="shared" si="36"/>
        <v>-</v>
      </c>
      <c r="V448" s="95" t="str">
        <f>IFERROR(VLOOKUP(B448,[1]Отгрузки!$B$208:$C$281,2,0),"-")</f>
        <v>-</v>
      </c>
      <c r="W448" s="95" t="str">
        <f t="shared" si="40"/>
        <v>-</v>
      </c>
      <c r="X448" s="88">
        <f t="shared" si="37"/>
        <v>1</v>
      </c>
      <c r="Y448" s="196">
        <f t="shared" si="38"/>
        <v>0.26550000000000001</v>
      </c>
      <c r="Z448" s="319"/>
      <c r="AA448" s="291"/>
      <c r="AB448" s="63">
        <f>VLOOKUP(B448,'[2]ВОМ КГ-3 СОЭКС'!$C$3:$G$2063,5,0)</f>
        <v>265.5</v>
      </c>
      <c r="AC448" s="219">
        <f t="shared" si="39"/>
        <v>0</v>
      </c>
    </row>
    <row r="449" spans="1:29" x14ac:dyDescent="0.3">
      <c r="A449" s="159" t="s">
        <v>1395</v>
      </c>
      <c r="B449" s="160" t="s">
        <v>2635</v>
      </c>
      <c r="C449" s="160" t="s">
        <v>4158</v>
      </c>
      <c r="D449" s="113">
        <v>1</v>
      </c>
      <c r="E449" s="85">
        <v>304.8</v>
      </c>
      <c r="F449" s="86">
        <v>304.8</v>
      </c>
      <c r="G449" s="87">
        <v>8.0299999999999994</v>
      </c>
      <c r="H449" s="87">
        <v>8.0299999999999994</v>
      </c>
      <c r="I449" s="180" t="s">
        <v>170</v>
      </c>
      <c r="J449" s="96"/>
      <c r="K449" s="96"/>
      <c r="L449" s="96"/>
      <c r="M449" s="96"/>
      <c r="N449" s="96"/>
      <c r="O449" s="164"/>
      <c r="P449" s="164"/>
      <c r="Q449" s="164">
        <v>1</v>
      </c>
      <c r="R449" s="77">
        <f t="shared" si="41"/>
        <v>0</v>
      </c>
      <c r="S449" s="181"/>
      <c r="T449" s="291" t="str">
        <f>IFERROR(VLOOKUP(B449,'Найдено на объекте'!$A$2:$I$83,9,0),"-")</f>
        <v>-</v>
      </c>
      <c r="U449" s="196" t="str">
        <f t="shared" si="36"/>
        <v>-</v>
      </c>
      <c r="V449" s="95" t="str">
        <f>IFERROR(VLOOKUP(B449,[1]Отгрузки!$B$208:$C$281,2,0),"-")</f>
        <v>-</v>
      </c>
      <c r="W449" s="95" t="str">
        <f t="shared" si="40"/>
        <v>-</v>
      </c>
      <c r="X449" s="88">
        <f t="shared" si="37"/>
        <v>1</v>
      </c>
      <c r="Y449" s="196">
        <f t="shared" si="38"/>
        <v>0.30480000000000002</v>
      </c>
      <c r="Z449" s="319"/>
      <c r="AA449" s="291"/>
      <c r="AB449" s="63">
        <f>VLOOKUP(B449,'[2]ВОМ КГ-3 СОЭКС'!$C$3:$G$2063,5,0)</f>
        <v>304.8</v>
      </c>
      <c r="AC449" s="219">
        <f t="shared" si="39"/>
        <v>0</v>
      </c>
    </row>
    <row r="450" spans="1:29" x14ac:dyDescent="0.3">
      <c r="A450" s="159" t="s">
        <v>1398</v>
      </c>
      <c r="B450" s="160" t="s">
        <v>2636</v>
      </c>
      <c r="C450" s="160" t="s">
        <v>4159</v>
      </c>
      <c r="D450" s="113">
        <v>1</v>
      </c>
      <c r="E450" s="85">
        <v>295.60000000000002</v>
      </c>
      <c r="F450" s="86">
        <v>295.60000000000002</v>
      </c>
      <c r="G450" s="87">
        <v>9.91</v>
      </c>
      <c r="H450" s="87">
        <v>9.91</v>
      </c>
      <c r="I450" s="180" t="s">
        <v>170</v>
      </c>
      <c r="J450" s="96"/>
      <c r="K450" s="96">
        <v>1</v>
      </c>
      <c r="L450" s="96"/>
      <c r="M450" s="96"/>
      <c r="N450" s="96"/>
      <c r="O450" s="164"/>
      <c r="P450" s="164"/>
      <c r="Q450" s="164"/>
      <c r="R450" s="77">
        <f t="shared" si="41"/>
        <v>0</v>
      </c>
      <c r="S450" s="181"/>
      <c r="T450" s="291" t="str">
        <f>IFERROR(VLOOKUP(B450,'Найдено на объекте'!$A$2:$I$83,9,0),"-")</f>
        <v>-</v>
      </c>
      <c r="U450" s="196" t="str">
        <f t="shared" si="36"/>
        <v>-</v>
      </c>
      <c r="V450" s="95" t="str">
        <f>IFERROR(VLOOKUP(B450,[1]Отгрузки!$B$208:$C$281,2,0),"-")</f>
        <v>-</v>
      </c>
      <c r="W450" s="95" t="str">
        <f t="shared" si="40"/>
        <v>-</v>
      </c>
      <c r="X450" s="88">
        <f t="shared" si="37"/>
        <v>1</v>
      </c>
      <c r="Y450" s="196">
        <f t="shared" si="38"/>
        <v>0.29560000000000003</v>
      </c>
      <c r="Z450" s="319"/>
      <c r="AA450" s="291"/>
      <c r="AB450" s="63">
        <f>VLOOKUP(B450,'[2]ВОМ КГ-3 СОЭКС'!$C$3:$G$2063,5,0)</f>
        <v>295.60000000000002</v>
      </c>
      <c r="AC450" s="219">
        <f t="shared" si="39"/>
        <v>0</v>
      </c>
    </row>
    <row r="451" spans="1:29" x14ac:dyDescent="0.3">
      <c r="A451" s="159" t="s">
        <v>1401</v>
      </c>
      <c r="B451" s="160" t="s">
        <v>2637</v>
      </c>
      <c r="C451" s="160" t="s">
        <v>4160</v>
      </c>
      <c r="D451" s="113">
        <v>3</v>
      </c>
      <c r="E451" s="85">
        <v>241.5</v>
      </c>
      <c r="F451" s="86">
        <v>724.5</v>
      </c>
      <c r="G451" s="87">
        <v>8.1</v>
      </c>
      <c r="H451" s="87">
        <v>24.3</v>
      </c>
      <c r="I451" s="180" t="s">
        <v>170</v>
      </c>
      <c r="J451" s="96"/>
      <c r="K451" s="96">
        <v>1</v>
      </c>
      <c r="L451" s="96">
        <v>2</v>
      </c>
      <c r="M451" s="96"/>
      <c r="N451" s="96"/>
      <c r="O451" s="164"/>
      <c r="P451" s="164"/>
      <c r="Q451" s="164"/>
      <c r="R451" s="77">
        <f t="shared" si="41"/>
        <v>0</v>
      </c>
      <c r="S451" s="181"/>
      <c r="T451" s="291" t="str">
        <f>IFERROR(VLOOKUP(B451,'Найдено на объекте'!$A$2:$I$83,9,0),"-")</f>
        <v>-</v>
      </c>
      <c r="U451" s="196" t="str">
        <f t="shared" ref="U451:U514" si="42">IFERROR(T451*E451/1000,"-")</f>
        <v>-</v>
      </c>
      <c r="V451" s="95" t="str">
        <f>IFERROR(VLOOKUP(B451,[1]Отгрузки!$B$208:$C$281,2,0),"-")</f>
        <v>-</v>
      </c>
      <c r="W451" s="95" t="str">
        <f t="shared" si="40"/>
        <v>-</v>
      </c>
      <c r="X451" s="88">
        <f t="shared" ref="X451:X514" si="43">IFERROR((D451-V451),D451)</f>
        <v>3</v>
      </c>
      <c r="Y451" s="196">
        <f t="shared" ref="Y451:Y514" si="44">IFERROR(X451*E451/1000, 0)</f>
        <v>0.72450000000000003</v>
      </c>
      <c r="Z451" s="319"/>
      <c r="AA451" s="291"/>
      <c r="AB451" s="63">
        <f>VLOOKUP(B451,'[2]ВОМ КГ-3 СОЭКС'!$C$3:$G$2063,5,0)</f>
        <v>724.5</v>
      </c>
      <c r="AC451" s="219">
        <f t="shared" ref="AC451:AC514" si="45">F451-AB451</f>
        <v>0</v>
      </c>
    </row>
    <row r="452" spans="1:29" x14ac:dyDescent="0.3">
      <c r="A452" s="159" t="s">
        <v>1404</v>
      </c>
      <c r="B452" s="160" t="s">
        <v>2638</v>
      </c>
      <c r="C452" s="160" t="s">
        <v>4161</v>
      </c>
      <c r="D452" s="113">
        <v>2</v>
      </c>
      <c r="E452" s="85">
        <v>233.4</v>
      </c>
      <c r="F452" s="86">
        <v>466.8</v>
      </c>
      <c r="G452" s="87">
        <v>7.83</v>
      </c>
      <c r="H452" s="87">
        <v>15.66</v>
      </c>
      <c r="I452" s="180" t="s">
        <v>170</v>
      </c>
      <c r="J452" s="96"/>
      <c r="K452" s="96"/>
      <c r="L452" s="96"/>
      <c r="M452" s="96">
        <v>2</v>
      </c>
      <c r="N452" s="96"/>
      <c r="O452" s="164"/>
      <c r="P452" s="164"/>
      <c r="Q452" s="164"/>
      <c r="R452" s="77">
        <f t="shared" si="41"/>
        <v>0</v>
      </c>
      <c r="S452" s="181"/>
      <c r="T452" s="291" t="str">
        <f>IFERROR(VLOOKUP(B452,'Найдено на объекте'!$A$2:$I$83,9,0),"-")</f>
        <v>-</v>
      </c>
      <c r="U452" s="196" t="str">
        <f t="shared" si="42"/>
        <v>-</v>
      </c>
      <c r="V452" s="95" t="str">
        <f>IFERROR(VLOOKUP(B452,[1]Отгрузки!$B$208:$C$281,2,0),"-")</f>
        <v>-</v>
      </c>
      <c r="W452" s="95" t="str">
        <f t="shared" ref="W452:W515" si="46">IFERROR(V452*E452/1000, "-")</f>
        <v>-</v>
      </c>
      <c r="X452" s="88">
        <f t="shared" si="43"/>
        <v>2</v>
      </c>
      <c r="Y452" s="196">
        <f t="shared" si="44"/>
        <v>0.46679999999999999</v>
      </c>
      <c r="Z452" s="319"/>
      <c r="AA452" s="291"/>
      <c r="AB452" s="63">
        <f>VLOOKUP(B452,'[2]ВОМ КГ-3 СОЭКС'!$C$3:$G$2063,5,0)</f>
        <v>466.8</v>
      </c>
      <c r="AC452" s="219">
        <f t="shared" si="45"/>
        <v>0</v>
      </c>
    </row>
    <row r="453" spans="1:29" x14ac:dyDescent="0.3">
      <c r="A453" s="159" t="s">
        <v>1407</v>
      </c>
      <c r="B453" s="160" t="s">
        <v>2639</v>
      </c>
      <c r="C453" s="160" t="s">
        <v>4162</v>
      </c>
      <c r="D453" s="113">
        <v>7</v>
      </c>
      <c r="E453" s="85">
        <v>231.4</v>
      </c>
      <c r="F453" s="86">
        <v>1619.8</v>
      </c>
      <c r="G453" s="87">
        <v>7.76</v>
      </c>
      <c r="H453" s="87">
        <v>54.32</v>
      </c>
      <c r="I453" s="180" t="s">
        <v>170</v>
      </c>
      <c r="J453" s="96"/>
      <c r="K453" s="96"/>
      <c r="L453" s="96"/>
      <c r="M453" s="96"/>
      <c r="N453" s="96">
        <v>2</v>
      </c>
      <c r="O453" s="164">
        <v>2</v>
      </c>
      <c r="P453" s="164">
        <v>2</v>
      </c>
      <c r="Q453" s="164">
        <v>1</v>
      </c>
      <c r="R453" s="77">
        <f t="shared" ref="R453:R516" si="47">D453-J453-K453-L453-M453-N453-O453-P453-Q453</f>
        <v>0</v>
      </c>
      <c r="S453" s="181"/>
      <c r="T453" s="291" t="str">
        <f>IFERROR(VLOOKUP(B453,'Найдено на объекте'!$A$2:$I$83,9,0),"-")</f>
        <v>-</v>
      </c>
      <c r="U453" s="196" t="str">
        <f t="shared" si="42"/>
        <v>-</v>
      </c>
      <c r="V453" s="95" t="str">
        <f>IFERROR(VLOOKUP(B453,[1]Отгрузки!$B$208:$C$281,2,0),"-")</f>
        <v>-</v>
      </c>
      <c r="W453" s="95" t="str">
        <f t="shared" si="46"/>
        <v>-</v>
      </c>
      <c r="X453" s="88">
        <f t="shared" si="43"/>
        <v>7</v>
      </c>
      <c r="Y453" s="196">
        <f t="shared" si="44"/>
        <v>1.6197999999999999</v>
      </c>
      <c r="Z453" s="319"/>
      <c r="AA453" s="291"/>
      <c r="AB453" s="63">
        <f>VLOOKUP(B453,'[2]ВОМ КГ-3 СОЭКС'!$C$3:$G$2063,5,0)</f>
        <v>1619.8</v>
      </c>
      <c r="AC453" s="219">
        <f t="shared" si="45"/>
        <v>0</v>
      </c>
    </row>
    <row r="454" spans="1:29" x14ac:dyDescent="0.3">
      <c r="A454" s="159" t="s">
        <v>1410</v>
      </c>
      <c r="B454" s="160" t="s">
        <v>2640</v>
      </c>
      <c r="C454" s="160" t="s">
        <v>4163</v>
      </c>
      <c r="D454" s="113">
        <v>1</v>
      </c>
      <c r="E454" s="85">
        <v>276.39999999999998</v>
      </c>
      <c r="F454" s="86">
        <v>276.39999999999998</v>
      </c>
      <c r="G454" s="87">
        <v>9.2799999999999994</v>
      </c>
      <c r="H454" s="87">
        <v>9.2799999999999994</v>
      </c>
      <c r="I454" s="180" t="s">
        <v>170</v>
      </c>
      <c r="J454" s="96"/>
      <c r="K454" s="96"/>
      <c r="L454" s="96"/>
      <c r="M454" s="96"/>
      <c r="N454" s="96"/>
      <c r="O454" s="164"/>
      <c r="P454" s="164"/>
      <c r="Q454" s="164">
        <v>1</v>
      </c>
      <c r="R454" s="77">
        <f t="shared" si="47"/>
        <v>0</v>
      </c>
      <c r="S454" s="181"/>
      <c r="T454" s="291" t="str">
        <f>IFERROR(VLOOKUP(B454,'Найдено на объекте'!$A$2:$I$83,9,0),"-")</f>
        <v>-</v>
      </c>
      <c r="U454" s="196" t="str">
        <f t="shared" si="42"/>
        <v>-</v>
      </c>
      <c r="V454" s="95" t="str">
        <f>IFERROR(VLOOKUP(B454,[1]Отгрузки!$B$208:$C$281,2,0),"-")</f>
        <v>-</v>
      </c>
      <c r="W454" s="95" t="str">
        <f t="shared" si="46"/>
        <v>-</v>
      </c>
      <c r="X454" s="88">
        <f t="shared" si="43"/>
        <v>1</v>
      </c>
      <c r="Y454" s="196">
        <f t="shared" si="44"/>
        <v>0.27639999999999998</v>
      </c>
      <c r="Z454" s="319"/>
      <c r="AA454" s="291"/>
      <c r="AB454" s="63">
        <f>VLOOKUP(B454,'[2]ВОМ КГ-3 СОЭКС'!$C$3:$G$2063,5,0)</f>
        <v>276.39999999999998</v>
      </c>
      <c r="AC454" s="219">
        <f t="shared" si="45"/>
        <v>0</v>
      </c>
    </row>
    <row r="455" spans="1:29" x14ac:dyDescent="0.3">
      <c r="A455" s="159" t="s">
        <v>1413</v>
      </c>
      <c r="B455" s="160" t="s">
        <v>2641</v>
      </c>
      <c r="C455" s="160" t="s">
        <v>4164</v>
      </c>
      <c r="D455" s="113">
        <v>1</v>
      </c>
      <c r="E455" s="85">
        <v>229.6</v>
      </c>
      <c r="F455" s="86">
        <v>229.6</v>
      </c>
      <c r="G455" s="87">
        <v>6.14</v>
      </c>
      <c r="H455" s="87">
        <v>6.14</v>
      </c>
      <c r="I455" s="180" t="s">
        <v>170</v>
      </c>
      <c r="J455" s="96"/>
      <c r="K455" s="96"/>
      <c r="L455" s="96"/>
      <c r="M455" s="96"/>
      <c r="N455" s="96"/>
      <c r="O455" s="164"/>
      <c r="P455" s="164"/>
      <c r="Q455" s="164"/>
      <c r="R455" s="77">
        <f t="shared" si="47"/>
        <v>1</v>
      </c>
      <c r="S455" s="181" t="s">
        <v>1772</v>
      </c>
      <c r="T455" s="291" t="str">
        <f>IFERROR(VLOOKUP(B455,'Найдено на объекте'!$A$2:$I$83,9,0),"-")</f>
        <v>-</v>
      </c>
      <c r="U455" s="196" t="str">
        <f t="shared" si="42"/>
        <v>-</v>
      </c>
      <c r="V455" s="95" t="str">
        <f>IFERROR(VLOOKUP(B455,[1]Отгрузки!$B$208:$C$281,2,0),"-")</f>
        <v>-</v>
      </c>
      <c r="W455" s="95" t="str">
        <f t="shared" si="46"/>
        <v>-</v>
      </c>
      <c r="X455" s="88">
        <f t="shared" si="43"/>
        <v>1</v>
      </c>
      <c r="Y455" s="196">
        <f t="shared" si="44"/>
        <v>0.2296</v>
      </c>
      <c r="Z455" s="319"/>
      <c r="AA455" s="291"/>
      <c r="AB455" s="63">
        <f>VLOOKUP(B455,'[2]ВОМ КГ-3 СОЭКС'!$C$3:$G$2063,5,0)</f>
        <v>229.6</v>
      </c>
      <c r="AC455" s="219">
        <f t="shared" si="45"/>
        <v>0</v>
      </c>
    </row>
    <row r="456" spans="1:29" x14ac:dyDescent="0.3">
      <c r="A456" s="159" t="s">
        <v>1416</v>
      </c>
      <c r="B456" s="160" t="s">
        <v>2642</v>
      </c>
      <c r="C456" s="160" t="s">
        <v>4165</v>
      </c>
      <c r="D456" s="113">
        <v>3</v>
      </c>
      <c r="E456" s="85">
        <v>188</v>
      </c>
      <c r="F456" s="86">
        <v>564</v>
      </c>
      <c r="G456" s="87">
        <v>5.01</v>
      </c>
      <c r="H456" s="87">
        <v>15.03</v>
      </c>
      <c r="I456" s="180" t="s">
        <v>170</v>
      </c>
      <c r="J456" s="96"/>
      <c r="K456" s="96"/>
      <c r="L456" s="96"/>
      <c r="M456" s="96"/>
      <c r="N456" s="96"/>
      <c r="O456" s="164"/>
      <c r="P456" s="164"/>
      <c r="Q456" s="164"/>
      <c r="R456" s="77">
        <f t="shared" si="47"/>
        <v>3</v>
      </c>
      <c r="S456" s="181" t="s">
        <v>1772</v>
      </c>
      <c r="T456" s="291" t="str">
        <f>IFERROR(VLOOKUP(B456,'Найдено на объекте'!$A$2:$I$83,9,0),"-")</f>
        <v>-</v>
      </c>
      <c r="U456" s="196" t="str">
        <f t="shared" si="42"/>
        <v>-</v>
      </c>
      <c r="V456" s="95" t="str">
        <f>IFERROR(VLOOKUP(B456,[1]Отгрузки!$B$208:$C$281,2,0),"-")</f>
        <v>-</v>
      </c>
      <c r="W456" s="95" t="str">
        <f t="shared" si="46"/>
        <v>-</v>
      </c>
      <c r="X456" s="88">
        <f t="shared" si="43"/>
        <v>3</v>
      </c>
      <c r="Y456" s="196">
        <f t="shared" si="44"/>
        <v>0.56399999999999995</v>
      </c>
      <c r="Z456" s="319"/>
      <c r="AA456" s="291"/>
      <c r="AB456" s="63">
        <f>VLOOKUP(B456,'[2]ВОМ КГ-3 СОЭКС'!$C$3:$G$2063,5,0)</f>
        <v>564</v>
      </c>
      <c r="AC456" s="219">
        <f t="shared" si="45"/>
        <v>0</v>
      </c>
    </row>
    <row r="457" spans="1:29" ht="31.2" x14ac:dyDescent="0.3">
      <c r="A457" s="159" t="s">
        <v>1419</v>
      </c>
      <c r="B457" s="160" t="s">
        <v>2643</v>
      </c>
      <c r="C457" s="160" t="s">
        <v>4166</v>
      </c>
      <c r="D457" s="113">
        <v>2</v>
      </c>
      <c r="E457" s="85">
        <v>182.5</v>
      </c>
      <c r="F457" s="86">
        <v>365</v>
      </c>
      <c r="G457" s="87">
        <v>4.87</v>
      </c>
      <c r="H457" s="87">
        <v>9.74</v>
      </c>
      <c r="I457" s="180" t="s">
        <v>170</v>
      </c>
      <c r="J457" s="96"/>
      <c r="K457" s="96"/>
      <c r="L457" s="96"/>
      <c r="M457" s="96">
        <v>1</v>
      </c>
      <c r="N457" s="96"/>
      <c r="O457" s="164"/>
      <c r="P457" s="164"/>
      <c r="Q457" s="164"/>
      <c r="R457" s="77">
        <f t="shared" si="47"/>
        <v>1</v>
      </c>
      <c r="S457" s="181" t="s">
        <v>1775</v>
      </c>
      <c r="T457" s="291" t="str">
        <f>IFERROR(VLOOKUP(B457,'Найдено на объекте'!$A$2:$I$83,9,0),"-")</f>
        <v>-</v>
      </c>
      <c r="U457" s="196" t="str">
        <f t="shared" si="42"/>
        <v>-</v>
      </c>
      <c r="V457" s="95" t="str">
        <f>IFERROR(VLOOKUP(B457,[1]Отгрузки!$B$208:$C$281,2,0),"-")</f>
        <v>-</v>
      </c>
      <c r="W457" s="95" t="str">
        <f t="shared" si="46"/>
        <v>-</v>
      </c>
      <c r="X457" s="88">
        <f t="shared" si="43"/>
        <v>2</v>
      </c>
      <c r="Y457" s="196">
        <f t="shared" si="44"/>
        <v>0.36499999999999999</v>
      </c>
      <c r="Z457" s="319"/>
      <c r="AA457" s="291"/>
      <c r="AB457" s="63">
        <f>VLOOKUP(B457,'[2]ВОМ КГ-3 СОЭКС'!$C$3:$G$2063,5,0)</f>
        <v>365</v>
      </c>
      <c r="AC457" s="219">
        <f t="shared" si="45"/>
        <v>0</v>
      </c>
    </row>
    <row r="458" spans="1:29" ht="31.2" x14ac:dyDescent="0.3">
      <c r="A458" s="159" t="s">
        <v>1422</v>
      </c>
      <c r="B458" s="160" t="s">
        <v>2644</v>
      </c>
      <c r="C458" s="160" t="s">
        <v>4167</v>
      </c>
      <c r="D458" s="113">
        <v>7</v>
      </c>
      <c r="E458" s="85">
        <v>181</v>
      </c>
      <c r="F458" s="86">
        <v>1267</v>
      </c>
      <c r="G458" s="87">
        <v>4.83</v>
      </c>
      <c r="H458" s="87">
        <v>33.81</v>
      </c>
      <c r="I458" s="180" t="s">
        <v>170</v>
      </c>
      <c r="J458" s="96"/>
      <c r="K458" s="96"/>
      <c r="L458" s="96"/>
      <c r="M458" s="96">
        <v>1</v>
      </c>
      <c r="N458" s="96"/>
      <c r="O458" s="164"/>
      <c r="P458" s="164"/>
      <c r="Q458" s="164"/>
      <c r="R458" s="77">
        <f t="shared" si="47"/>
        <v>6</v>
      </c>
      <c r="S458" s="181" t="s">
        <v>1775</v>
      </c>
      <c r="T458" s="291" t="str">
        <f>IFERROR(VLOOKUP(B458,'Найдено на объекте'!$A$2:$I$83,9,0),"-")</f>
        <v>-</v>
      </c>
      <c r="U458" s="196" t="str">
        <f t="shared" si="42"/>
        <v>-</v>
      </c>
      <c r="V458" s="95" t="str">
        <f>IFERROR(VLOOKUP(B458,[1]Отгрузки!$B$208:$C$281,2,0),"-")</f>
        <v>-</v>
      </c>
      <c r="W458" s="95" t="str">
        <f t="shared" si="46"/>
        <v>-</v>
      </c>
      <c r="X458" s="88">
        <f t="shared" si="43"/>
        <v>7</v>
      </c>
      <c r="Y458" s="196">
        <f t="shared" si="44"/>
        <v>1.2669999999999999</v>
      </c>
      <c r="Z458" s="319"/>
      <c r="AA458" s="291"/>
      <c r="AB458" s="63">
        <f>VLOOKUP(B458,'[2]ВОМ КГ-3 СОЭКС'!$C$3:$G$2063,5,0)</f>
        <v>1267</v>
      </c>
      <c r="AC458" s="219">
        <f t="shared" si="45"/>
        <v>0</v>
      </c>
    </row>
    <row r="459" spans="1:29" x14ac:dyDescent="0.3">
      <c r="A459" s="159" t="s">
        <v>1425</v>
      </c>
      <c r="B459" s="160" t="s">
        <v>2645</v>
      </c>
      <c r="C459" s="160" t="s">
        <v>4168</v>
      </c>
      <c r="D459" s="113">
        <v>1</v>
      </c>
      <c r="E459" s="85">
        <v>215.5</v>
      </c>
      <c r="F459" s="86">
        <v>215.5</v>
      </c>
      <c r="G459" s="87">
        <v>5.78</v>
      </c>
      <c r="H459" s="87">
        <v>5.78</v>
      </c>
      <c r="I459" s="180" t="s">
        <v>170</v>
      </c>
      <c r="J459" s="96"/>
      <c r="K459" s="96"/>
      <c r="L459" s="96"/>
      <c r="M459" s="96"/>
      <c r="N459" s="96"/>
      <c r="O459" s="164"/>
      <c r="P459" s="164"/>
      <c r="Q459" s="164"/>
      <c r="R459" s="77">
        <f t="shared" si="47"/>
        <v>1</v>
      </c>
      <c r="S459" s="181" t="s">
        <v>1772</v>
      </c>
      <c r="T459" s="291" t="str">
        <f>IFERROR(VLOOKUP(B459,'Найдено на объекте'!$A$2:$I$83,9,0),"-")</f>
        <v>-</v>
      </c>
      <c r="U459" s="196" t="str">
        <f t="shared" si="42"/>
        <v>-</v>
      </c>
      <c r="V459" s="95" t="str">
        <f>IFERROR(VLOOKUP(B459,[1]Отгрузки!$B$208:$C$281,2,0),"-")</f>
        <v>-</v>
      </c>
      <c r="W459" s="95" t="str">
        <f t="shared" si="46"/>
        <v>-</v>
      </c>
      <c r="X459" s="88">
        <f t="shared" si="43"/>
        <v>1</v>
      </c>
      <c r="Y459" s="196">
        <f t="shared" si="44"/>
        <v>0.2155</v>
      </c>
      <c r="Z459" s="319"/>
      <c r="AA459" s="291"/>
      <c r="AB459" s="63">
        <f>VLOOKUP(B459,'[2]ВОМ КГ-3 СОЭКС'!$C$3:$G$2063,5,0)</f>
        <v>215.5</v>
      </c>
      <c r="AC459" s="219">
        <f t="shared" si="45"/>
        <v>0</v>
      </c>
    </row>
    <row r="460" spans="1:29" x14ac:dyDescent="0.3">
      <c r="A460" s="159" t="s">
        <v>1428</v>
      </c>
      <c r="B460" s="160" t="s">
        <v>2646</v>
      </c>
      <c r="C460" s="160" t="s">
        <v>4169</v>
      </c>
      <c r="D460" s="113">
        <v>1</v>
      </c>
      <c r="E460" s="85">
        <v>19.399999999999999</v>
      </c>
      <c r="F460" s="86">
        <v>19.399999999999999</v>
      </c>
      <c r="G460" s="87">
        <v>0.53</v>
      </c>
      <c r="H460" s="87">
        <v>0.53</v>
      </c>
      <c r="I460" s="180" t="s">
        <v>170</v>
      </c>
      <c r="J460" s="96"/>
      <c r="K460" s="96"/>
      <c r="L460" s="96"/>
      <c r="M460" s="96"/>
      <c r="N460" s="96"/>
      <c r="O460" s="164"/>
      <c r="P460" s="164"/>
      <c r="Q460" s="164"/>
      <c r="R460" s="77">
        <f t="shared" si="47"/>
        <v>1</v>
      </c>
      <c r="S460" s="181" t="s">
        <v>1772</v>
      </c>
      <c r="T460" s="291" t="str">
        <f>IFERROR(VLOOKUP(B460,'Найдено на объекте'!$A$2:$I$83,9,0),"-")</f>
        <v>-</v>
      </c>
      <c r="U460" s="196" t="str">
        <f t="shared" si="42"/>
        <v>-</v>
      </c>
      <c r="V460" s="95" t="str">
        <f>IFERROR(VLOOKUP(B460,[1]Отгрузки!$B$208:$C$281,2,0),"-")</f>
        <v>-</v>
      </c>
      <c r="W460" s="95" t="str">
        <f t="shared" si="46"/>
        <v>-</v>
      </c>
      <c r="X460" s="88">
        <f t="shared" si="43"/>
        <v>1</v>
      </c>
      <c r="Y460" s="196">
        <f t="shared" si="44"/>
        <v>1.9399999999999997E-2</v>
      </c>
      <c r="Z460" s="319"/>
      <c r="AA460" s="291"/>
      <c r="AB460" s="63">
        <f>VLOOKUP(B460,'[2]ВОМ КГ-3 СОЭКС'!$C$3:$G$2063,5,0)</f>
        <v>19.399999999999999</v>
      </c>
      <c r="AC460" s="219">
        <f t="shared" si="45"/>
        <v>0</v>
      </c>
    </row>
    <row r="461" spans="1:29" x14ac:dyDescent="0.3">
      <c r="A461" s="159" t="s">
        <v>1431</v>
      </c>
      <c r="B461" s="160" t="s">
        <v>2647</v>
      </c>
      <c r="C461" s="160" t="s">
        <v>4170</v>
      </c>
      <c r="D461" s="113">
        <v>4</v>
      </c>
      <c r="E461" s="85">
        <v>21.1</v>
      </c>
      <c r="F461" s="86">
        <v>84.4</v>
      </c>
      <c r="G461" s="87">
        <v>0.57999999999999996</v>
      </c>
      <c r="H461" s="87">
        <v>2.3199999999999998</v>
      </c>
      <c r="I461" s="180" t="s">
        <v>170</v>
      </c>
      <c r="J461" s="96"/>
      <c r="K461" s="96"/>
      <c r="L461" s="96"/>
      <c r="M461" s="96"/>
      <c r="N461" s="96"/>
      <c r="O461" s="164"/>
      <c r="P461" s="164"/>
      <c r="Q461" s="164"/>
      <c r="R461" s="77">
        <f t="shared" si="47"/>
        <v>4</v>
      </c>
      <c r="S461" s="181" t="s">
        <v>1772</v>
      </c>
      <c r="T461" s="291" t="str">
        <f>IFERROR(VLOOKUP(B461,'Найдено на объекте'!$A$2:$I$83,9,0),"-")</f>
        <v>-</v>
      </c>
      <c r="U461" s="196" t="str">
        <f t="shared" si="42"/>
        <v>-</v>
      </c>
      <c r="V461" s="95" t="str">
        <f>IFERROR(VLOOKUP(B461,[1]Отгрузки!$B$208:$C$281,2,0),"-")</f>
        <v>-</v>
      </c>
      <c r="W461" s="95" t="str">
        <f t="shared" si="46"/>
        <v>-</v>
      </c>
      <c r="X461" s="88">
        <f t="shared" si="43"/>
        <v>4</v>
      </c>
      <c r="Y461" s="196">
        <f t="shared" si="44"/>
        <v>8.4400000000000003E-2</v>
      </c>
      <c r="Z461" s="319"/>
      <c r="AA461" s="291"/>
      <c r="AB461" s="63">
        <f>VLOOKUP(B461,'[2]ВОМ КГ-3 СОЭКС'!$C$3:$G$2063,5,0)</f>
        <v>84.4</v>
      </c>
      <c r="AC461" s="219">
        <f t="shared" si="45"/>
        <v>0</v>
      </c>
    </row>
    <row r="462" spans="1:29" x14ac:dyDescent="0.3">
      <c r="A462" s="159" t="s">
        <v>1434</v>
      </c>
      <c r="B462" s="160" t="s">
        <v>2648</v>
      </c>
      <c r="C462" s="160" t="s">
        <v>4171</v>
      </c>
      <c r="D462" s="113">
        <v>1</v>
      </c>
      <c r="E462" s="85">
        <v>24.7</v>
      </c>
      <c r="F462" s="86">
        <v>24.7</v>
      </c>
      <c r="G462" s="87">
        <v>0.69</v>
      </c>
      <c r="H462" s="87">
        <v>0.69</v>
      </c>
      <c r="I462" s="180" t="s">
        <v>170</v>
      </c>
      <c r="J462" s="96">
        <v>1</v>
      </c>
      <c r="K462" s="96"/>
      <c r="L462" s="96"/>
      <c r="M462" s="96"/>
      <c r="N462" s="96"/>
      <c r="O462" s="164"/>
      <c r="P462" s="164"/>
      <c r="Q462" s="164"/>
      <c r="R462" s="77">
        <f t="shared" si="47"/>
        <v>0</v>
      </c>
      <c r="S462" s="181"/>
      <c r="T462" s="291" t="str">
        <f>IFERROR(VLOOKUP(B462,'Найдено на объекте'!$A$2:$I$83,9,0),"-")</f>
        <v>-</v>
      </c>
      <c r="U462" s="196" t="str">
        <f t="shared" si="42"/>
        <v>-</v>
      </c>
      <c r="V462" s="95" t="str">
        <f>IFERROR(VLOOKUP(B462,[1]Отгрузки!$B$208:$C$281,2,0),"-")</f>
        <v>-</v>
      </c>
      <c r="W462" s="95" t="str">
        <f t="shared" si="46"/>
        <v>-</v>
      </c>
      <c r="X462" s="88">
        <f t="shared" si="43"/>
        <v>1</v>
      </c>
      <c r="Y462" s="196">
        <f t="shared" si="44"/>
        <v>2.47E-2</v>
      </c>
      <c r="Z462" s="319"/>
      <c r="AA462" s="291"/>
      <c r="AB462" s="63">
        <f>VLOOKUP(B462,'[2]ВОМ КГ-3 СОЭКС'!$C$3:$G$2063,5,0)</f>
        <v>24.7</v>
      </c>
      <c r="AC462" s="219">
        <f t="shared" si="45"/>
        <v>0</v>
      </c>
    </row>
    <row r="463" spans="1:29" x14ac:dyDescent="0.3">
      <c r="A463" s="159" t="s">
        <v>1437</v>
      </c>
      <c r="B463" s="160" t="s">
        <v>2649</v>
      </c>
      <c r="C463" s="160" t="s">
        <v>4172</v>
      </c>
      <c r="D463" s="113">
        <v>2</v>
      </c>
      <c r="E463" s="85">
        <v>116.8</v>
      </c>
      <c r="F463" s="86">
        <v>233.6</v>
      </c>
      <c r="G463" s="87">
        <v>3.11</v>
      </c>
      <c r="H463" s="87">
        <v>6.22</v>
      </c>
      <c r="I463" s="180" t="s">
        <v>170</v>
      </c>
      <c r="J463" s="96"/>
      <c r="K463" s="96"/>
      <c r="L463" s="96"/>
      <c r="M463" s="96"/>
      <c r="N463" s="96"/>
      <c r="O463" s="164"/>
      <c r="P463" s="164"/>
      <c r="Q463" s="164"/>
      <c r="R463" s="77">
        <f t="shared" si="47"/>
        <v>2</v>
      </c>
      <c r="S463" s="181" t="s">
        <v>1772</v>
      </c>
      <c r="T463" s="291" t="str">
        <f>IFERROR(VLOOKUP(B463,'Найдено на объекте'!$A$2:$I$83,9,0),"-")</f>
        <v>-</v>
      </c>
      <c r="U463" s="196" t="str">
        <f t="shared" si="42"/>
        <v>-</v>
      </c>
      <c r="V463" s="95" t="str">
        <f>IFERROR(VLOOKUP(B463,[1]Отгрузки!$B$208:$C$281,2,0),"-")</f>
        <v>-</v>
      </c>
      <c r="W463" s="95" t="str">
        <f t="shared" si="46"/>
        <v>-</v>
      </c>
      <c r="X463" s="88">
        <f t="shared" si="43"/>
        <v>2</v>
      </c>
      <c r="Y463" s="196">
        <f t="shared" si="44"/>
        <v>0.2336</v>
      </c>
      <c r="Z463" s="319"/>
      <c r="AA463" s="291"/>
      <c r="AB463" s="63">
        <f>VLOOKUP(B463,'[2]ВОМ КГ-3 СОЭКС'!$C$3:$G$2063,5,0)</f>
        <v>233.6</v>
      </c>
      <c r="AC463" s="219">
        <f t="shared" si="45"/>
        <v>0</v>
      </c>
    </row>
    <row r="464" spans="1:29" x14ac:dyDescent="0.3">
      <c r="A464" s="159" t="s">
        <v>1440</v>
      </c>
      <c r="B464" s="160" t="s">
        <v>2650</v>
      </c>
      <c r="C464" s="160" t="s">
        <v>4173</v>
      </c>
      <c r="D464" s="113">
        <v>6</v>
      </c>
      <c r="E464" s="85">
        <v>118.5</v>
      </c>
      <c r="F464" s="86">
        <v>711</v>
      </c>
      <c r="G464" s="87">
        <v>3.16</v>
      </c>
      <c r="H464" s="87">
        <v>18.96</v>
      </c>
      <c r="I464" s="180" t="s">
        <v>170</v>
      </c>
      <c r="J464" s="96"/>
      <c r="K464" s="96"/>
      <c r="L464" s="96"/>
      <c r="M464" s="96"/>
      <c r="N464" s="96"/>
      <c r="O464" s="164"/>
      <c r="P464" s="164"/>
      <c r="Q464" s="164"/>
      <c r="R464" s="77">
        <f t="shared" si="47"/>
        <v>6</v>
      </c>
      <c r="S464" s="181" t="s">
        <v>1772</v>
      </c>
      <c r="T464" s="291" t="str">
        <f>IFERROR(VLOOKUP(B464,'Найдено на объекте'!$A$2:$I$83,9,0),"-")</f>
        <v>-</v>
      </c>
      <c r="U464" s="196" t="str">
        <f t="shared" si="42"/>
        <v>-</v>
      </c>
      <c r="V464" s="95" t="str">
        <f>IFERROR(VLOOKUP(B464,[1]Отгрузки!$B$208:$C$281,2,0),"-")</f>
        <v>-</v>
      </c>
      <c r="W464" s="95" t="str">
        <f t="shared" si="46"/>
        <v>-</v>
      </c>
      <c r="X464" s="88">
        <f t="shared" si="43"/>
        <v>6</v>
      </c>
      <c r="Y464" s="196">
        <f t="shared" si="44"/>
        <v>0.71099999999999997</v>
      </c>
      <c r="Z464" s="319"/>
      <c r="AA464" s="291"/>
      <c r="AB464" s="63">
        <f>VLOOKUP(B464,'[2]ВОМ КГ-3 СОЭКС'!$C$3:$G$2063,5,0)</f>
        <v>711</v>
      </c>
      <c r="AC464" s="219">
        <f t="shared" si="45"/>
        <v>0</v>
      </c>
    </row>
    <row r="465" spans="1:29" x14ac:dyDescent="0.3">
      <c r="A465" s="159" t="s">
        <v>1443</v>
      </c>
      <c r="B465" s="160" t="s">
        <v>2651</v>
      </c>
      <c r="C465" s="160" t="s">
        <v>4174</v>
      </c>
      <c r="D465" s="113">
        <v>8</v>
      </c>
      <c r="E465" s="85">
        <v>121.8</v>
      </c>
      <c r="F465" s="86">
        <v>974.4</v>
      </c>
      <c r="G465" s="87">
        <v>3.25</v>
      </c>
      <c r="H465" s="87">
        <v>26</v>
      </c>
      <c r="I465" s="180" t="s">
        <v>170</v>
      </c>
      <c r="J465" s="96"/>
      <c r="K465" s="96">
        <v>4</v>
      </c>
      <c r="L465" s="96">
        <v>4</v>
      </c>
      <c r="M465" s="96"/>
      <c r="N465" s="96"/>
      <c r="O465" s="164"/>
      <c r="P465" s="164"/>
      <c r="Q465" s="164"/>
      <c r="R465" s="77">
        <f t="shared" si="47"/>
        <v>0</v>
      </c>
      <c r="S465" s="181"/>
      <c r="T465" s="291" t="str">
        <f>IFERROR(VLOOKUP(B465,'Найдено на объекте'!$A$2:$I$83,9,0),"-")</f>
        <v>-</v>
      </c>
      <c r="U465" s="196" t="str">
        <f t="shared" si="42"/>
        <v>-</v>
      </c>
      <c r="V465" s="95" t="str">
        <f>IFERROR(VLOOKUP(B465,[1]Отгрузки!$B$208:$C$281,2,0),"-")</f>
        <v>-</v>
      </c>
      <c r="W465" s="95" t="str">
        <f t="shared" si="46"/>
        <v>-</v>
      </c>
      <c r="X465" s="88">
        <f t="shared" si="43"/>
        <v>8</v>
      </c>
      <c r="Y465" s="196">
        <f t="shared" si="44"/>
        <v>0.97439999999999993</v>
      </c>
      <c r="Z465" s="319"/>
      <c r="AA465" s="291"/>
      <c r="AB465" s="63">
        <f>VLOOKUP(B465,'[2]ВОМ КГ-3 СОЭКС'!$C$3:$G$2063,5,0)</f>
        <v>974.4</v>
      </c>
      <c r="AC465" s="219">
        <f t="shared" si="45"/>
        <v>0</v>
      </c>
    </row>
    <row r="466" spans="1:29" x14ac:dyDescent="0.3">
      <c r="A466" s="159" t="s">
        <v>1446</v>
      </c>
      <c r="B466" s="160" t="s">
        <v>2652</v>
      </c>
      <c r="C466" s="160" t="s">
        <v>4175</v>
      </c>
      <c r="D466" s="113">
        <v>4</v>
      </c>
      <c r="E466" s="85">
        <v>118.5</v>
      </c>
      <c r="F466" s="86">
        <v>474</v>
      </c>
      <c r="G466" s="87">
        <v>3.16</v>
      </c>
      <c r="H466" s="87">
        <v>12.64</v>
      </c>
      <c r="I466" s="180" t="s">
        <v>170</v>
      </c>
      <c r="J466" s="96"/>
      <c r="K466" s="96">
        <v>2</v>
      </c>
      <c r="L466" s="96">
        <v>2</v>
      </c>
      <c r="M466" s="96"/>
      <c r="N466" s="96"/>
      <c r="O466" s="164"/>
      <c r="P466" s="164"/>
      <c r="Q466" s="164"/>
      <c r="R466" s="77">
        <f t="shared" si="47"/>
        <v>0</v>
      </c>
      <c r="S466" s="181"/>
      <c r="T466" s="291" t="str">
        <f>IFERROR(VLOOKUP(B466,'Найдено на объекте'!$A$2:$I$83,9,0),"-")</f>
        <v>-</v>
      </c>
      <c r="U466" s="196" t="str">
        <f t="shared" si="42"/>
        <v>-</v>
      </c>
      <c r="V466" s="95" t="str">
        <f>IFERROR(VLOOKUP(B466,[1]Отгрузки!$B$208:$C$281,2,0),"-")</f>
        <v>-</v>
      </c>
      <c r="W466" s="95" t="str">
        <f t="shared" si="46"/>
        <v>-</v>
      </c>
      <c r="X466" s="88">
        <f t="shared" si="43"/>
        <v>4</v>
      </c>
      <c r="Y466" s="196">
        <f t="shared" si="44"/>
        <v>0.47399999999999998</v>
      </c>
      <c r="Z466" s="319"/>
      <c r="AA466" s="291"/>
      <c r="AB466" s="63">
        <f>VLOOKUP(B466,'[2]ВОМ КГ-3 СОЭКС'!$C$3:$G$2063,5,0)</f>
        <v>474</v>
      </c>
      <c r="AC466" s="219">
        <f t="shared" si="45"/>
        <v>0</v>
      </c>
    </row>
    <row r="467" spans="1:29" x14ac:dyDescent="0.3">
      <c r="A467" s="159" t="s">
        <v>1449</v>
      </c>
      <c r="B467" s="160" t="s">
        <v>2653</v>
      </c>
      <c r="C467" s="160" t="s">
        <v>4176</v>
      </c>
      <c r="D467" s="113">
        <v>2</v>
      </c>
      <c r="E467" s="85">
        <v>116.8</v>
      </c>
      <c r="F467" s="86">
        <v>233.6</v>
      </c>
      <c r="G467" s="87">
        <v>3.11</v>
      </c>
      <c r="H467" s="87">
        <v>6.22</v>
      </c>
      <c r="I467" s="180" t="s">
        <v>170</v>
      </c>
      <c r="J467" s="96"/>
      <c r="K467" s="96"/>
      <c r="L467" s="96"/>
      <c r="M467" s="96"/>
      <c r="N467" s="96"/>
      <c r="O467" s="164"/>
      <c r="P467" s="164"/>
      <c r="Q467" s="164"/>
      <c r="R467" s="77">
        <f t="shared" si="47"/>
        <v>2</v>
      </c>
      <c r="S467" s="181" t="s">
        <v>1772</v>
      </c>
      <c r="T467" s="291" t="str">
        <f>IFERROR(VLOOKUP(B467,'Найдено на объекте'!$A$2:$I$83,9,0),"-")</f>
        <v>-</v>
      </c>
      <c r="U467" s="196" t="str">
        <f t="shared" si="42"/>
        <v>-</v>
      </c>
      <c r="V467" s="95" t="str">
        <f>IFERROR(VLOOKUP(B467,[1]Отгрузки!$B$208:$C$281,2,0),"-")</f>
        <v>-</v>
      </c>
      <c r="W467" s="95" t="str">
        <f t="shared" si="46"/>
        <v>-</v>
      </c>
      <c r="X467" s="88">
        <f t="shared" si="43"/>
        <v>2</v>
      </c>
      <c r="Y467" s="196">
        <f t="shared" si="44"/>
        <v>0.2336</v>
      </c>
      <c r="Z467" s="319"/>
      <c r="AA467" s="291"/>
      <c r="AB467" s="63">
        <f>VLOOKUP(B467,'[2]ВОМ КГ-3 СОЭКС'!$C$3:$G$2063,5,0)</f>
        <v>233.6</v>
      </c>
      <c r="AC467" s="219">
        <f t="shared" si="45"/>
        <v>0</v>
      </c>
    </row>
    <row r="468" spans="1:29" x14ac:dyDescent="0.3">
      <c r="A468" s="159" t="s">
        <v>1452</v>
      </c>
      <c r="B468" s="160" t="s">
        <v>2654</v>
      </c>
      <c r="C468" s="160" t="s">
        <v>4177</v>
      </c>
      <c r="D468" s="113">
        <v>2</v>
      </c>
      <c r="E468" s="85">
        <v>122.5</v>
      </c>
      <c r="F468" s="86">
        <v>245</v>
      </c>
      <c r="G468" s="87">
        <v>3.29</v>
      </c>
      <c r="H468" s="87">
        <v>6.58</v>
      </c>
      <c r="I468" s="180" t="s">
        <v>170</v>
      </c>
      <c r="J468" s="96"/>
      <c r="K468" s="96"/>
      <c r="L468" s="96">
        <v>2</v>
      </c>
      <c r="M468" s="96"/>
      <c r="N468" s="96"/>
      <c r="O468" s="164"/>
      <c r="P468" s="164"/>
      <c r="Q468" s="164"/>
      <c r="R468" s="77">
        <f t="shared" si="47"/>
        <v>0</v>
      </c>
      <c r="S468" s="181"/>
      <c r="T468" s="291" t="str">
        <f>IFERROR(VLOOKUP(B468,'Найдено на объекте'!$A$2:$I$83,9,0),"-")</f>
        <v>-</v>
      </c>
      <c r="U468" s="196" t="str">
        <f t="shared" si="42"/>
        <v>-</v>
      </c>
      <c r="V468" s="95" t="str">
        <f>IFERROR(VLOOKUP(B468,[1]Отгрузки!$B$208:$C$281,2,0),"-")</f>
        <v>-</v>
      </c>
      <c r="W468" s="95" t="str">
        <f t="shared" si="46"/>
        <v>-</v>
      </c>
      <c r="X468" s="88">
        <f t="shared" si="43"/>
        <v>2</v>
      </c>
      <c r="Y468" s="196">
        <f t="shared" si="44"/>
        <v>0.245</v>
      </c>
      <c r="Z468" s="319"/>
      <c r="AA468" s="291"/>
      <c r="AB468" s="63">
        <f>VLOOKUP(B468,'[2]ВОМ КГ-3 СОЭКС'!$C$3:$G$2063,5,0)</f>
        <v>245</v>
      </c>
      <c r="AC468" s="219">
        <f t="shared" si="45"/>
        <v>0</v>
      </c>
    </row>
    <row r="469" spans="1:29" ht="31.2" x14ac:dyDescent="0.3">
      <c r="A469" s="159" t="s">
        <v>1455</v>
      </c>
      <c r="B469" s="160" t="s">
        <v>2655</v>
      </c>
      <c r="C469" s="160" t="s">
        <v>4178</v>
      </c>
      <c r="D469" s="113">
        <v>2</v>
      </c>
      <c r="E469" s="85">
        <v>120.5</v>
      </c>
      <c r="F469" s="86">
        <v>241</v>
      </c>
      <c r="G469" s="87">
        <v>3.22</v>
      </c>
      <c r="H469" s="87">
        <v>6.44</v>
      </c>
      <c r="I469" s="180" t="s">
        <v>170</v>
      </c>
      <c r="J469" s="96"/>
      <c r="K469" s="96"/>
      <c r="L469" s="96">
        <v>1</v>
      </c>
      <c r="M469" s="96"/>
      <c r="N469" s="96"/>
      <c r="O469" s="164"/>
      <c r="P469" s="164"/>
      <c r="Q469" s="164"/>
      <c r="R469" s="77">
        <f t="shared" si="47"/>
        <v>1</v>
      </c>
      <c r="S469" s="181" t="s">
        <v>1775</v>
      </c>
      <c r="T469" s="291" t="str">
        <f>IFERROR(VLOOKUP(B469,'Найдено на объекте'!$A$2:$I$83,9,0),"-")</f>
        <v>-</v>
      </c>
      <c r="U469" s="196" t="str">
        <f t="shared" si="42"/>
        <v>-</v>
      </c>
      <c r="V469" s="95" t="str">
        <f>IFERROR(VLOOKUP(B469,[1]Отгрузки!$B$208:$C$281,2,0),"-")</f>
        <v>-</v>
      </c>
      <c r="W469" s="95" t="str">
        <f t="shared" si="46"/>
        <v>-</v>
      </c>
      <c r="X469" s="88">
        <f t="shared" si="43"/>
        <v>2</v>
      </c>
      <c r="Y469" s="196">
        <f t="shared" si="44"/>
        <v>0.24099999999999999</v>
      </c>
      <c r="Z469" s="319"/>
      <c r="AA469" s="291"/>
      <c r="AB469" s="63">
        <f>VLOOKUP(B469,'[2]ВОМ КГ-3 СОЭКС'!$C$3:$G$2063,5,0)</f>
        <v>241</v>
      </c>
      <c r="AC469" s="219">
        <f t="shared" si="45"/>
        <v>0</v>
      </c>
    </row>
    <row r="470" spans="1:29" x14ac:dyDescent="0.3">
      <c r="A470" s="159" t="s">
        <v>1458</v>
      </c>
      <c r="B470" s="160" t="s">
        <v>2656</v>
      </c>
      <c r="C470" s="160" t="s">
        <v>4179</v>
      </c>
      <c r="D470" s="113">
        <v>1</v>
      </c>
      <c r="E470" s="85">
        <v>112.9</v>
      </c>
      <c r="F470" s="86">
        <v>112.9</v>
      </c>
      <c r="G470" s="87">
        <v>3.01</v>
      </c>
      <c r="H470" s="87">
        <v>3.01</v>
      </c>
      <c r="I470" s="180" t="s">
        <v>170</v>
      </c>
      <c r="J470" s="96"/>
      <c r="K470" s="96"/>
      <c r="L470" s="96"/>
      <c r="M470" s="96"/>
      <c r="N470" s="96"/>
      <c r="O470" s="164"/>
      <c r="P470" s="164"/>
      <c r="Q470" s="164"/>
      <c r="R470" s="77">
        <f t="shared" si="47"/>
        <v>1</v>
      </c>
      <c r="S470" s="181" t="s">
        <v>1772</v>
      </c>
      <c r="T470" s="291" t="str">
        <f>IFERROR(VLOOKUP(B470,'Найдено на объекте'!$A$2:$I$83,9,0),"-")</f>
        <v>-</v>
      </c>
      <c r="U470" s="196" t="str">
        <f t="shared" si="42"/>
        <v>-</v>
      </c>
      <c r="V470" s="95" t="str">
        <f>IFERROR(VLOOKUP(B470,[1]Отгрузки!$B$208:$C$281,2,0),"-")</f>
        <v>-</v>
      </c>
      <c r="W470" s="95" t="str">
        <f t="shared" si="46"/>
        <v>-</v>
      </c>
      <c r="X470" s="88">
        <f t="shared" si="43"/>
        <v>1</v>
      </c>
      <c r="Y470" s="196">
        <f t="shared" si="44"/>
        <v>0.1129</v>
      </c>
      <c r="Z470" s="319"/>
      <c r="AA470" s="291"/>
      <c r="AB470" s="63">
        <f>VLOOKUP(B470,'[2]ВОМ КГ-3 СОЭКС'!$C$3:$G$2063,5,0)</f>
        <v>112.9</v>
      </c>
      <c r="AC470" s="219">
        <f t="shared" si="45"/>
        <v>0</v>
      </c>
    </row>
    <row r="471" spans="1:29" x14ac:dyDescent="0.3">
      <c r="A471" s="159" t="s">
        <v>1461</v>
      </c>
      <c r="B471" s="160" t="s">
        <v>2657</v>
      </c>
      <c r="C471" s="160" t="s">
        <v>4180</v>
      </c>
      <c r="D471" s="113">
        <v>4</v>
      </c>
      <c r="E471" s="85">
        <v>114.6</v>
      </c>
      <c r="F471" s="86">
        <v>458.4</v>
      </c>
      <c r="G471" s="87">
        <v>3.05</v>
      </c>
      <c r="H471" s="87">
        <v>12.2</v>
      </c>
      <c r="I471" s="180" t="s">
        <v>170</v>
      </c>
      <c r="J471" s="96"/>
      <c r="K471" s="96"/>
      <c r="L471" s="96"/>
      <c r="M471" s="96"/>
      <c r="N471" s="96"/>
      <c r="O471" s="164"/>
      <c r="P471" s="164"/>
      <c r="Q471" s="164"/>
      <c r="R471" s="77">
        <f t="shared" si="47"/>
        <v>4</v>
      </c>
      <c r="S471" s="181" t="s">
        <v>1772</v>
      </c>
      <c r="T471" s="291" t="str">
        <f>IFERROR(VLOOKUP(B471,'Найдено на объекте'!$A$2:$I$83,9,0),"-")</f>
        <v>-</v>
      </c>
      <c r="U471" s="196" t="str">
        <f t="shared" si="42"/>
        <v>-</v>
      </c>
      <c r="V471" s="95" t="str">
        <f>IFERROR(VLOOKUP(B471,[1]Отгрузки!$B$208:$C$281,2,0),"-")</f>
        <v>-</v>
      </c>
      <c r="W471" s="95" t="str">
        <f t="shared" si="46"/>
        <v>-</v>
      </c>
      <c r="X471" s="88">
        <f t="shared" si="43"/>
        <v>4</v>
      </c>
      <c r="Y471" s="196">
        <f t="shared" si="44"/>
        <v>0.45839999999999997</v>
      </c>
      <c r="Z471" s="319"/>
      <c r="AA471" s="291"/>
      <c r="AB471" s="63">
        <f>VLOOKUP(B471,'[2]ВОМ КГ-3 СОЭКС'!$C$3:$G$2063,5,0)</f>
        <v>458.4</v>
      </c>
      <c r="AC471" s="219">
        <f t="shared" si="45"/>
        <v>0</v>
      </c>
    </row>
    <row r="472" spans="1:29" x14ac:dyDescent="0.3">
      <c r="A472" s="159" t="s">
        <v>1464</v>
      </c>
      <c r="B472" s="160" t="s">
        <v>2658</v>
      </c>
      <c r="C472" s="160" t="s">
        <v>4181</v>
      </c>
      <c r="D472" s="113">
        <v>4</v>
      </c>
      <c r="E472" s="85">
        <v>118</v>
      </c>
      <c r="F472" s="86">
        <v>472</v>
      </c>
      <c r="G472" s="87">
        <v>3.14</v>
      </c>
      <c r="H472" s="87">
        <v>12.56</v>
      </c>
      <c r="I472" s="180" t="s">
        <v>170</v>
      </c>
      <c r="J472" s="96"/>
      <c r="K472" s="96"/>
      <c r="L472" s="96"/>
      <c r="M472" s="96">
        <v>4</v>
      </c>
      <c r="N472" s="96"/>
      <c r="O472" s="164"/>
      <c r="P472" s="164"/>
      <c r="Q472" s="164"/>
      <c r="R472" s="77">
        <f t="shared" si="47"/>
        <v>0</v>
      </c>
      <c r="S472" s="181"/>
      <c r="T472" s="291" t="str">
        <f>IFERROR(VLOOKUP(B472,'Найдено на объекте'!$A$2:$I$83,9,0),"-")</f>
        <v>-</v>
      </c>
      <c r="U472" s="196" t="str">
        <f t="shared" si="42"/>
        <v>-</v>
      </c>
      <c r="V472" s="95" t="str">
        <f>IFERROR(VLOOKUP(B472,[1]Отгрузки!$B$208:$C$281,2,0),"-")</f>
        <v>-</v>
      </c>
      <c r="W472" s="95" t="str">
        <f t="shared" si="46"/>
        <v>-</v>
      </c>
      <c r="X472" s="88">
        <f t="shared" si="43"/>
        <v>4</v>
      </c>
      <c r="Y472" s="196">
        <f t="shared" si="44"/>
        <v>0.47199999999999998</v>
      </c>
      <c r="Z472" s="319"/>
      <c r="AA472" s="291"/>
      <c r="AB472" s="63">
        <f>VLOOKUP(B472,'[2]ВОМ КГ-3 СОЭКС'!$C$3:$G$2063,5,0)</f>
        <v>472</v>
      </c>
      <c r="AC472" s="219">
        <f t="shared" si="45"/>
        <v>0</v>
      </c>
    </row>
    <row r="473" spans="1:29" x14ac:dyDescent="0.3">
      <c r="A473" s="159" t="s">
        <v>1467</v>
      </c>
      <c r="B473" s="160" t="s">
        <v>2659</v>
      </c>
      <c r="C473" s="160" t="s">
        <v>4182</v>
      </c>
      <c r="D473" s="113">
        <v>2</v>
      </c>
      <c r="E473" s="85">
        <v>114.6</v>
      </c>
      <c r="F473" s="86">
        <v>229.2</v>
      </c>
      <c r="G473" s="87">
        <v>3.05</v>
      </c>
      <c r="H473" s="87">
        <v>6.1</v>
      </c>
      <c r="I473" s="180" t="s">
        <v>170</v>
      </c>
      <c r="J473" s="96"/>
      <c r="K473" s="96"/>
      <c r="L473" s="96"/>
      <c r="M473" s="96">
        <v>2</v>
      </c>
      <c r="N473" s="96"/>
      <c r="O473" s="164"/>
      <c r="P473" s="164"/>
      <c r="Q473" s="164"/>
      <c r="R473" s="77">
        <f t="shared" si="47"/>
        <v>0</v>
      </c>
      <c r="S473" s="181"/>
      <c r="T473" s="291" t="str">
        <f>IFERROR(VLOOKUP(B473,'Найдено на объекте'!$A$2:$I$83,9,0),"-")</f>
        <v>-</v>
      </c>
      <c r="U473" s="196" t="str">
        <f t="shared" si="42"/>
        <v>-</v>
      </c>
      <c r="V473" s="95" t="str">
        <f>IFERROR(VLOOKUP(B473,[1]Отгрузки!$B$208:$C$281,2,0),"-")</f>
        <v>-</v>
      </c>
      <c r="W473" s="95" t="str">
        <f t="shared" si="46"/>
        <v>-</v>
      </c>
      <c r="X473" s="88">
        <f t="shared" si="43"/>
        <v>2</v>
      </c>
      <c r="Y473" s="196">
        <f t="shared" si="44"/>
        <v>0.22919999999999999</v>
      </c>
      <c r="Z473" s="319"/>
      <c r="AA473" s="291"/>
      <c r="AB473" s="63">
        <f>VLOOKUP(B473,'[2]ВОМ КГ-3 СОЭКС'!$C$3:$G$2063,5,0)</f>
        <v>229.2</v>
      </c>
      <c r="AC473" s="219">
        <f t="shared" si="45"/>
        <v>0</v>
      </c>
    </row>
    <row r="474" spans="1:29" x14ac:dyDescent="0.3">
      <c r="A474" s="159" t="s">
        <v>1470</v>
      </c>
      <c r="B474" s="160" t="s">
        <v>2660</v>
      </c>
      <c r="C474" s="160" t="s">
        <v>4183</v>
      </c>
      <c r="D474" s="113">
        <v>1</v>
      </c>
      <c r="E474" s="85">
        <v>112.9</v>
      </c>
      <c r="F474" s="86">
        <v>112.9</v>
      </c>
      <c r="G474" s="87">
        <v>3.01</v>
      </c>
      <c r="H474" s="87">
        <v>3.01</v>
      </c>
      <c r="I474" s="180" t="s">
        <v>170</v>
      </c>
      <c r="J474" s="96"/>
      <c r="K474" s="96"/>
      <c r="L474" s="96"/>
      <c r="M474" s="96">
        <v>1</v>
      </c>
      <c r="N474" s="96"/>
      <c r="O474" s="164"/>
      <c r="P474" s="164"/>
      <c r="Q474" s="164"/>
      <c r="R474" s="77">
        <f t="shared" si="47"/>
        <v>0</v>
      </c>
      <c r="S474" s="181"/>
      <c r="T474" s="291" t="str">
        <f>IFERROR(VLOOKUP(B474,'Найдено на объекте'!$A$2:$I$83,9,0),"-")</f>
        <v>-</v>
      </c>
      <c r="U474" s="196" t="str">
        <f t="shared" si="42"/>
        <v>-</v>
      </c>
      <c r="V474" s="95" t="str">
        <f>IFERROR(VLOOKUP(B474,[1]Отгрузки!$B$208:$C$281,2,0),"-")</f>
        <v>-</v>
      </c>
      <c r="W474" s="95" t="str">
        <f t="shared" si="46"/>
        <v>-</v>
      </c>
      <c r="X474" s="88">
        <f t="shared" si="43"/>
        <v>1</v>
      </c>
      <c r="Y474" s="196">
        <f t="shared" si="44"/>
        <v>0.1129</v>
      </c>
      <c r="Z474" s="319"/>
      <c r="AA474" s="291"/>
      <c r="AB474" s="63">
        <f>VLOOKUP(B474,'[2]ВОМ КГ-3 СОЭКС'!$C$3:$G$2063,5,0)</f>
        <v>112.9</v>
      </c>
      <c r="AC474" s="219">
        <f t="shared" si="45"/>
        <v>0</v>
      </c>
    </row>
    <row r="475" spans="1:29" ht="31.2" x14ac:dyDescent="0.3">
      <c r="A475" s="159" t="s">
        <v>1473</v>
      </c>
      <c r="B475" s="160" t="s">
        <v>2661</v>
      </c>
      <c r="C475" s="160" t="s">
        <v>4184</v>
      </c>
      <c r="D475" s="113">
        <v>4</v>
      </c>
      <c r="E475" s="85">
        <v>111.8</v>
      </c>
      <c r="F475" s="86">
        <v>447.2</v>
      </c>
      <c r="G475" s="87">
        <v>2.98</v>
      </c>
      <c r="H475" s="87">
        <v>11.92</v>
      </c>
      <c r="I475" s="180" t="s">
        <v>170</v>
      </c>
      <c r="J475" s="96"/>
      <c r="K475" s="96"/>
      <c r="L475" s="96"/>
      <c r="M475" s="96">
        <v>1</v>
      </c>
      <c r="N475" s="96"/>
      <c r="O475" s="164"/>
      <c r="P475" s="164"/>
      <c r="Q475" s="164"/>
      <c r="R475" s="77">
        <f t="shared" si="47"/>
        <v>3</v>
      </c>
      <c r="S475" s="181" t="s">
        <v>1775</v>
      </c>
      <c r="T475" s="291" t="str">
        <f>IFERROR(VLOOKUP(B475,'Найдено на объекте'!$A$2:$I$83,9,0),"-")</f>
        <v>-</v>
      </c>
      <c r="U475" s="196" t="str">
        <f t="shared" si="42"/>
        <v>-</v>
      </c>
      <c r="V475" s="95" t="str">
        <f>IFERROR(VLOOKUP(B475,[1]Отгрузки!$B$208:$C$281,2,0),"-")</f>
        <v>-</v>
      </c>
      <c r="W475" s="95" t="str">
        <f t="shared" si="46"/>
        <v>-</v>
      </c>
      <c r="X475" s="88">
        <f t="shared" si="43"/>
        <v>4</v>
      </c>
      <c r="Y475" s="196">
        <f t="shared" si="44"/>
        <v>0.44719999999999999</v>
      </c>
      <c r="Z475" s="319"/>
      <c r="AA475" s="291"/>
      <c r="AB475" s="63">
        <f>VLOOKUP(B475,'[2]ВОМ КГ-3 СОЭКС'!$C$3:$G$2063,5,0)</f>
        <v>447.2</v>
      </c>
      <c r="AC475" s="219">
        <f t="shared" si="45"/>
        <v>0</v>
      </c>
    </row>
    <row r="476" spans="1:29" x14ac:dyDescent="0.3">
      <c r="A476" s="159" t="s">
        <v>1476</v>
      </c>
      <c r="B476" s="160" t="s">
        <v>2662</v>
      </c>
      <c r="C476" s="160" t="s">
        <v>4185</v>
      </c>
      <c r="D476" s="113">
        <v>16</v>
      </c>
      <c r="E476" s="85">
        <v>113.4</v>
      </c>
      <c r="F476" s="86">
        <v>1814.4</v>
      </c>
      <c r="G476" s="87">
        <v>3.02</v>
      </c>
      <c r="H476" s="87">
        <v>48.32</v>
      </c>
      <c r="I476" s="180" t="s">
        <v>170</v>
      </c>
      <c r="J476" s="96"/>
      <c r="K476" s="96"/>
      <c r="L476" s="96"/>
      <c r="M476" s="96"/>
      <c r="N476" s="96"/>
      <c r="O476" s="164"/>
      <c r="P476" s="164"/>
      <c r="Q476" s="164"/>
      <c r="R476" s="77">
        <f t="shared" si="47"/>
        <v>16</v>
      </c>
      <c r="S476" s="181" t="s">
        <v>1772</v>
      </c>
      <c r="T476" s="291" t="str">
        <f>IFERROR(VLOOKUP(B476,'Найдено на объекте'!$A$2:$I$83,9,0),"-")</f>
        <v>-</v>
      </c>
      <c r="U476" s="196" t="str">
        <f t="shared" si="42"/>
        <v>-</v>
      </c>
      <c r="V476" s="95" t="str">
        <f>IFERROR(VLOOKUP(B476,[1]Отгрузки!$B$208:$C$281,2,0),"-")</f>
        <v>-</v>
      </c>
      <c r="W476" s="95" t="str">
        <f t="shared" si="46"/>
        <v>-</v>
      </c>
      <c r="X476" s="88">
        <f t="shared" si="43"/>
        <v>16</v>
      </c>
      <c r="Y476" s="196">
        <f t="shared" si="44"/>
        <v>1.8144</v>
      </c>
      <c r="Z476" s="319"/>
      <c r="AA476" s="291"/>
      <c r="AB476" s="63">
        <f>VLOOKUP(B476,'[2]ВОМ КГ-3 СОЭКС'!$C$3:$G$2063,5,0)</f>
        <v>1814.4</v>
      </c>
      <c r="AC476" s="219">
        <f t="shared" si="45"/>
        <v>0</v>
      </c>
    </row>
    <row r="477" spans="1:29" x14ac:dyDescent="0.3">
      <c r="A477" s="159" t="s">
        <v>1479</v>
      </c>
      <c r="B477" s="160" t="s">
        <v>2663</v>
      </c>
      <c r="C477" s="160" t="s">
        <v>4186</v>
      </c>
      <c r="D477" s="113">
        <v>16</v>
      </c>
      <c r="E477" s="85">
        <v>116.8</v>
      </c>
      <c r="F477" s="86">
        <v>1868.8</v>
      </c>
      <c r="G477" s="87">
        <v>3.11</v>
      </c>
      <c r="H477" s="87">
        <v>49.76</v>
      </c>
      <c r="I477" s="180" t="s">
        <v>170</v>
      </c>
      <c r="J477" s="96"/>
      <c r="K477" s="96"/>
      <c r="L477" s="96"/>
      <c r="M477" s="96"/>
      <c r="N477" s="96">
        <v>4</v>
      </c>
      <c r="O477" s="164">
        <v>4</v>
      </c>
      <c r="P477" s="164">
        <v>4</v>
      </c>
      <c r="Q477" s="164">
        <v>4</v>
      </c>
      <c r="R477" s="77">
        <f t="shared" si="47"/>
        <v>0</v>
      </c>
      <c r="S477" s="181"/>
      <c r="T477" s="291" t="str">
        <f>IFERROR(VLOOKUP(B477,'Найдено на объекте'!$A$2:$I$83,9,0),"-")</f>
        <v>-</v>
      </c>
      <c r="U477" s="196" t="str">
        <f t="shared" si="42"/>
        <v>-</v>
      </c>
      <c r="V477" s="95" t="str">
        <f>IFERROR(VLOOKUP(B477,[1]Отгрузки!$B$208:$C$281,2,0),"-")</f>
        <v>-</v>
      </c>
      <c r="W477" s="95" t="str">
        <f t="shared" si="46"/>
        <v>-</v>
      </c>
      <c r="X477" s="88">
        <f t="shared" si="43"/>
        <v>16</v>
      </c>
      <c r="Y477" s="196">
        <f t="shared" si="44"/>
        <v>1.8688</v>
      </c>
      <c r="Z477" s="319"/>
      <c r="AA477" s="291"/>
      <c r="AB477" s="63">
        <f>VLOOKUP(B477,'[2]ВОМ КГ-3 СОЭКС'!$C$3:$G$2063,5,0)</f>
        <v>1868.8</v>
      </c>
      <c r="AC477" s="219">
        <f t="shared" si="45"/>
        <v>0</v>
      </c>
    </row>
    <row r="478" spans="1:29" x14ac:dyDescent="0.3">
      <c r="A478" s="159" t="s">
        <v>1482</v>
      </c>
      <c r="B478" s="160" t="s">
        <v>2664</v>
      </c>
      <c r="C478" s="160" t="s">
        <v>4187</v>
      </c>
      <c r="D478" s="113">
        <v>8</v>
      </c>
      <c r="E478" s="85">
        <v>113.4</v>
      </c>
      <c r="F478" s="86">
        <v>907.2</v>
      </c>
      <c r="G478" s="87">
        <v>3.02</v>
      </c>
      <c r="H478" s="87">
        <v>24.16</v>
      </c>
      <c r="I478" s="180" t="s">
        <v>170</v>
      </c>
      <c r="J478" s="96"/>
      <c r="K478" s="96"/>
      <c r="L478" s="96"/>
      <c r="M478" s="96"/>
      <c r="N478" s="96">
        <v>2</v>
      </c>
      <c r="O478" s="164">
        <v>2</v>
      </c>
      <c r="P478" s="164">
        <v>2</v>
      </c>
      <c r="Q478" s="164">
        <v>2</v>
      </c>
      <c r="R478" s="77">
        <f t="shared" si="47"/>
        <v>0</v>
      </c>
      <c r="S478" s="181"/>
      <c r="T478" s="291" t="str">
        <f>IFERROR(VLOOKUP(B478,'Найдено на объекте'!$A$2:$I$83,9,0),"-")</f>
        <v>-</v>
      </c>
      <c r="U478" s="196" t="str">
        <f t="shared" si="42"/>
        <v>-</v>
      </c>
      <c r="V478" s="95" t="str">
        <f>IFERROR(VLOOKUP(B478,[1]Отгрузки!$B$208:$C$281,2,0),"-")</f>
        <v>-</v>
      </c>
      <c r="W478" s="95" t="str">
        <f t="shared" si="46"/>
        <v>-</v>
      </c>
      <c r="X478" s="88">
        <f t="shared" si="43"/>
        <v>8</v>
      </c>
      <c r="Y478" s="196">
        <f t="shared" si="44"/>
        <v>0.90720000000000001</v>
      </c>
      <c r="Z478" s="319"/>
      <c r="AA478" s="291"/>
      <c r="AB478" s="63">
        <f>VLOOKUP(B478,'[2]ВОМ КГ-3 СОЭКС'!$C$3:$G$2063,5,0)</f>
        <v>907.2</v>
      </c>
      <c r="AC478" s="219">
        <f t="shared" si="45"/>
        <v>0</v>
      </c>
    </row>
    <row r="479" spans="1:29" x14ac:dyDescent="0.3">
      <c r="A479" s="159" t="s">
        <v>1485</v>
      </c>
      <c r="B479" s="160" t="s">
        <v>2665</v>
      </c>
      <c r="C479" s="160" t="s">
        <v>4188</v>
      </c>
      <c r="D479" s="113">
        <v>4</v>
      </c>
      <c r="E479" s="85">
        <v>111.8</v>
      </c>
      <c r="F479" s="86">
        <v>447.2</v>
      </c>
      <c r="G479" s="87">
        <v>2.98</v>
      </c>
      <c r="H479" s="87">
        <v>11.92</v>
      </c>
      <c r="I479" s="180" t="s">
        <v>170</v>
      </c>
      <c r="J479" s="96"/>
      <c r="K479" s="96"/>
      <c r="L479" s="96"/>
      <c r="M479" s="96"/>
      <c r="N479" s="96"/>
      <c r="O479" s="164"/>
      <c r="P479" s="164"/>
      <c r="Q479" s="164"/>
      <c r="R479" s="77">
        <f t="shared" si="47"/>
        <v>4</v>
      </c>
      <c r="S479" s="181" t="s">
        <v>1772</v>
      </c>
      <c r="T479" s="291" t="str">
        <f>IFERROR(VLOOKUP(B479,'Найдено на объекте'!$A$2:$I$83,9,0),"-")</f>
        <v>-</v>
      </c>
      <c r="U479" s="196" t="str">
        <f t="shared" si="42"/>
        <v>-</v>
      </c>
      <c r="V479" s="95" t="str">
        <f>IFERROR(VLOOKUP(B479,[1]Отгрузки!$B$208:$C$281,2,0),"-")</f>
        <v>-</v>
      </c>
      <c r="W479" s="95" t="str">
        <f t="shared" si="46"/>
        <v>-</v>
      </c>
      <c r="X479" s="88">
        <f t="shared" si="43"/>
        <v>4</v>
      </c>
      <c r="Y479" s="196">
        <f t="shared" si="44"/>
        <v>0.44719999999999999</v>
      </c>
      <c r="Z479" s="319"/>
      <c r="AA479" s="291"/>
      <c r="AB479" s="63">
        <f>VLOOKUP(B479,'[2]ВОМ КГ-3 СОЭКС'!$C$3:$G$2063,5,0)</f>
        <v>447.2</v>
      </c>
      <c r="AC479" s="219">
        <f t="shared" si="45"/>
        <v>0</v>
      </c>
    </row>
    <row r="480" spans="1:29" x14ac:dyDescent="0.3">
      <c r="A480" s="159" t="s">
        <v>1488</v>
      </c>
      <c r="B480" s="160" t="s">
        <v>2666</v>
      </c>
      <c r="C480" s="160" t="s">
        <v>4189</v>
      </c>
      <c r="D480" s="113">
        <v>1</v>
      </c>
      <c r="E480" s="85">
        <v>19.8</v>
      </c>
      <c r="F480" s="86">
        <v>19.8</v>
      </c>
      <c r="G480" s="87">
        <v>0.56000000000000005</v>
      </c>
      <c r="H480" s="87">
        <v>0.56000000000000005</v>
      </c>
      <c r="I480" s="180" t="s">
        <v>170</v>
      </c>
      <c r="J480" s="96"/>
      <c r="K480" s="96"/>
      <c r="L480" s="96"/>
      <c r="M480" s="96"/>
      <c r="N480" s="96"/>
      <c r="O480" s="164"/>
      <c r="P480" s="164"/>
      <c r="Q480" s="164"/>
      <c r="R480" s="77">
        <f t="shared" si="47"/>
        <v>1</v>
      </c>
      <c r="S480" s="181" t="s">
        <v>1772</v>
      </c>
      <c r="T480" s="291" t="str">
        <f>IFERROR(VLOOKUP(B480,'Найдено на объекте'!$A$2:$I$83,9,0),"-")</f>
        <v>-</v>
      </c>
      <c r="U480" s="196" t="str">
        <f t="shared" si="42"/>
        <v>-</v>
      </c>
      <c r="V480" s="95" t="str">
        <f>IFERROR(VLOOKUP(B480,[1]Отгрузки!$B$208:$C$281,2,0),"-")</f>
        <v>-</v>
      </c>
      <c r="W480" s="95" t="str">
        <f t="shared" si="46"/>
        <v>-</v>
      </c>
      <c r="X480" s="88">
        <f t="shared" si="43"/>
        <v>1</v>
      </c>
      <c r="Y480" s="196">
        <f t="shared" si="44"/>
        <v>1.9800000000000002E-2</v>
      </c>
      <c r="Z480" s="319"/>
      <c r="AA480" s="291"/>
      <c r="AB480" s="63">
        <f>VLOOKUP(B480,'[2]ВОМ КГ-3 СОЭКС'!$C$3:$G$2063,5,0)</f>
        <v>19.8</v>
      </c>
      <c r="AC480" s="219">
        <f t="shared" si="45"/>
        <v>0</v>
      </c>
    </row>
    <row r="481" spans="1:29" x14ac:dyDescent="0.3">
      <c r="A481" s="159" t="s">
        <v>1491</v>
      </c>
      <c r="B481" s="160" t="s">
        <v>2667</v>
      </c>
      <c r="C481" s="160" t="s">
        <v>4190</v>
      </c>
      <c r="D481" s="113">
        <v>4</v>
      </c>
      <c r="E481" s="85">
        <v>16.100000000000001</v>
      </c>
      <c r="F481" s="86">
        <v>64.400000000000006</v>
      </c>
      <c r="G481" s="87">
        <v>0.44</v>
      </c>
      <c r="H481" s="87">
        <v>1.76</v>
      </c>
      <c r="I481" s="180" t="s">
        <v>170</v>
      </c>
      <c r="J481" s="96"/>
      <c r="K481" s="96"/>
      <c r="L481" s="96"/>
      <c r="M481" s="96"/>
      <c r="N481" s="96"/>
      <c r="O481" s="164"/>
      <c r="P481" s="164"/>
      <c r="Q481" s="164"/>
      <c r="R481" s="77">
        <f t="shared" si="47"/>
        <v>4</v>
      </c>
      <c r="S481" s="181" t="s">
        <v>1772</v>
      </c>
      <c r="T481" s="291" t="str">
        <f>IFERROR(VLOOKUP(B481,'Найдено на объекте'!$A$2:$I$83,9,0),"-")</f>
        <v>-</v>
      </c>
      <c r="U481" s="196" t="str">
        <f t="shared" si="42"/>
        <v>-</v>
      </c>
      <c r="V481" s="95" t="str">
        <f>IFERROR(VLOOKUP(B481,[1]Отгрузки!$B$208:$C$281,2,0),"-")</f>
        <v>-</v>
      </c>
      <c r="W481" s="95" t="str">
        <f t="shared" si="46"/>
        <v>-</v>
      </c>
      <c r="X481" s="88">
        <f t="shared" si="43"/>
        <v>4</v>
      </c>
      <c r="Y481" s="196">
        <f t="shared" si="44"/>
        <v>6.4399999999999999E-2</v>
      </c>
      <c r="Z481" s="319"/>
      <c r="AA481" s="291"/>
      <c r="AB481" s="63">
        <f>VLOOKUP(B481,'[2]ВОМ КГ-3 СОЭКС'!$C$3:$G$2063,5,0)</f>
        <v>64.400000000000006</v>
      </c>
      <c r="AC481" s="219">
        <f t="shared" si="45"/>
        <v>0</v>
      </c>
    </row>
    <row r="482" spans="1:29" x14ac:dyDescent="0.3">
      <c r="A482" s="159" t="s">
        <v>1494</v>
      </c>
      <c r="B482" s="160" t="s">
        <v>2668</v>
      </c>
      <c r="C482" s="160" t="s">
        <v>4191</v>
      </c>
      <c r="D482" s="113">
        <v>1</v>
      </c>
      <c r="E482" s="85">
        <v>14.3</v>
      </c>
      <c r="F482" s="86">
        <v>14.3</v>
      </c>
      <c r="G482" s="87">
        <v>0.4</v>
      </c>
      <c r="H482" s="87">
        <v>0.4</v>
      </c>
      <c r="I482" s="180" t="s">
        <v>170</v>
      </c>
      <c r="J482" s="96"/>
      <c r="K482" s="96"/>
      <c r="L482" s="96"/>
      <c r="M482" s="96"/>
      <c r="N482" s="96"/>
      <c r="O482" s="164"/>
      <c r="P482" s="164"/>
      <c r="Q482" s="164"/>
      <c r="R482" s="77">
        <f t="shared" si="47"/>
        <v>1</v>
      </c>
      <c r="S482" s="181" t="s">
        <v>1772</v>
      </c>
      <c r="T482" s="291" t="str">
        <f>IFERROR(VLOOKUP(B482,'Найдено на объекте'!$A$2:$I$83,9,0),"-")</f>
        <v>-</v>
      </c>
      <c r="U482" s="196" t="str">
        <f t="shared" si="42"/>
        <v>-</v>
      </c>
      <c r="V482" s="95" t="str">
        <f>IFERROR(VLOOKUP(B482,[1]Отгрузки!$B$208:$C$281,2,0),"-")</f>
        <v>-</v>
      </c>
      <c r="W482" s="95" t="str">
        <f t="shared" si="46"/>
        <v>-</v>
      </c>
      <c r="X482" s="88">
        <f t="shared" si="43"/>
        <v>1</v>
      </c>
      <c r="Y482" s="196">
        <f t="shared" si="44"/>
        <v>1.43E-2</v>
      </c>
      <c r="Z482" s="319"/>
      <c r="AA482" s="291"/>
      <c r="AB482" s="63">
        <f>VLOOKUP(B482,'[2]ВОМ КГ-3 СОЭКС'!$C$3:$G$2063,5,0)</f>
        <v>14.3</v>
      </c>
      <c r="AC482" s="219">
        <f t="shared" si="45"/>
        <v>0</v>
      </c>
    </row>
    <row r="483" spans="1:29" ht="31.2" x14ac:dyDescent="0.3">
      <c r="A483" s="159" t="s">
        <v>1497</v>
      </c>
      <c r="B483" s="160" t="s">
        <v>2669</v>
      </c>
      <c r="C483" s="160" t="s">
        <v>4192</v>
      </c>
      <c r="D483" s="113">
        <v>7</v>
      </c>
      <c r="E483" s="85">
        <v>14.9</v>
      </c>
      <c r="F483" s="86">
        <v>104.3</v>
      </c>
      <c r="G483" s="87">
        <v>0.43</v>
      </c>
      <c r="H483" s="87">
        <v>3.01</v>
      </c>
      <c r="I483" s="180" t="s">
        <v>170</v>
      </c>
      <c r="J483" s="96"/>
      <c r="K483" s="96"/>
      <c r="L483" s="96"/>
      <c r="M483" s="96"/>
      <c r="N483" s="96">
        <v>1</v>
      </c>
      <c r="O483" s="164"/>
      <c r="P483" s="164"/>
      <c r="Q483" s="164"/>
      <c r="R483" s="77">
        <f t="shared" si="47"/>
        <v>6</v>
      </c>
      <c r="S483" s="181" t="s">
        <v>1775</v>
      </c>
      <c r="T483" s="291" t="str">
        <f>IFERROR(VLOOKUP(B483,'Найдено на объекте'!$A$2:$I$83,9,0),"-")</f>
        <v>-</v>
      </c>
      <c r="U483" s="196" t="str">
        <f t="shared" si="42"/>
        <v>-</v>
      </c>
      <c r="V483" s="95" t="str">
        <f>IFERROR(VLOOKUP(B483,[1]Отгрузки!$B$208:$C$281,2,0),"-")</f>
        <v>-</v>
      </c>
      <c r="W483" s="95" t="str">
        <f t="shared" si="46"/>
        <v>-</v>
      </c>
      <c r="X483" s="88">
        <f t="shared" si="43"/>
        <v>7</v>
      </c>
      <c r="Y483" s="196">
        <f t="shared" si="44"/>
        <v>0.1043</v>
      </c>
      <c r="Z483" s="319"/>
      <c r="AA483" s="291"/>
      <c r="AB483" s="63">
        <f>VLOOKUP(B483,'[2]ВОМ КГ-3 СОЭКС'!$C$3:$G$2063,5,0)</f>
        <v>104.3</v>
      </c>
      <c r="AC483" s="219">
        <f t="shared" si="45"/>
        <v>0</v>
      </c>
    </row>
    <row r="484" spans="1:29" x14ac:dyDescent="0.3">
      <c r="A484" s="159" t="s">
        <v>1500</v>
      </c>
      <c r="B484" s="160" t="s">
        <v>2670</v>
      </c>
      <c r="C484" s="160" t="s">
        <v>4193</v>
      </c>
      <c r="D484" s="113">
        <v>18</v>
      </c>
      <c r="E484" s="85">
        <v>4.8</v>
      </c>
      <c r="F484" s="86">
        <v>86.4</v>
      </c>
      <c r="G484" s="87">
        <v>0.25</v>
      </c>
      <c r="H484" s="87">
        <v>4.5</v>
      </c>
      <c r="I484" s="180" t="s">
        <v>170</v>
      </c>
      <c r="J484" s="96"/>
      <c r="K484" s="96"/>
      <c r="L484" s="96"/>
      <c r="M484" s="96"/>
      <c r="N484" s="96"/>
      <c r="O484" s="164"/>
      <c r="P484" s="164"/>
      <c r="Q484" s="164"/>
      <c r="R484" s="77">
        <f t="shared" si="47"/>
        <v>18</v>
      </c>
      <c r="S484" s="181" t="s">
        <v>1772</v>
      </c>
      <c r="T484" s="291" t="str">
        <f>IFERROR(VLOOKUP(B484,'Найдено на объекте'!$A$2:$I$83,9,0),"-")</f>
        <v>-</v>
      </c>
      <c r="U484" s="196" t="str">
        <f t="shared" si="42"/>
        <v>-</v>
      </c>
      <c r="V484" s="95" t="str">
        <f>IFERROR(VLOOKUP(B484,[1]Отгрузки!$B$208:$C$281,2,0),"-")</f>
        <v>-</v>
      </c>
      <c r="W484" s="95" t="str">
        <f t="shared" si="46"/>
        <v>-</v>
      </c>
      <c r="X484" s="88">
        <f t="shared" si="43"/>
        <v>18</v>
      </c>
      <c r="Y484" s="196">
        <f t="shared" si="44"/>
        <v>8.6399999999999991E-2</v>
      </c>
      <c r="Z484" s="319"/>
      <c r="AA484" s="291"/>
      <c r="AB484" s="63">
        <f>VLOOKUP(B484,'[2]ВОМ КГ-3 СОЭКС'!$C$3:$G$2063,5,0)</f>
        <v>86.4</v>
      </c>
      <c r="AC484" s="219">
        <f t="shared" si="45"/>
        <v>0</v>
      </c>
    </row>
    <row r="485" spans="1:29" x14ac:dyDescent="0.3">
      <c r="A485" s="159" t="s">
        <v>1503</v>
      </c>
      <c r="B485" s="160" t="s">
        <v>2671</v>
      </c>
      <c r="C485" s="160" t="s">
        <v>4194</v>
      </c>
      <c r="D485" s="113">
        <v>16</v>
      </c>
      <c r="E485" s="85">
        <v>235.1</v>
      </c>
      <c r="F485" s="86">
        <v>3761.6</v>
      </c>
      <c r="G485" s="87">
        <v>6.19</v>
      </c>
      <c r="H485" s="87">
        <v>99.04</v>
      </c>
      <c r="I485" s="180" t="s">
        <v>165</v>
      </c>
      <c r="J485" s="96">
        <v>2</v>
      </c>
      <c r="K485" s="96">
        <v>2</v>
      </c>
      <c r="L485" s="96">
        <v>2</v>
      </c>
      <c r="M485" s="96">
        <v>2</v>
      </c>
      <c r="N485" s="96">
        <v>2</v>
      </c>
      <c r="O485" s="164">
        <v>2</v>
      </c>
      <c r="P485" s="164">
        <v>2</v>
      </c>
      <c r="Q485" s="164">
        <v>2</v>
      </c>
      <c r="R485" s="77">
        <f t="shared" si="47"/>
        <v>0</v>
      </c>
      <c r="S485" s="181"/>
      <c r="T485" s="291" t="str">
        <f>IFERROR(VLOOKUP(B485,'Найдено на объекте'!$A$2:$I$83,9,0),"-")</f>
        <v>-</v>
      </c>
      <c r="U485" s="196" t="str">
        <f t="shared" si="42"/>
        <v>-</v>
      </c>
      <c r="V485" s="95" t="str">
        <f>IFERROR(VLOOKUP(B485,[1]Отгрузки!$B$208:$C$281,2,0),"-")</f>
        <v>-</v>
      </c>
      <c r="W485" s="95" t="str">
        <f t="shared" si="46"/>
        <v>-</v>
      </c>
      <c r="X485" s="88">
        <f t="shared" si="43"/>
        <v>16</v>
      </c>
      <c r="Y485" s="196">
        <f t="shared" si="44"/>
        <v>3.7616000000000001</v>
      </c>
      <c r="Z485" s="319"/>
      <c r="AA485" s="291"/>
      <c r="AB485" s="63">
        <f>VLOOKUP(B485,'[2]ВОМ КГ-3 СОЭКС'!$C$3:$G$2063,5,0)</f>
        <v>3761.6</v>
      </c>
      <c r="AC485" s="219">
        <f t="shared" si="45"/>
        <v>0</v>
      </c>
    </row>
    <row r="486" spans="1:29" x14ac:dyDescent="0.3">
      <c r="A486" s="159" t="s">
        <v>1506</v>
      </c>
      <c r="B486" s="160" t="s">
        <v>2672</v>
      </c>
      <c r="C486" s="160" t="s">
        <v>4195</v>
      </c>
      <c r="D486" s="113">
        <v>16</v>
      </c>
      <c r="E486" s="85">
        <v>232.1</v>
      </c>
      <c r="F486" s="86">
        <v>3713.6</v>
      </c>
      <c r="G486" s="87">
        <v>6.11</v>
      </c>
      <c r="H486" s="87">
        <v>97.76</v>
      </c>
      <c r="I486" s="180" t="s">
        <v>165</v>
      </c>
      <c r="J486" s="96">
        <v>2</v>
      </c>
      <c r="K486" s="96">
        <v>2</v>
      </c>
      <c r="L486" s="96">
        <v>2</v>
      </c>
      <c r="M486" s="96">
        <v>2</v>
      </c>
      <c r="N486" s="96">
        <v>2</v>
      </c>
      <c r="O486" s="164">
        <v>2</v>
      </c>
      <c r="P486" s="164">
        <v>2</v>
      </c>
      <c r="Q486" s="164">
        <v>2</v>
      </c>
      <c r="R486" s="77">
        <f t="shared" si="47"/>
        <v>0</v>
      </c>
      <c r="S486" s="181"/>
      <c r="T486" s="291" t="str">
        <f>IFERROR(VLOOKUP(B486,'Найдено на объекте'!$A$2:$I$83,9,0),"-")</f>
        <v>-</v>
      </c>
      <c r="U486" s="196" t="str">
        <f t="shared" si="42"/>
        <v>-</v>
      </c>
      <c r="V486" s="95" t="str">
        <f>IFERROR(VLOOKUP(B486,[1]Отгрузки!$B$208:$C$281,2,0),"-")</f>
        <v>-</v>
      </c>
      <c r="W486" s="95" t="str">
        <f t="shared" si="46"/>
        <v>-</v>
      </c>
      <c r="X486" s="88">
        <f t="shared" si="43"/>
        <v>16</v>
      </c>
      <c r="Y486" s="196">
        <f t="shared" si="44"/>
        <v>3.7136</v>
      </c>
      <c r="Z486" s="319"/>
      <c r="AA486" s="291"/>
      <c r="AB486" s="63">
        <f>VLOOKUP(B486,'[2]ВОМ КГ-3 СОЭКС'!$C$3:$G$2063,5,0)</f>
        <v>3713.6</v>
      </c>
      <c r="AC486" s="219">
        <f t="shared" si="45"/>
        <v>0</v>
      </c>
    </row>
    <row r="487" spans="1:29" x14ac:dyDescent="0.3">
      <c r="A487" s="159" t="s">
        <v>1509</v>
      </c>
      <c r="B487" s="160" t="s">
        <v>2673</v>
      </c>
      <c r="C487" s="160" t="s">
        <v>4196</v>
      </c>
      <c r="D487" s="113">
        <v>4</v>
      </c>
      <c r="E487" s="85">
        <v>240.1</v>
      </c>
      <c r="F487" s="86">
        <v>960.4</v>
      </c>
      <c r="G487" s="87">
        <v>6.32</v>
      </c>
      <c r="H487" s="87">
        <v>25.28</v>
      </c>
      <c r="I487" s="180" t="s">
        <v>165</v>
      </c>
      <c r="J487" s="96"/>
      <c r="K487" s="96"/>
      <c r="L487" s="96"/>
      <c r="M487" s="96"/>
      <c r="N487" s="96">
        <v>4</v>
      </c>
      <c r="O487" s="164"/>
      <c r="P487" s="164"/>
      <c r="Q487" s="164"/>
      <c r="R487" s="77">
        <f t="shared" si="47"/>
        <v>0</v>
      </c>
      <c r="S487" s="181"/>
      <c r="T487" s="291" t="str">
        <f>IFERROR(VLOOKUP(B487,'Найдено на объекте'!$A$2:$I$83,9,0),"-")</f>
        <v>-</v>
      </c>
      <c r="U487" s="196" t="str">
        <f t="shared" si="42"/>
        <v>-</v>
      </c>
      <c r="V487" s="95" t="str">
        <f>IFERROR(VLOOKUP(B487,[1]Отгрузки!$B$208:$C$281,2,0),"-")</f>
        <v>-</v>
      </c>
      <c r="W487" s="95" t="str">
        <f t="shared" si="46"/>
        <v>-</v>
      </c>
      <c r="X487" s="88">
        <f t="shared" si="43"/>
        <v>4</v>
      </c>
      <c r="Y487" s="196">
        <f t="shared" si="44"/>
        <v>0.96040000000000003</v>
      </c>
      <c r="Z487" s="319"/>
      <c r="AA487" s="291"/>
      <c r="AB487" s="63">
        <f>VLOOKUP(B487,'[2]ВОМ КГ-3 СОЭКС'!$C$3:$G$2063,5,0)</f>
        <v>960.4</v>
      </c>
      <c r="AC487" s="219">
        <f t="shared" si="45"/>
        <v>0</v>
      </c>
    </row>
    <row r="488" spans="1:29" x14ac:dyDescent="0.3">
      <c r="A488" s="159" t="s">
        <v>1512</v>
      </c>
      <c r="B488" s="160" t="s">
        <v>2674</v>
      </c>
      <c r="C488" s="160" t="s">
        <v>4197</v>
      </c>
      <c r="D488" s="113">
        <v>2</v>
      </c>
      <c r="E488" s="85">
        <v>230</v>
      </c>
      <c r="F488" s="86">
        <v>460</v>
      </c>
      <c r="G488" s="87">
        <v>6.06</v>
      </c>
      <c r="H488" s="87">
        <v>12.12</v>
      </c>
      <c r="I488" s="180" t="s">
        <v>165</v>
      </c>
      <c r="J488" s="96"/>
      <c r="K488" s="96"/>
      <c r="L488" s="96"/>
      <c r="M488" s="96"/>
      <c r="N488" s="96">
        <v>2</v>
      </c>
      <c r="O488" s="164"/>
      <c r="P488" s="164"/>
      <c r="Q488" s="164"/>
      <c r="R488" s="77">
        <f t="shared" si="47"/>
        <v>0</v>
      </c>
      <c r="S488" s="181"/>
      <c r="T488" s="291" t="str">
        <f>IFERROR(VLOOKUP(B488,'Найдено на объекте'!$A$2:$I$83,9,0),"-")</f>
        <v>-</v>
      </c>
      <c r="U488" s="196" t="str">
        <f t="shared" si="42"/>
        <v>-</v>
      </c>
      <c r="V488" s="95" t="str">
        <f>IFERROR(VLOOKUP(B488,[1]Отгрузки!$B$208:$C$281,2,0),"-")</f>
        <v>-</v>
      </c>
      <c r="W488" s="95" t="str">
        <f t="shared" si="46"/>
        <v>-</v>
      </c>
      <c r="X488" s="88">
        <f t="shared" si="43"/>
        <v>2</v>
      </c>
      <c r="Y488" s="196">
        <f t="shared" si="44"/>
        <v>0.46</v>
      </c>
      <c r="Z488" s="319"/>
      <c r="AA488" s="291"/>
      <c r="AB488" s="63">
        <f>VLOOKUP(B488,'[2]ВОМ КГ-3 СОЭКС'!$C$3:$G$2063,5,0)</f>
        <v>460</v>
      </c>
      <c r="AC488" s="219">
        <f t="shared" si="45"/>
        <v>0</v>
      </c>
    </row>
    <row r="489" spans="1:29" x14ac:dyDescent="0.3">
      <c r="A489" s="159" t="s">
        <v>1515</v>
      </c>
      <c r="B489" s="160" t="s">
        <v>2675</v>
      </c>
      <c r="C489" s="160" t="s">
        <v>4198</v>
      </c>
      <c r="D489" s="113">
        <v>2</v>
      </c>
      <c r="E489" s="85">
        <v>377.3</v>
      </c>
      <c r="F489" s="86">
        <v>754.6</v>
      </c>
      <c r="G489" s="87">
        <v>8.2200000000000006</v>
      </c>
      <c r="H489" s="87">
        <v>16.440000000000001</v>
      </c>
      <c r="I489" s="180" t="s">
        <v>165</v>
      </c>
      <c r="J489" s="96"/>
      <c r="K489" s="96"/>
      <c r="L489" s="96"/>
      <c r="M489" s="96"/>
      <c r="N489" s="96">
        <v>2</v>
      </c>
      <c r="O489" s="164"/>
      <c r="P489" s="164"/>
      <c r="Q489" s="164"/>
      <c r="R489" s="77">
        <f t="shared" si="47"/>
        <v>0</v>
      </c>
      <c r="S489" s="181"/>
      <c r="T489" s="291" t="str">
        <f>IFERROR(VLOOKUP(B489,'Найдено на объекте'!$A$2:$I$83,9,0),"-")</f>
        <v>-</v>
      </c>
      <c r="U489" s="196" t="str">
        <f t="shared" si="42"/>
        <v>-</v>
      </c>
      <c r="V489" s="95" t="str">
        <f>IFERROR(VLOOKUP(B489,[1]Отгрузки!$B$208:$C$281,2,0),"-")</f>
        <v>-</v>
      </c>
      <c r="W489" s="95" t="str">
        <f t="shared" si="46"/>
        <v>-</v>
      </c>
      <c r="X489" s="88">
        <f t="shared" si="43"/>
        <v>2</v>
      </c>
      <c r="Y489" s="196">
        <f t="shared" si="44"/>
        <v>0.75460000000000005</v>
      </c>
      <c r="Z489" s="319"/>
      <c r="AA489" s="291"/>
      <c r="AB489" s="63">
        <f>VLOOKUP(B489,'[2]ВОМ КГ-3 СОЭКС'!$C$3:$G$2063,5,0)</f>
        <v>754.6</v>
      </c>
      <c r="AC489" s="219">
        <f t="shared" si="45"/>
        <v>0</v>
      </c>
    </row>
    <row r="490" spans="1:29" x14ac:dyDescent="0.3">
      <c r="A490" s="159" t="s">
        <v>1518</v>
      </c>
      <c r="B490" s="160" t="s">
        <v>2676</v>
      </c>
      <c r="C490" s="160" t="s">
        <v>4199</v>
      </c>
      <c r="D490" s="113">
        <v>1</v>
      </c>
      <c r="E490" s="85">
        <v>212.7</v>
      </c>
      <c r="F490" s="86">
        <v>212.7</v>
      </c>
      <c r="G490" s="87">
        <v>4.84</v>
      </c>
      <c r="H490" s="87">
        <v>4.84</v>
      </c>
      <c r="I490" s="180" t="s">
        <v>165</v>
      </c>
      <c r="J490" s="96"/>
      <c r="K490" s="96"/>
      <c r="L490" s="96"/>
      <c r="M490" s="96"/>
      <c r="N490" s="96">
        <v>1</v>
      </c>
      <c r="O490" s="164"/>
      <c r="P490" s="164"/>
      <c r="Q490" s="164"/>
      <c r="R490" s="77">
        <f t="shared" si="47"/>
        <v>0</v>
      </c>
      <c r="S490" s="181"/>
      <c r="T490" s="291" t="str">
        <f>IFERROR(VLOOKUP(B490,'Найдено на объекте'!$A$2:$I$83,9,0),"-")</f>
        <v>-</v>
      </c>
      <c r="U490" s="196" t="str">
        <f t="shared" si="42"/>
        <v>-</v>
      </c>
      <c r="V490" s="95" t="str">
        <f>IFERROR(VLOOKUP(B490,[1]Отгрузки!$B$208:$C$281,2,0),"-")</f>
        <v>-</v>
      </c>
      <c r="W490" s="95" t="str">
        <f t="shared" si="46"/>
        <v>-</v>
      </c>
      <c r="X490" s="88">
        <f t="shared" si="43"/>
        <v>1</v>
      </c>
      <c r="Y490" s="196">
        <f t="shared" si="44"/>
        <v>0.2127</v>
      </c>
      <c r="Z490" s="319"/>
      <c r="AA490" s="291"/>
      <c r="AB490" s="63">
        <f>VLOOKUP(B490,'[2]ВОМ КГ-3 СОЭКС'!$C$3:$G$2063,5,0)</f>
        <v>212.7</v>
      </c>
      <c r="AC490" s="219">
        <f t="shared" si="45"/>
        <v>0</v>
      </c>
    </row>
    <row r="491" spans="1:29" x14ac:dyDescent="0.3">
      <c r="A491" s="159" t="s">
        <v>1521</v>
      </c>
      <c r="B491" s="160" t="s">
        <v>2677</v>
      </c>
      <c r="C491" s="160" t="s">
        <v>4200</v>
      </c>
      <c r="D491" s="113">
        <v>2</v>
      </c>
      <c r="E491" s="85">
        <v>214.9</v>
      </c>
      <c r="F491" s="86">
        <v>429.8</v>
      </c>
      <c r="G491" s="87">
        <v>4.8899999999999997</v>
      </c>
      <c r="H491" s="87">
        <v>9.7799999999999994</v>
      </c>
      <c r="I491" s="180" t="s">
        <v>165</v>
      </c>
      <c r="J491" s="96"/>
      <c r="K491" s="96"/>
      <c r="L491" s="96"/>
      <c r="M491" s="96"/>
      <c r="N491" s="96">
        <v>2</v>
      </c>
      <c r="O491" s="164"/>
      <c r="P491" s="164"/>
      <c r="Q491" s="164"/>
      <c r="R491" s="77">
        <f t="shared" si="47"/>
        <v>0</v>
      </c>
      <c r="S491" s="181"/>
      <c r="T491" s="291" t="str">
        <f>IFERROR(VLOOKUP(B491,'Найдено на объекте'!$A$2:$I$83,9,0),"-")</f>
        <v>-</v>
      </c>
      <c r="U491" s="196" t="str">
        <f t="shared" si="42"/>
        <v>-</v>
      </c>
      <c r="V491" s="95" t="str">
        <f>IFERROR(VLOOKUP(B491,[1]Отгрузки!$B$208:$C$281,2,0),"-")</f>
        <v>-</v>
      </c>
      <c r="W491" s="95" t="str">
        <f t="shared" si="46"/>
        <v>-</v>
      </c>
      <c r="X491" s="88">
        <f t="shared" si="43"/>
        <v>2</v>
      </c>
      <c r="Y491" s="196">
        <f t="shared" si="44"/>
        <v>0.42980000000000002</v>
      </c>
      <c r="Z491" s="319"/>
      <c r="AA491" s="291"/>
      <c r="AB491" s="63">
        <f>VLOOKUP(B491,'[2]ВОМ КГ-3 СОЭКС'!$C$3:$G$2063,5,0)</f>
        <v>429.8</v>
      </c>
      <c r="AC491" s="219">
        <f t="shared" si="45"/>
        <v>0</v>
      </c>
    </row>
    <row r="492" spans="1:29" x14ac:dyDescent="0.3">
      <c r="A492" s="159" t="s">
        <v>1524</v>
      </c>
      <c r="B492" s="160" t="s">
        <v>2678</v>
      </c>
      <c r="C492" s="160" t="s">
        <v>4201</v>
      </c>
      <c r="D492" s="113">
        <v>1</v>
      </c>
      <c r="E492" s="85">
        <v>212.7</v>
      </c>
      <c r="F492" s="86">
        <v>212.7</v>
      </c>
      <c r="G492" s="87">
        <v>4.84</v>
      </c>
      <c r="H492" s="87">
        <v>4.84</v>
      </c>
      <c r="I492" s="180" t="s">
        <v>165</v>
      </c>
      <c r="J492" s="96"/>
      <c r="K492" s="96"/>
      <c r="L492" s="96"/>
      <c r="M492" s="96"/>
      <c r="N492" s="96">
        <v>1</v>
      </c>
      <c r="O492" s="164"/>
      <c r="P492" s="164"/>
      <c r="Q492" s="164"/>
      <c r="R492" s="77">
        <f t="shared" si="47"/>
        <v>0</v>
      </c>
      <c r="S492" s="181"/>
      <c r="T492" s="291" t="str">
        <f>IFERROR(VLOOKUP(B492,'Найдено на объекте'!$A$2:$I$83,9,0),"-")</f>
        <v>-</v>
      </c>
      <c r="U492" s="196" t="str">
        <f t="shared" si="42"/>
        <v>-</v>
      </c>
      <c r="V492" s="95" t="str">
        <f>IFERROR(VLOOKUP(B492,[1]Отгрузки!$B$208:$C$281,2,0),"-")</f>
        <v>-</v>
      </c>
      <c r="W492" s="95" t="str">
        <f t="shared" si="46"/>
        <v>-</v>
      </c>
      <c r="X492" s="88">
        <f t="shared" si="43"/>
        <v>1</v>
      </c>
      <c r="Y492" s="196">
        <f t="shared" si="44"/>
        <v>0.2127</v>
      </c>
      <c r="Z492" s="319"/>
      <c r="AA492" s="291"/>
      <c r="AB492" s="63">
        <f>VLOOKUP(B492,'[2]ВОМ КГ-3 СОЭКС'!$C$3:$G$2063,5,0)</f>
        <v>212.7</v>
      </c>
      <c r="AC492" s="219">
        <f t="shared" si="45"/>
        <v>0</v>
      </c>
    </row>
    <row r="493" spans="1:29" x14ac:dyDescent="0.3">
      <c r="A493" s="159" t="s">
        <v>1527</v>
      </c>
      <c r="B493" s="160" t="s">
        <v>2679</v>
      </c>
      <c r="C493" s="160" t="s">
        <v>4202</v>
      </c>
      <c r="D493" s="113">
        <v>2</v>
      </c>
      <c r="E493" s="85">
        <v>103.8</v>
      </c>
      <c r="F493" s="86">
        <v>207.6</v>
      </c>
      <c r="G493" s="87">
        <v>2.86</v>
      </c>
      <c r="H493" s="87">
        <v>5.72</v>
      </c>
      <c r="I493" s="180" t="s">
        <v>165</v>
      </c>
      <c r="J493" s="96"/>
      <c r="K493" s="96"/>
      <c r="L493" s="96"/>
      <c r="M493" s="96"/>
      <c r="N493" s="96">
        <v>2</v>
      </c>
      <c r="O493" s="164"/>
      <c r="P493" s="164"/>
      <c r="Q493" s="164"/>
      <c r="R493" s="77">
        <f t="shared" si="47"/>
        <v>0</v>
      </c>
      <c r="S493" s="181"/>
      <c r="T493" s="291" t="str">
        <f>IFERROR(VLOOKUP(B493,'Найдено на объекте'!$A$2:$I$83,9,0),"-")</f>
        <v>-</v>
      </c>
      <c r="U493" s="196" t="str">
        <f t="shared" si="42"/>
        <v>-</v>
      </c>
      <c r="V493" s="95" t="str">
        <f>IFERROR(VLOOKUP(B493,[1]Отгрузки!$B$208:$C$281,2,0),"-")</f>
        <v>-</v>
      </c>
      <c r="W493" s="95" t="str">
        <f t="shared" si="46"/>
        <v>-</v>
      </c>
      <c r="X493" s="88">
        <f t="shared" si="43"/>
        <v>2</v>
      </c>
      <c r="Y493" s="196">
        <f t="shared" si="44"/>
        <v>0.20760000000000001</v>
      </c>
      <c r="Z493" s="319"/>
      <c r="AA493" s="291"/>
      <c r="AB493" s="63">
        <f>VLOOKUP(B493,'[2]ВОМ КГ-3 СОЭКС'!$C$3:$G$2063,5,0)</f>
        <v>207.6</v>
      </c>
      <c r="AC493" s="219">
        <f t="shared" si="45"/>
        <v>0</v>
      </c>
    </row>
    <row r="494" spans="1:29" x14ac:dyDescent="0.3">
      <c r="A494" s="159" t="s">
        <v>1530</v>
      </c>
      <c r="B494" s="160" t="s">
        <v>2680</v>
      </c>
      <c r="C494" s="160" t="s">
        <v>4203</v>
      </c>
      <c r="D494" s="113">
        <v>2</v>
      </c>
      <c r="E494" s="85">
        <v>106.7</v>
      </c>
      <c r="F494" s="86">
        <v>213.4</v>
      </c>
      <c r="G494" s="87">
        <v>2.93</v>
      </c>
      <c r="H494" s="87">
        <v>5.86</v>
      </c>
      <c r="I494" s="180" t="s">
        <v>165</v>
      </c>
      <c r="J494" s="96"/>
      <c r="K494" s="96"/>
      <c r="L494" s="96"/>
      <c r="M494" s="96"/>
      <c r="N494" s="96">
        <v>2</v>
      </c>
      <c r="O494" s="164"/>
      <c r="P494" s="164"/>
      <c r="Q494" s="164"/>
      <c r="R494" s="77">
        <f t="shared" si="47"/>
        <v>0</v>
      </c>
      <c r="S494" s="181"/>
      <c r="T494" s="291" t="str">
        <f>IFERROR(VLOOKUP(B494,'Найдено на объекте'!$A$2:$I$83,9,0),"-")</f>
        <v>-</v>
      </c>
      <c r="U494" s="196" t="str">
        <f t="shared" si="42"/>
        <v>-</v>
      </c>
      <c r="V494" s="95" t="str">
        <f>IFERROR(VLOOKUP(B494,[1]Отгрузки!$B$208:$C$281,2,0),"-")</f>
        <v>-</v>
      </c>
      <c r="W494" s="95" t="str">
        <f t="shared" si="46"/>
        <v>-</v>
      </c>
      <c r="X494" s="88">
        <f t="shared" si="43"/>
        <v>2</v>
      </c>
      <c r="Y494" s="196">
        <f t="shared" si="44"/>
        <v>0.21340000000000001</v>
      </c>
      <c r="Z494" s="319"/>
      <c r="AA494" s="291"/>
      <c r="AB494" s="63">
        <f>VLOOKUP(B494,'[2]ВОМ КГ-3 СОЭКС'!$C$3:$G$2063,5,0)</f>
        <v>213.4</v>
      </c>
      <c r="AC494" s="219">
        <f t="shared" si="45"/>
        <v>0</v>
      </c>
    </row>
    <row r="495" spans="1:29" x14ac:dyDescent="0.3">
      <c r="A495" s="159" t="s">
        <v>1533</v>
      </c>
      <c r="B495" s="160" t="s">
        <v>2681</v>
      </c>
      <c r="C495" s="160" t="s">
        <v>4204</v>
      </c>
      <c r="D495" s="113">
        <v>8</v>
      </c>
      <c r="E495" s="85">
        <v>55</v>
      </c>
      <c r="F495" s="86">
        <v>440</v>
      </c>
      <c r="G495" s="87">
        <v>1.78</v>
      </c>
      <c r="H495" s="87">
        <v>14.24</v>
      </c>
      <c r="I495" s="180" t="s">
        <v>165</v>
      </c>
      <c r="J495" s="96"/>
      <c r="K495" s="96">
        <v>4</v>
      </c>
      <c r="L495" s="96">
        <v>4</v>
      </c>
      <c r="M495" s="96"/>
      <c r="N495" s="96"/>
      <c r="O495" s="164"/>
      <c r="P495" s="164"/>
      <c r="Q495" s="164"/>
      <c r="R495" s="77">
        <f t="shared" si="47"/>
        <v>0</v>
      </c>
      <c r="S495" s="181"/>
      <c r="T495" s="291" t="str">
        <f>IFERROR(VLOOKUP(B495,'Найдено на объекте'!$A$2:$I$83,9,0),"-")</f>
        <v>-</v>
      </c>
      <c r="U495" s="196" t="str">
        <f t="shared" si="42"/>
        <v>-</v>
      </c>
      <c r="V495" s="95" t="str">
        <f>IFERROR(VLOOKUP(B495,[1]Отгрузки!$B$208:$C$281,2,0),"-")</f>
        <v>-</v>
      </c>
      <c r="W495" s="95" t="str">
        <f t="shared" si="46"/>
        <v>-</v>
      </c>
      <c r="X495" s="88">
        <f t="shared" si="43"/>
        <v>8</v>
      </c>
      <c r="Y495" s="196">
        <f t="shared" si="44"/>
        <v>0.44</v>
      </c>
      <c r="Z495" s="319"/>
      <c r="AA495" s="291"/>
      <c r="AB495" s="63">
        <f>VLOOKUP(B495,'[2]ВОМ КГ-3 СОЭКС'!$C$3:$G$2063,5,0)</f>
        <v>440</v>
      </c>
      <c r="AC495" s="219">
        <f t="shared" si="45"/>
        <v>0</v>
      </c>
    </row>
    <row r="496" spans="1:29" x14ac:dyDescent="0.3">
      <c r="A496" s="159" t="s">
        <v>1536</v>
      </c>
      <c r="B496" s="160" t="s">
        <v>2682</v>
      </c>
      <c r="C496" s="160" t="s">
        <v>4205</v>
      </c>
      <c r="D496" s="113">
        <v>4</v>
      </c>
      <c r="E496" s="85">
        <v>53.9</v>
      </c>
      <c r="F496" s="86">
        <v>215.6</v>
      </c>
      <c r="G496" s="87">
        <v>1.75</v>
      </c>
      <c r="H496" s="87">
        <v>7</v>
      </c>
      <c r="I496" s="180" t="s">
        <v>165</v>
      </c>
      <c r="J496" s="96"/>
      <c r="K496" s="96"/>
      <c r="L496" s="96"/>
      <c r="M496" s="96">
        <v>4</v>
      </c>
      <c r="N496" s="96"/>
      <c r="O496" s="164"/>
      <c r="P496" s="164"/>
      <c r="Q496" s="164"/>
      <c r="R496" s="77">
        <f t="shared" si="47"/>
        <v>0</v>
      </c>
      <c r="S496" s="181"/>
      <c r="T496" s="291" t="str">
        <f>IFERROR(VLOOKUP(B496,'Найдено на объекте'!$A$2:$I$83,9,0),"-")</f>
        <v>-</v>
      </c>
      <c r="U496" s="196" t="str">
        <f t="shared" si="42"/>
        <v>-</v>
      </c>
      <c r="V496" s="95" t="str">
        <f>IFERROR(VLOOKUP(B496,[1]Отгрузки!$B$208:$C$281,2,0),"-")</f>
        <v>-</v>
      </c>
      <c r="W496" s="95" t="str">
        <f t="shared" si="46"/>
        <v>-</v>
      </c>
      <c r="X496" s="88">
        <f t="shared" si="43"/>
        <v>4</v>
      </c>
      <c r="Y496" s="196">
        <f t="shared" si="44"/>
        <v>0.21559999999999999</v>
      </c>
      <c r="Z496" s="319"/>
      <c r="AA496" s="291"/>
      <c r="AB496" s="63">
        <f>VLOOKUP(B496,'[2]ВОМ КГ-3 СОЭКС'!$C$3:$G$2063,5,0)</f>
        <v>215.6</v>
      </c>
      <c r="AC496" s="219">
        <f t="shared" si="45"/>
        <v>0</v>
      </c>
    </row>
    <row r="497" spans="1:29" x14ac:dyDescent="0.3">
      <c r="A497" s="159" t="s">
        <v>1539</v>
      </c>
      <c r="B497" s="160" t="s">
        <v>2683</v>
      </c>
      <c r="C497" s="160" t="s">
        <v>4206</v>
      </c>
      <c r="D497" s="113">
        <v>17</v>
      </c>
      <c r="E497" s="85">
        <v>53.5</v>
      </c>
      <c r="F497" s="86">
        <v>909.5</v>
      </c>
      <c r="G497" s="87">
        <v>1.73</v>
      </c>
      <c r="H497" s="87">
        <v>29.41</v>
      </c>
      <c r="I497" s="180" t="s">
        <v>165</v>
      </c>
      <c r="J497" s="96"/>
      <c r="K497" s="96"/>
      <c r="L497" s="96"/>
      <c r="M497" s="96"/>
      <c r="N497" s="96">
        <v>5</v>
      </c>
      <c r="O497" s="164">
        <v>4</v>
      </c>
      <c r="P497" s="164">
        <v>4</v>
      </c>
      <c r="Q497" s="164">
        <v>4</v>
      </c>
      <c r="R497" s="77">
        <f t="shared" si="47"/>
        <v>0</v>
      </c>
      <c r="S497" s="181"/>
      <c r="T497" s="291" t="str">
        <f>IFERROR(VLOOKUP(B497,'Найдено на объекте'!$A$2:$I$83,9,0),"-")</f>
        <v>-</v>
      </c>
      <c r="U497" s="196" t="str">
        <f t="shared" si="42"/>
        <v>-</v>
      </c>
      <c r="V497" s="95" t="str">
        <f>IFERROR(VLOOKUP(B497,[1]Отгрузки!$B$208:$C$281,2,0),"-")</f>
        <v>-</v>
      </c>
      <c r="W497" s="95" t="str">
        <f t="shared" si="46"/>
        <v>-</v>
      </c>
      <c r="X497" s="88">
        <f t="shared" si="43"/>
        <v>17</v>
      </c>
      <c r="Y497" s="196">
        <f t="shared" si="44"/>
        <v>0.90949999999999998</v>
      </c>
      <c r="Z497" s="319"/>
      <c r="AA497" s="291"/>
      <c r="AB497" s="63">
        <f>VLOOKUP(B497,'[2]ВОМ КГ-3 СОЭКС'!$C$3:$G$2063,5,0)</f>
        <v>909.5</v>
      </c>
      <c r="AC497" s="219">
        <f t="shared" si="45"/>
        <v>0</v>
      </c>
    </row>
    <row r="498" spans="1:29" x14ac:dyDescent="0.3">
      <c r="A498" s="159" t="s">
        <v>1542</v>
      </c>
      <c r="B498" s="160" t="s">
        <v>2684</v>
      </c>
      <c r="C498" s="160" t="s">
        <v>4207</v>
      </c>
      <c r="D498" s="113">
        <v>1</v>
      </c>
      <c r="E498" s="85">
        <v>46.4</v>
      </c>
      <c r="F498" s="86">
        <v>46.4</v>
      </c>
      <c r="G498" s="87">
        <v>1.5</v>
      </c>
      <c r="H498" s="87">
        <v>1.5</v>
      </c>
      <c r="I498" s="180" t="s">
        <v>165</v>
      </c>
      <c r="J498" s="96"/>
      <c r="K498" s="96"/>
      <c r="L498" s="96"/>
      <c r="M498" s="96"/>
      <c r="N498" s="96">
        <v>1</v>
      </c>
      <c r="O498" s="164"/>
      <c r="P498" s="164"/>
      <c r="Q498" s="164"/>
      <c r="R498" s="77">
        <f t="shared" si="47"/>
        <v>0</v>
      </c>
      <c r="S498" s="181"/>
      <c r="T498" s="291" t="str">
        <f>IFERROR(VLOOKUP(B498,'Найдено на объекте'!$A$2:$I$83,9,0),"-")</f>
        <v>-</v>
      </c>
      <c r="U498" s="196" t="str">
        <f t="shared" si="42"/>
        <v>-</v>
      </c>
      <c r="V498" s="95" t="str">
        <f>IFERROR(VLOOKUP(B498,[1]Отгрузки!$B$208:$C$281,2,0),"-")</f>
        <v>-</v>
      </c>
      <c r="W498" s="95" t="str">
        <f t="shared" si="46"/>
        <v>-</v>
      </c>
      <c r="X498" s="88">
        <f t="shared" si="43"/>
        <v>1</v>
      </c>
      <c r="Y498" s="196">
        <f t="shared" si="44"/>
        <v>4.6399999999999997E-2</v>
      </c>
      <c r="Z498" s="319"/>
      <c r="AA498" s="291"/>
      <c r="AB498" s="63">
        <f>VLOOKUP(B498,'[2]ВОМ КГ-3 СОЭКС'!$C$3:$G$2063,5,0)</f>
        <v>46.4</v>
      </c>
      <c r="AC498" s="219">
        <f t="shared" si="45"/>
        <v>0</v>
      </c>
    </row>
    <row r="499" spans="1:29" x14ac:dyDescent="0.3">
      <c r="A499" s="159" t="s">
        <v>1545</v>
      </c>
      <c r="B499" s="160" t="s">
        <v>2685</v>
      </c>
      <c r="C499" s="160" t="s">
        <v>4208</v>
      </c>
      <c r="D499" s="113">
        <v>1</v>
      </c>
      <c r="E499" s="85">
        <v>49.2</v>
      </c>
      <c r="F499" s="86">
        <v>49.2</v>
      </c>
      <c r="G499" s="87">
        <v>1.59</v>
      </c>
      <c r="H499" s="87">
        <v>1.59</v>
      </c>
      <c r="I499" s="180" t="s">
        <v>165</v>
      </c>
      <c r="J499" s="96"/>
      <c r="K499" s="96"/>
      <c r="L499" s="96"/>
      <c r="M499" s="96"/>
      <c r="N499" s="96">
        <v>1</v>
      </c>
      <c r="O499" s="164"/>
      <c r="P499" s="164"/>
      <c r="Q499" s="164"/>
      <c r="R499" s="77">
        <f t="shared" si="47"/>
        <v>0</v>
      </c>
      <c r="S499" s="181"/>
      <c r="T499" s="291" t="str">
        <f>IFERROR(VLOOKUP(B499,'Найдено на объекте'!$A$2:$I$83,9,0),"-")</f>
        <v>-</v>
      </c>
      <c r="U499" s="196" t="str">
        <f t="shared" si="42"/>
        <v>-</v>
      </c>
      <c r="V499" s="95" t="str">
        <f>IFERROR(VLOOKUP(B499,[1]Отгрузки!$B$208:$C$281,2,0),"-")</f>
        <v>-</v>
      </c>
      <c r="W499" s="95" t="str">
        <f t="shared" si="46"/>
        <v>-</v>
      </c>
      <c r="X499" s="88">
        <f t="shared" si="43"/>
        <v>1</v>
      </c>
      <c r="Y499" s="196">
        <f t="shared" si="44"/>
        <v>4.9200000000000001E-2</v>
      </c>
      <c r="Z499" s="319"/>
      <c r="AA499" s="291"/>
      <c r="AB499" s="63">
        <f>VLOOKUP(B499,'[2]ВОМ КГ-3 СОЭКС'!$C$3:$G$2063,5,0)</f>
        <v>49.2</v>
      </c>
      <c r="AC499" s="219">
        <f t="shared" si="45"/>
        <v>0</v>
      </c>
    </row>
    <row r="500" spans="1:29" x14ac:dyDescent="0.3">
      <c r="A500" s="159" t="s">
        <v>1548</v>
      </c>
      <c r="B500" s="160" t="s">
        <v>2686</v>
      </c>
      <c r="C500" s="160" t="s">
        <v>4209</v>
      </c>
      <c r="D500" s="113">
        <v>1</v>
      </c>
      <c r="E500" s="85">
        <v>52.6</v>
      </c>
      <c r="F500" s="86">
        <v>52.6</v>
      </c>
      <c r="G500" s="87">
        <v>1.7</v>
      </c>
      <c r="H500" s="87">
        <v>1.7</v>
      </c>
      <c r="I500" s="180" t="s">
        <v>165</v>
      </c>
      <c r="J500" s="96"/>
      <c r="K500" s="96"/>
      <c r="L500" s="96"/>
      <c r="M500" s="96"/>
      <c r="N500" s="96">
        <v>1</v>
      </c>
      <c r="O500" s="164"/>
      <c r="P500" s="164"/>
      <c r="Q500" s="164"/>
      <c r="R500" s="77">
        <f t="shared" si="47"/>
        <v>0</v>
      </c>
      <c r="S500" s="181"/>
      <c r="T500" s="291" t="str">
        <f>IFERROR(VLOOKUP(B500,'Найдено на объекте'!$A$2:$I$83,9,0),"-")</f>
        <v>-</v>
      </c>
      <c r="U500" s="196" t="str">
        <f t="shared" si="42"/>
        <v>-</v>
      </c>
      <c r="V500" s="95" t="str">
        <f>IFERROR(VLOOKUP(B500,[1]Отгрузки!$B$208:$C$281,2,0),"-")</f>
        <v>-</v>
      </c>
      <c r="W500" s="95" t="str">
        <f t="shared" si="46"/>
        <v>-</v>
      </c>
      <c r="X500" s="88">
        <f t="shared" si="43"/>
        <v>1</v>
      </c>
      <c r="Y500" s="196">
        <f t="shared" si="44"/>
        <v>5.2600000000000001E-2</v>
      </c>
      <c r="Z500" s="319"/>
      <c r="AA500" s="291"/>
      <c r="AB500" s="63">
        <f>VLOOKUP(B500,'[2]ВОМ КГ-3 СОЭКС'!$C$3:$G$2063,5,0)</f>
        <v>52.6</v>
      </c>
      <c r="AC500" s="219">
        <f t="shared" si="45"/>
        <v>0</v>
      </c>
    </row>
    <row r="501" spans="1:29" x14ac:dyDescent="0.3">
      <c r="A501" s="159" t="s">
        <v>1551</v>
      </c>
      <c r="B501" s="160" t="s">
        <v>2687</v>
      </c>
      <c r="C501" s="160" t="s">
        <v>4210</v>
      </c>
      <c r="D501" s="113">
        <v>1</v>
      </c>
      <c r="E501" s="85">
        <v>37.299999999999997</v>
      </c>
      <c r="F501" s="86">
        <v>37.299999999999997</v>
      </c>
      <c r="G501" s="87">
        <v>1.21</v>
      </c>
      <c r="H501" s="87">
        <v>1.21</v>
      </c>
      <c r="I501" s="180" t="s">
        <v>165</v>
      </c>
      <c r="J501" s="96"/>
      <c r="K501" s="96"/>
      <c r="L501" s="96"/>
      <c r="M501" s="96"/>
      <c r="N501" s="96">
        <v>1</v>
      </c>
      <c r="O501" s="164"/>
      <c r="P501" s="164"/>
      <c r="Q501" s="164"/>
      <c r="R501" s="77">
        <f t="shared" si="47"/>
        <v>0</v>
      </c>
      <c r="S501" s="181"/>
      <c r="T501" s="291" t="str">
        <f>IFERROR(VLOOKUP(B501,'Найдено на объекте'!$A$2:$I$83,9,0),"-")</f>
        <v>-</v>
      </c>
      <c r="U501" s="196" t="str">
        <f t="shared" si="42"/>
        <v>-</v>
      </c>
      <c r="V501" s="95" t="str">
        <f>IFERROR(VLOOKUP(B501,[1]Отгрузки!$B$208:$C$281,2,0),"-")</f>
        <v>-</v>
      </c>
      <c r="W501" s="95" t="str">
        <f t="shared" si="46"/>
        <v>-</v>
      </c>
      <c r="X501" s="88">
        <f t="shared" si="43"/>
        <v>1</v>
      </c>
      <c r="Y501" s="196">
        <f t="shared" si="44"/>
        <v>3.73E-2</v>
      </c>
      <c r="Z501" s="319"/>
      <c r="AA501" s="291"/>
      <c r="AB501" s="63">
        <f>VLOOKUP(B501,'[2]ВОМ КГ-3 СОЭКС'!$C$3:$G$2063,5,0)</f>
        <v>37.299999999999997</v>
      </c>
      <c r="AC501" s="219">
        <f t="shared" si="45"/>
        <v>0</v>
      </c>
    </row>
    <row r="502" spans="1:29" x14ac:dyDescent="0.3">
      <c r="A502" s="159" t="s">
        <v>1554</v>
      </c>
      <c r="B502" s="160" t="s">
        <v>2688</v>
      </c>
      <c r="C502" s="160" t="s">
        <v>4211</v>
      </c>
      <c r="D502" s="113">
        <v>2</v>
      </c>
      <c r="E502" s="85">
        <v>35.700000000000003</v>
      </c>
      <c r="F502" s="86">
        <v>71.400000000000006</v>
      </c>
      <c r="G502" s="87">
        <v>1.1599999999999999</v>
      </c>
      <c r="H502" s="87">
        <v>2.3199999999999998</v>
      </c>
      <c r="I502" s="180" t="s">
        <v>165</v>
      </c>
      <c r="J502" s="96"/>
      <c r="K502" s="96"/>
      <c r="L502" s="96"/>
      <c r="M502" s="96"/>
      <c r="N502" s="96">
        <v>2</v>
      </c>
      <c r="O502" s="164"/>
      <c r="P502" s="164"/>
      <c r="Q502" s="164"/>
      <c r="R502" s="77">
        <f t="shared" si="47"/>
        <v>0</v>
      </c>
      <c r="S502" s="181"/>
      <c r="T502" s="291" t="str">
        <f>IFERROR(VLOOKUP(B502,'Найдено на объекте'!$A$2:$I$83,9,0),"-")</f>
        <v>-</v>
      </c>
      <c r="U502" s="196" t="str">
        <f t="shared" si="42"/>
        <v>-</v>
      </c>
      <c r="V502" s="95" t="str">
        <f>IFERROR(VLOOKUP(B502,[1]Отгрузки!$B$208:$C$281,2,0),"-")</f>
        <v>-</v>
      </c>
      <c r="W502" s="95" t="str">
        <f t="shared" si="46"/>
        <v>-</v>
      </c>
      <c r="X502" s="88">
        <f t="shared" si="43"/>
        <v>2</v>
      </c>
      <c r="Y502" s="196">
        <f t="shared" si="44"/>
        <v>7.1400000000000005E-2</v>
      </c>
      <c r="Z502" s="319"/>
      <c r="AA502" s="291"/>
      <c r="AB502" s="63">
        <f>VLOOKUP(B502,'[2]ВОМ КГ-3 СОЭКС'!$C$3:$G$2063,5,0)</f>
        <v>71.400000000000006</v>
      </c>
      <c r="AC502" s="219">
        <f t="shared" si="45"/>
        <v>0</v>
      </c>
    </row>
    <row r="503" spans="1:29" x14ac:dyDescent="0.3">
      <c r="A503" s="159" t="s">
        <v>1557</v>
      </c>
      <c r="B503" s="160" t="s">
        <v>2689</v>
      </c>
      <c r="C503" s="160" t="s">
        <v>4212</v>
      </c>
      <c r="D503" s="113">
        <v>1</v>
      </c>
      <c r="E503" s="85">
        <v>29.5</v>
      </c>
      <c r="F503" s="86">
        <v>29.5</v>
      </c>
      <c r="G503" s="87">
        <v>0.96</v>
      </c>
      <c r="H503" s="87">
        <v>0.96</v>
      </c>
      <c r="I503" s="180" t="s">
        <v>165</v>
      </c>
      <c r="J503" s="96"/>
      <c r="K503" s="96"/>
      <c r="L503" s="96"/>
      <c r="M503" s="96"/>
      <c r="N503" s="96">
        <v>1</v>
      </c>
      <c r="O503" s="164"/>
      <c r="P503" s="164"/>
      <c r="Q503" s="164"/>
      <c r="R503" s="77">
        <f t="shared" si="47"/>
        <v>0</v>
      </c>
      <c r="S503" s="181"/>
      <c r="T503" s="291" t="str">
        <f>IFERROR(VLOOKUP(B503,'Найдено на объекте'!$A$2:$I$83,9,0),"-")</f>
        <v>-</v>
      </c>
      <c r="U503" s="196" t="str">
        <f t="shared" si="42"/>
        <v>-</v>
      </c>
      <c r="V503" s="95" t="str">
        <f>IFERROR(VLOOKUP(B503,[1]Отгрузки!$B$208:$C$281,2,0),"-")</f>
        <v>-</v>
      </c>
      <c r="W503" s="95" t="str">
        <f t="shared" si="46"/>
        <v>-</v>
      </c>
      <c r="X503" s="88">
        <f t="shared" si="43"/>
        <v>1</v>
      </c>
      <c r="Y503" s="196">
        <f t="shared" si="44"/>
        <v>2.9499999999999998E-2</v>
      </c>
      <c r="Z503" s="319"/>
      <c r="AA503" s="291"/>
      <c r="AB503" s="63">
        <f>VLOOKUP(B503,'[2]ВОМ КГ-3 СОЭКС'!$C$3:$G$2063,5,0)</f>
        <v>29.5</v>
      </c>
      <c r="AC503" s="219">
        <f t="shared" si="45"/>
        <v>0</v>
      </c>
    </row>
    <row r="504" spans="1:29" x14ac:dyDescent="0.3">
      <c r="A504" s="159" t="s">
        <v>1560</v>
      </c>
      <c r="B504" s="160" t="s">
        <v>2690</v>
      </c>
      <c r="C504" s="160" t="s">
        <v>4213</v>
      </c>
      <c r="D504" s="113">
        <v>1</v>
      </c>
      <c r="E504" s="85">
        <v>24.7</v>
      </c>
      <c r="F504" s="86">
        <v>24.7</v>
      </c>
      <c r="G504" s="87">
        <v>0.8</v>
      </c>
      <c r="H504" s="87">
        <v>0.8</v>
      </c>
      <c r="I504" s="180" t="s">
        <v>165</v>
      </c>
      <c r="J504" s="96"/>
      <c r="K504" s="96"/>
      <c r="L504" s="96"/>
      <c r="M504" s="96"/>
      <c r="N504" s="96">
        <v>1</v>
      </c>
      <c r="O504" s="164"/>
      <c r="P504" s="164"/>
      <c r="Q504" s="164"/>
      <c r="R504" s="77">
        <f t="shared" si="47"/>
        <v>0</v>
      </c>
      <c r="S504" s="181"/>
      <c r="T504" s="291" t="str">
        <f>IFERROR(VLOOKUP(B504,'Найдено на объекте'!$A$2:$I$83,9,0),"-")</f>
        <v>-</v>
      </c>
      <c r="U504" s="196" t="str">
        <f t="shared" si="42"/>
        <v>-</v>
      </c>
      <c r="V504" s="95" t="str">
        <f>IFERROR(VLOOKUP(B504,[1]Отгрузки!$B$208:$C$281,2,0),"-")</f>
        <v>-</v>
      </c>
      <c r="W504" s="95" t="str">
        <f t="shared" si="46"/>
        <v>-</v>
      </c>
      <c r="X504" s="88">
        <f t="shared" si="43"/>
        <v>1</v>
      </c>
      <c r="Y504" s="196">
        <f t="shared" si="44"/>
        <v>2.47E-2</v>
      </c>
      <c r="Z504" s="319"/>
      <c r="AA504" s="291"/>
      <c r="AB504" s="63">
        <f>VLOOKUP(B504,'[2]ВОМ КГ-3 СОЭКС'!$C$3:$G$2063,5,0)</f>
        <v>24.7</v>
      </c>
      <c r="AC504" s="219">
        <f t="shared" si="45"/>
        <v>0</v>
      </c>
    </row>
    <row r="505" spans="1:29" x14ac:dyDescent="0.3">
      <c r="A505" s="159" t="s">
        <v>1563</v>
      </c>
      <c r="B505" s="160" t="s">
        <v>2691</v>
      </c>
      <c r="C505" s="160" t="s">
        <v>4214</v>
      </c>
      <c r="D505" s="113">
        <v>2</v>
      </c>
      <c r="E505" s="85">
        <v>216.8</v>
      </c>
      <c r="F505" s="86">
        <v>433.6</v>
      </c>
      <c r="G505" s="87">
        <v>4.96</v>
      </c>
      <c r="H505" s="87">
        <v>9.92</v>
      </c>
      <c r="I505" s="180" t="s">
        <v>165</v>
      </c>
      <c r="J505" s="96"/>
      <c r="K505" s="96"/>
      <c r="L505" s="96"/>
      <c r="M505" s="96"/>
      <c r="N505" s="96">
        <v>2</v>
      </c>
      <c r="O505" s="164"/>
      <c r="P505" s="164"/>
      <c r="Q505" s="164"/>
      <c r="R505" s="77">
        <f t="shared" si="47"/>
        <v>0</v>
      </c>
      <c r="S505" s="181"/>
      <c r="T505" s="291" t="str">
        <f>IFERROR(VLOOKUP(B505,'Найдено на объекте'!$A$2:$I$83,9,0),"-")</f>
        <v>-</v>
      </c>
      <c r="U505" s="196" t="str">
        <f t="shared" si="42"/>
        <v>-</v>
      </c>
      <c r="V505" s="95" t="str">
        <f>IFERROR(VLOOKUP(B505,[1]Отгрузки!$B$208:$C$281,2,0),"-")</f>
        <v>-</v>
      </c>
      <c r="W505" s="95" t="str">
        <f t="shared" si="46"/>
        <v>-</v>
      </c>
      <c r="X505" s="88">
        <f t="shared" si="43"/>
        <v>2</v>
      </c>
      <c r="Y505" s="196">
        <f t="shared" si="44"/>
        <v>0.43360000000000004</v>
      </c>
      <c r="Z505" s="319"/>
      <c r="AA505" s="291"/>
      <c r="AB505" s="63">
        <f>VLOOKUP(B505,'[2]ВОМ КГ-3 СОЭКС'!$C$3:$G$2063,5,0)</f>
        <v>433.6</v>
      </c>
      <c r="AC505" s="219">
        <f t="shared" si="45"/>
        <v>0</v>
      </c>
    </row>
    <row r="506" spans="1:29" x14ac:dyDescent="0.3">
      <c r="A506" s="159" t="s">
        <v>1566</v>
      </c>
      <c r="B506" s="160" t="s">
        <v>2692</v>
      </c>
      <c r="C506" s="160" t="s">
        <v>4215</v>
      </c>
      <c r="D506" s="113">
        <v>1</v>
      </c>
      <c r="E506" s="85">
        <v>219.2</v>
      </c>
      <c r="F506" s="86">
        <v>219.2</v>
      </c>
      <c r="G506" s="87">
        <v>5.01</v>
      </c>
      <c r="H506" s="87">
        <v>5.01</v>
      </c>
      <c r="I506" s="180" t="s">
        <v>165</v>
      </c>
      <c r="J506" s="96"/>
      <c r="K506" s="96"/>
      <c r="L506" s="96"/>
      <c r="M506" s="96"/>
      <c r="N506" s="96">
        <v>1</v>
      </c>
      <c r="O506" s="164"/>
      <c r="P506" s="164"/>
      <c r="Q506" s="164"/>
      <c r="R506" s="77">
        <f t="shared" si="47"/>
        <v>0</v>
      </c>
      <c r="S506" s="181"/>
      <c r="T506" s="291" t="str">
        <f>IFERROR(VLOOKUP(B506,'Найдено на объекте'!$A$2:$I$83,9,0),"-")</f>
        <v>-</v>
      </c>
      <c r="U506" s="196" t="str">
        <f t="shared" si="42"/>
        <v>-</v>
      </c>
      <c r="V506" s="95" t="str">
        <f>IFERROR(VLOOKUP(B506,[1]Отгрузки!$B$208:$C$281,2,0),"-")</f>
        <v>-</v>
      </c>
      <c r="W506" s="95" t="str">
        <f t="shared" si="46"/>
        <v>-</v>
      </c>
      <c r="X506" s="88">
        <f t="shared" si="43"/>
        <v>1</v>
      </c>
      <c r="Y506" s="196">
        <f t="shared" si="44"/>
        <v>0.21919999999999998</v>
      </c>
      <c r="Z506" s="319"/>
      <c r="AA506" s="291"/>
      <c r="AB506" s="63">
        <f>VLOOKUP(B506,'[2]ВОМ КГ-3 СОЭКС'!$C$3:$G$2063,5,0)</f>
        <v>219.2</v>
      </c>
      <c r="AC506" s="219">
        <f t="shared" si="45"/>
        <v>0</v>
      </c>
    </row>
    <row r="507" spans="1:29" x14ac:dyDescent="0.3">
      <c r="A507" s="159" t="s">
        <v>1569</v>
      </c>
      <c r="B507" s="160" t="s">
        <v>2693</v>
      </c>
      <c r="C507" s="160" t="s">
        <v>4216</v>
      </c>
      <c r="D507" s="113">
        <v>1</v>
      </c>
      <c r="E507" s="85">
        <v>219.2</v>
      </c>
      <c r="F507" s="86">
        <v>219.2</v>
      </c>
      <c r="G507" s="87">
        <v>5.01</v>
      </c>
      <c r="H507" s="87">
        <v>5.01</v>
      </c>
      <c r="I507" s="180" t="s">
        <v>165</v>
      </c>
      <c r="J507" s="96"/>
      <c r="K507" s="96"/>
      <c r="L507" s="96"/>
      <c r="M507" s="96"/>
      <c r="N507" s="96">
        <v>1</v>
      </c>
      <c r="O507" s="164"/>
      <c r="P507" s="164"/>
      <c r="Q507" s="164"/>
      <c r="R507" s="77">
        <f t="shared" si="47"/>
        <v>0</v>
      </c>
      <c r="S507" s="181"/>
      <c r="T507" s="291" t="str">
        <f>IFERROR(VLOOKUP(B507,'Найдено на объекте'!$A$2:$I$83,9,0),"-")</f>
        <v>-</v>
      </c>
      <c r="U507" s="196" t="str">
        <f t="shared" si="42"/>
        <v>-</v>
      </c>
      <c r="V507" s="95" t="str">
        <f>IFERROR(VLOOKUP(B507,[1]Отгрузки!$B$208:$C$281,2,0),"-")</f>
        <v>-</v>
      </c>
      <c r="W507" s="95" t="str">
        <f t="shared" si="46"/>
        <v>-</v>
      </c>
      <c r="X507" s="88">
        <f t="shared" si="43"/>
        <v>1</v>
      </c>
      <c r="Y507" s="196">
        <f t="shared" si="44"/>
        <v>0.21919999999999998</v>
      </c>
      <c r="Z507" s="319"/>
      <c r="AA507" s="291"/>
      <c r="AB507" s="63">
        <f>VLOOKUP(B507,'[2]ВОМ КГ-3 СОЭКС'!$C$3:$G$2063,5,0)</f>
        <v>219.2</v>
      </c>
      <c r="AC507" s="219">
        <f t="shared" si="45"/>
        <v>0</v>
      </c>
    </row>
    <row r="508" spans="1:29" x14ac:dyDescent="0.3">
      <c r="A508" s="159" t="s">
        <v>1572</v>
      </c>
      <c r="B508" s="160" t="s">
        <v>2694</v>
      </c>
      <c r="C508" s="160" t="s">
        <v>4217</v>
      </c>
      <c r="D508" s="113">
        <v>1</v>
      </c>
      <c r="E508" s="85">
        <v>277.10000000000002</v>
      </c>
      <c r="F508" s="86">
        <v>277.10000000000002</v>
      </c>
      <c r="G508" s="87">
        <v>5.46</v>
      </c>
      <c r="H508" s="87">
        <v>5.46</v>
      </c>
      <c r="I508" s="180" t="s">
        <v>170</v>
      </c>
      <c r="J508" s="96"/>
      <c r="K508" s="96"/>
      <c r="L508" s="96">
        <v>1</v>
      </c>
      <c r="M508" s="96"/>
      <c r="N508" s="96"/>
      <c r="O508" s="164"/>
      <c r="P508" s="164"/>
      <c r="Q508" s="164"/>
      <c r="R508" s="77">
        <f t="shared" si="47"/>
        <v>0</v>
      </c>
      <c r="S508" s="181"/>
      <c r="T508" s="291" t="str">
        <f>IFERROR(VLOOKUP(B508,'Найдено на объекте'!$A$2:$I$83,9,0),"-")</f>
        <v>-</v>
      </c>
      <c r="U508" s="196" t="str">
        <f t="shared" si="42"/>
        <v>-</v>
      </c>
      <c r="V508" s="95" t="str">
        <f>IFERROR(VLOOKUP(B508,[1]Отгрузки!$B$208:$C$281,2,0),"-")</f>
        <v>-</v>
      </c>
      <c r="W508" s="95" t="str">
        <f t="shared" si="46"/>
        <v>-</v>
      </c>
      <c r="X508" s="88">
        <f t="shared" si="43"/>
        <v>1</v>
      </c>
      <c r="Y508" s="196">
        <f t="shared" si="44"/>
        <v>0.27710000000000001</v>
      </c>
      <c r="Z508" s="319"/>
      <c r="AA508" s="291"/>
      <c r="AB508" s="63">
        <f>VLOOKUP(B508,'[2]ВОМ КГ-3 СОЭКС'!$C$3:$G$2063,5,0)</f>
        <v>277.10000000000002</v>
      </c>
      <c r="AC508" s="219">
        <f t="shared" si="45"/>
        <v>0</v>
      </c>
    </row>
    <row r="509" spans="1:29" x14ac:dyDescent="0.3">
      <c r="A509" s="159" t="s">
        <v>1575</v>
      </c>
      <c r="B509" s="160" t="s">
        <v>2695</v>
      </c>
      <c r="C509" s="160" t="s">
        <v>4218</v>
      </c>
      <c r="D509" s="113">
        <v>1</v>
      </c>
      <c r="E509" s="85">
        <v>427.4</v>
      </c>
      <c r="F509" s="86">
        <v>427.4</v>
      </c>
      <c r="G509" s="87">
        <v>8.8000000000000007</v>
      </c>
      <c r="H509" s="87">
        <v>8.8000000000000007</v>
      </c>
      <c r="I509" s="180" t="s">
        <v>170</v>
      </c>
      <c r="J509" s="96"/>
      <c r="K509" s="96"/>
      <c r="L509" s="96">
        <v>1</v>
      </c>
      <c r="M509" s="96"/>
      <c r="N509" s="96"/>
      <c r="O509" s="164"/>
      <c r="P509" s="164"/>
      <c r="Q509" s="164"/>
      <c r="R509" s="77">
        <f t="shared" si="47"/>
        <v>0</v>
      </c>
      <c r="S509" s="181"/>
      <c r="T509" s="291" t="str">
        <f>IFERROR(VLOOKUP(B509,'Найдено на объекте'!$A$2:$I$83,9,0),"-")</f>
        <v>-</v>
      </c>
      <c r="U509" s="196" t="str">
        <f t="shared" si="42"/>
        <v>-</v>
      </c>
      <c r="V509" s="95" t="str">
        <f>IFERROR(VLOOKUP(B509,[1]Отгрузки!$B$208:$C$281,2,0),"-")</f>
        <v>-</v>
      </c>
      <c r="W509" s="95" t="str">
        <f t="shared" si="46"/>
        <v>-</v>
      </c>
      <c r="X509" s="88">
        <f t="shared" si="43"/>
        <v>1</v>
      </c>
      <c r="Y509" s="196">
        <f t="shared" si="44"/>
        <v>0.4274</v>
      </c>
      <c r="Z509" s="319"/>
      <c r="AA509" s="291"/>
      <c r="AB509" s="63">
        <f>VLOOKUP(B509,'[2]ВОМ КГ-3 СОЭКС'!$C$3:$G$2063,5,0)</f>
        <v>427.4</v>
      </c>
      <c r="AC509" s="219">
        <f t="shared" si="45"/>
        <v>0</v>
      </c>
    </row>
    <row r="510" spans="1:29" x14ac:dyDescent="0.3">
      <c r="A510" s="159" t="s">
        <v>1578</v>
      </c>
      <c r="B510" s="160" t="s">
        <v>2696</v>
      </c>
      <c r="C510" s="160" t="s">
        <v>4219</v>
      </c>
      <c r="D510" s="113">
        <v>1</v>
      </c>
      <c r="E510" s="85">
        <v>322.89999999999998</v>
      </c>
      <c r="F510" s="86">
        <v>322.89999999999998</v>
      </c>
      <c r="G510" s="87">
        <v>6.46</v>
      </c>
      <c r="H510" s="87">
        <v>6.46</v>
      </c>
      <c r="I510" s="180" t="s">
        <v>170</v>
      </c>
      <c r="J510" s="96"/>
      <c r="K510" s="96"/>
      <c r="L510" s="96"/>
      <c r="M510" s="96"/>
      <c r="N510" s="96">
        <v>1</v>
      </c>
      <c r="O510" s="164"/>
      <c r="P510" s="164"/>
      <c r="Q510" s="164"/>
      <c r="R510" s="77">
        <f t="shared" si="47"/>
        <v>0</v>
      </c>
      <c r="S510" s="181"/>
      <c r="T510" s="291" t="str">
        <f>IFERROR(VLOOKUP(B510,'Найдено на объекте'!$A$2:$I$83,9,0),"-")</f>
        <v>-</v>
      </c>
      <c r="U510" s="196" t="str">
        <f t="shared" si="42"/>
        <v>-</v>
      </c>
      <c r="V510" s="95" t="str">
        <f>IFERROR(VLOOKUP(B510,[1]Отгрузки!$B$208:$C$281,2,0),"-")</f>
        <v>-</v>
      </c>
      <c r="W510" s="95" t="str">
        <f t="shared" si="46"/>
        <v>-</v>
      </c>
      <c r="X510" s="88">
        <f t="shared" si="43"/>
        <v>1</v>
      </c>
      <c r="Y510" s="196">
        <f t="shared" si="44"/>
        <v>0.32289999999999996</v>
      </c>
      <c r="Z510" s="319"/>
      <c r="AA510" s="291"/>
      <c r="AB510" s="63">
        <f>VLOOKUP(B510,'[2]ВОМ КГ-3 СОЭКС'!$C$3:$G$2063,5,0)</f>
        <v>322.89999999999998</v>
      </c>
      <c r="AC510" s="219">
        <f t="shared" si="45"/>
        <v>0</v>
      </c>
    </row>
    <row r="511" spans="1:29" x14ac:dyDescent="0.3">
      <c r="A511" s="159" t="s">
        <v>1581</v>
      </c>
      <c r="B511" s="160" t="s">
        <v>2697</v>
      </c>
      <c r="C511" s="160" t="s">
        <v>4220</v>
      </c>
      <c r="D511" s="113">
        <v>1</v>
      </c>
      <c r="E511" s="85">
        <v>473.1</v>
      </c>
      <c r="F511" s="86">
        <v>473.1</v>
      </c>
      <c r="G511" s="87">
        <v>9.8000000000000007</v>
      </c>
      <c r="H511" s="87">
        <v>9.8000000000000007</v>
      </c>
      <c r="I511" s="180" t="s">
        <v>170</v>
      </c>
      <c r="J511" s="96"/>
      <c r="K511" s="96"/>
      <c r="L511" s="96"/>
      <c r="M511" s="96"/>
      <c r="N511" s="96">
        <v>1</v>
      </c>
      <c r="O511" s="164"/>
      <c r="P511" s="164"/>
      <c r="Q511" s="164"/>
      <c r="R511" s="77">
        <f t="shared" si="47"/>
        <v>0</v>
      </c>
      <c r="S511" s="181"/>
      <c r="T511" s="291" t="str">
        <f>IFERROR(VLOOKUP(B511,'Найдено на объекте'!$A$2:$I$83,9,0),"-")</f>
        <v>-</v>
      </c>
      <c r="U511" s="196" t="str">
        <f t="shared" si="42"/>
        <v>-</v>
      </c>
      <c r="V511" s="95" t="str">
        <f>IFERROR(VLOOKUP(B511,[1]Отгрузки!$B$208:$C$281,2,0),"-")</f>
        <v>-</v>
      </c>
      <c r="W511" s="95" t="str">
        <f t="shared" si="46"/>
        <v>-</v>
      </c>
      <c r="X511" s="88">
        <f t="shared" si="43"/>
        <v>1</v>
      </c>
      <c r="Y511" s="196">
        <f t="shared" si="44"/>
        <v>0.47310000000000002</v>
      </c>
      <c r="Z511" s="319"/>
      <c r="AA511" s="291"/>
      <c r="AB511" s="63">
        <f>VLOOKUP(B511,'[2]ВОМ КГ-3 СОЭКС'!$C$3:$G$2063,5,0)</f>
        <v>473.1</v>
      </c>
      <c r="AC511" s="219">
        <f t="shared" si="45"/>
        <v>0</v>
      </c>
    </row>
    <row r="512" spans="1:29" x14ac:dyDescent="0.3">
      <c r="A512" s="159" t="s">
        <v>1584</v>
      </c>
      <c r="B512" s="160" t="s">
        <v>2698</v>
      </c>
      <c r="C512" s="160" t="s">
        <v>4221</v>
      </c>
      <c r="D512" s="113">
        <v>1</v>
      </c>
      <c r="E512" s="85">
        <v>61.1</v>
      </c>
      <c r="F512" s="86">
        <v>61.1</v>
      </c>
      <c r="G512" s="87">
        <v>1.71</v>
      </c>
      <c r="H512" s="87">
        <v>1.71</v>
      </c>
      <c r="I512" s="180" t="s">
        <v>170</v>
      </c>
      <c r="J512" s="96">
        <v>1</v>
      </c>
      <c r="K512" s="96"/>
      <c r="L512" s="96"/>
      <c r="M512" s="96"/>
      <c r="N512" s="96"/>
      <c r="O512" s="164"/>
      <c r="P512" s="164"/>
      <c r="Q512" s="164"/>
      <c r="R512" s="77">
        <f t="shared" si="47"/>
        <v>0</v>
      </c>
      <c r="S512" s="181"/>
      <c r="T512" s="291" t="str">
        <f>IFERROR(VLOOKUP(B512,'Найдено на объекте'!$A$2:$I$83,9,0),"-")</f>
        <v>-</v>
      </c>
      <c r="U512" s="196" t="str">
        <f t="shared" si="42"/>
        <v>-</v>
      </c>
      <c r="V512" s="95" t="str">
        <f>IFERROR(VLOOKUP(B512,[1]Отгрузки!$B$208:$C$281,2,0),"-")</f>
        <v>-</v>
      </c>
      <c r="W512" s="95" t="str">
        <f t="shared" si="46"/>
        <v>-</v>
      </c>
      <c r="X512" s="88">
        <f t="shared" si="43"/>
        <v>1</v>
      </c>
      <c r="Y512" s="196">
        <f t="shared" si="44"/>
        <v>6.1100000000000002E-2</v>
      </c>
      <c r="Z512" s="319"/>
      <c r="AA512" s="291"/>
      <c r="AB512" s="63">
        <f>VLOOKUP(B512,'[2]ВОМ КГ-3 СОЭКС'!$C$3:$G$2063,5,0)</f>
        <v>61.1</v>
      </c>
      <c r="AC512" s="219">
        <f t="shared" si="45"/>
        <v>0</v>
      </c>
    </row>
    <row r="513" spans="1:29" x14ac:dyDescent="0.3">
      <c r="A513" s="159" t="s">
        <v>1587</v>
      </c>
      <c r="B513" s="160" t="s">
        <v>2699</v>
      </c>
      <c r="C513" s="160" t="s">
        <v>4222</v>
      </c>
      <c r="D513" s="113">
        <v>1</v>
      </c>
      <c r="E513" s="85">
        <v>61.1</v>
      </c>
      <c r="F513" s="86">
        <v>61.1</v>
      </c>
      <c r="G513" s="87">
        <v>1.71</v>
      </c>
      <c r="H513" s="87">
        <v>1.71</v>
      </c>
      <c r="I513" s="180" t="s">
        <v>170</v>
      </c>
      <c r="J513" s="96"/>
      <c r="K513" s="96"/>
      <c r="L513" s="96"/>
      <c r="M513" s="96"/>
      <c r="N513" s="96"/>
      <c r="O513" s="164"/>
      <c r="P513" s="164"/>
      <c r="Q513" s="164"/>
      <c r="R513" s="77">
        <f t="shared" si="47"/>
        <v>1</v>
      </c>
      <c r="S513" s="181" t="s">
        <v>1772</v>
      </c>
      <c r="T513" s="291" t="str">
        <f>IFERROR(VLOOKUP(B513,'Найдено на объекте'!$A$2:$I$83,9,0),"-")</f>
        <v>-</v>
      </c>
      <c r="U513" s="196" t="str">
        <f t="shared" si="42"/>
        <v>-</v>
      </c>
      <c r="V513" s="95" t="str">
        <f>IFERROR(VLOOKUP(B513,[1]Отгрузки!$B$208:$C$281,2,0),"-")</f>
        <v>-</v>
      </c>
      <c r="W513" s="95" t="str">
        <f t="shared" si="46"/>
        <v>-</v>
      </c>
      <c r="X513" s="88">
        <f t="shared" si="43"/>
        <v>1</v>
      </c>
      <c r="Y513" s="196">
        <f t="shared" si="44"/>
        <v>6.1100000000000002E-2</v>
      </c>
      <c r="Z513" s="319"/>
      <c r="AA513" s="291"/>
      <c r="AB513" s="63">
        <f>VLOOKUP(B513,'[2]ВОМ КГ-3 СОЭКС'!$C$3:$G$2063,5,0)</f>
        <v>61.1</v>
      </c>
      <c r="AC513" s="219">
        <f t="shared" si="45"/>
        <v>0</v>
      </c>
    </row>
    <row r="514" spans="1:29" x14ac:dyDescent="0.3">
      <c r="A514" s="159" t="s">
        <v>1590</v>
      </c>
      <c r="B514" s="160" t="s">
        <v>2700</v>
      </c>
      <c r="C514" s="160" t="s">
        <v>4223</v>
      </c>
      <c r="D514" s="113">
        <v>12</v>
      </c>
      <c r="E514" s="85">
        <v>28.9</v>
      </c>
      <c r="F514" s="86">
        <v>346.8</v>
      </c>
      <c r="G514" s="87">
        <v>0.82</v>
      </c>
      <c r="H514" s="87">
        <v>9.84</v>
      </c>
      <c r="I514" s="180" t="s">
        <v>170</v>
      </c>
      <c r="J514" s="96"/>
      <c r="K514" s="96"/>
      <c r="L514" s="96"/>
      <c r="M514" s="96"/>
      <c r="N514" s="96"/>
      <c r="O514" s="164"/>
      <c r="P514" s="164"/>
      <c r="Q514" s="164"/>
      <c r="R514" s="77">
        <f t="shared" si="47"/>
        <v>12</v>
      </c>
      <c r="S514" s="181" t="s">
        <v>1772</v>
      </c>
      <c r="T514" s="291" t="str">
        <f>IFERROR(VLOOKUP(B514,'Найдено на объекте'!$A$2:$I$83,9,0),"-")</f>
        <v>-</v>
      </c>
      <c r="U514" s="196" t="str">
        <f t="shared" si="42"/>
        <v>-</v>
      </c>
      <c r="V514" s="95" t="str">
        <f>IFERROR(VLOOKUP(B514,[1]Отгрузки!$B$208:$C$281,2,0),"-")</f>
        <v>-</v>
      </c>
      <c r="W514" s="95" t="str">
        <f t="shared" si="46"/>
        <v>-</v>
      </c>
      <c r="X514" s="88">
        <f t="shared" si="43"/>
        <v>12</v>
      </c>
      <c r="Y514" s="196">
        <f t="shared" si="44"/>
        <v>0.34679999999999994</v>
      </c>
      <c r="Z514" s="319"/>
      <c r="AA514" s="291"/>
      <c r="AB514" s="63">
        <f>VLOOKUP(B514,'[2]ВОМ КГ-3 СОЭКС'!$C$3:$G$2063,5,0)</f>
        <v>346.8</v>
      </c>
      <c r="AC514" s="219">
        <f t="shared" si="45"/>
        <v>0</v>
      </c>
    </row>
    <row r="515" spans="1:29" x14ac:dyDescent="0.3">
      <c r="A515" s="159" t="s">
        <v>1593</v>
      </c>
      <c r="B515" s="160" t="s">
        <v>2701</v>
      </c>
      <c r="C515" s="160" t="s">
        <v>4224</v>
      </c>
      <c r="D515" s="113">
        <v>1</v>
      </c>
      <c r="E515" s="85">
        <v>36</v>
      </c>
      <c r="F515" s="86">
        <v>36</v>
      </c>
      <c r="G515" s="87">
        <v>0.98</v>
      </c>
      <c r="H515" s="87">
        <v>0.98</v>
      </c>
      <c r="I515" s="180" t="s">
        <v>170</v>
      </c>
      <c r="J515" s="96"/>
      <c r="K515" s="96"/>
      <c r="L515" s="96"/>
      <c r="M515" s="96"/>
      <c r="N515" s="96">
        <v>1</v>
      </c>
      <c r="O515" s="164"/>
      <c r="P515" s="164"/>
      <c r="Q515" s="164"/>
      <c r="R515" s="77">
        <f t="shared" si="47"/>
        <v>0</v>
      </c>
      <c r="S515" s="181"/>
      <c r="T515" s="291" t="str">
        <f>IFERROR(VLOOKUP(B515,'Найдено на объекте'!$A$2:$I$83,9,0),"-")</f>
        <v>-</v>
      </c>
      <c r="U515" s="196" t="str">
        <f t="shared" ref="U515:U528" si="48">IFERROR(T515*E515/1000,"-")</f>
        <v>-</v>
      </c>
      <c r="V515" s="95" t="str">
        <f>IFERROR(VLOOKUP(B515,[1]Отгрузки!$B$208:$C$281,2,0),"-")</f>
        <v>-</v>
      </c>
      <c r="W515" s="95" t="str">
        <f t="shared" si="46"/>
        <v>-</v>
      </c>
      <c r="X515" s="88">
        <f t="shared" ref="X515:X528" si="49">IFERROR((D515-V515),D515)</f>
        <v>1</v>
      </c>
      <c r="Y515" s="196">
        <f t="shared" ref="Y515:Y528" si="50">IFERROR(X515*E515/1000, 0)</f>
        <v>3.5999999999999997E-2</v>
      </c>
      <c r="Z515" s="319"/>
      <c r="AA515" s="291"/>
      <c r="AB515" s="63">
        <f>VLOOKUP(B515,'[2]ВОМ КГ-3 СОЭКС'!$C$3:$G$2063,5,0)</f>
        <v>36</v>
      </c>
      <c r="AC515" s="219">
        <f t="shared" ref="AC515:AC528" si="51">F515-AB515</f>
        <v>0</v>
      </c>
    </row>
    <row r="516" spans="1:29" x14ac:dyDescent="0.3">
      <c r="A516" s="159" t="s">
        <v>1596</v>
      </c>
      <c r="B516" s="160" t="s">
        <v>2702</v>
      </c>
      <c r="C516" s="160" t="s">
        <v>4225</v>
      </c>
      <c r="D516" s="113">
        <v>1</v>
      </c>
      <c r="E516" s="85">
        <v>45.9</v>
      </c>
      <c r="F516" s="86">
        <v>45.9</v>
      </c>
      <c r="G516" s="87">
        <v>1.25</v>
      </c>
      <c r="H516" s="87">
        <v>1.25</v>
      </c>
      <c r="I516" s="180" t="s">
        <v>170</v>
      </c>
      <c r="J516" s="96"/>
      <c r="K516" s="96"/>
      <c r="L516" s="96"/>
      <c r="M516" s="96"/>
      <c r="N516" s="96">
        <v>1</v>
      </c>
      <c r="O516" s="164"/>
      <c r="P516" s="164"/>
      <c r="Q516" s="164"/>
      <c r="R516" s="77">
        <f t="shared" si="47"/>
        <v>0</v>
      </c>
      <c r="S516" s="181"/>
      <c r="T516" s="291" t="str">
        <f>IFERROR(VLOOKUP(B516,'Найдено на объекте'!$A$2:$I$83,9,0),"-")</f>
        <v>-</v>
      </c>
      <c r="U516" s="196" t="str">
        <f t="shared" si="48"/>
        <v>-</v>
      </c>
      <c r="V516" s="95" t="str">
        <f>IFERROR(VLOOKUP(B516,[1]Отгрузки!$B$208:$C$281,2,0),"-")</f>
        <v>-</v>
      </c>
      <c r="W516" s="95" t="str">
        <f t="shared" ref="W516:W528" si="52">IFERROR(V516*E516/1000, "-")</f>
        <v>-</v>
      </c>
      <c r="X516" s="88">
        <f t="shared" si="49"/>
        <v>1</v>
      </c>
      <c r="Y516" s="196">
        <f t="shared" si="50"/>
        <v>4.5899999999999996E-2</v>
      </c>
      <c r="Z516" s="319"/>
      <c r="AA516" s="291"/>
      <c r="AB516" s="63">
        <f>VLOOKUP(B516,'[2]ВОМ КГ-3 СОЭКС'!$C$3:$G$2063,5,0)</f>
        <v>45.9</v>
      </c>
      <c r="AC516" s="219">
        <f t="shared" si="51"/>
        <v>0</v>
      </c>
    </row>
    <row r="517" spans="1:29" x14ac:dyDescent="0.3">
      <c r="A517" s="159" t="s">
        <v>1599</v>
      </c>
      <c r="B517" s="160" t="s">
        <v>2703</v>
      </c>
      <c r="C517" s="160" t="s">
        <v>4226</v>
      </c>
      <c r="D517" s="113">
        <v>2</v>
      </c>
      <c r="E517" s="85">
        <v>9.4</v>
      </c>
      <c r="F517" s="86">
        <v>18.8</v>
      </c>
      <c r="G517" s="87">
        <v>0.5</v>
      </c>
      <c r="H517" s="87">
        <v>1</v>
      </c>
      <c r="I517" s="180" t="s">
        <v>170</v>
      </c>
      <c r="J517" s="96"/>
      <c r="K517" s="96"/>
      <c r="L517" s="96"/>
      <c r="M517" s="96"/>
      <c r="N517" s="96"/>
      <c r="O517" s="164"/>
      <c r="P517" s="164"/>
      <c r="Q517" s="164"/>
      <c r="R517" s="77">
        <f t="shared" ref="R517:R528" si="53">D517-J517-K517-L517-M517-N517-O517-P517-Q517</f>
        <v>2</v>
      </c>
      <c r="S517" s="181" t="s">
        <v>1772</v>
      </c>
      <c r="T517" s="291" t="str">
        <f>IFERROR(VLOOKUP(B517,'Найдено на объекте'!$A$2:$I$83,9,0),"-")</f>
        <v>-</v>
      </c>
      <c r="U517" s="196" t="str">
        <f t="shared" si="48"/>
        <v>-</v>
      </c>
      <c r="V517" s="95" t="str">
        <f>IFERROR(VLOOKUP(B517,[1]Отгрузки!$B$208:$C$281,2,0),"-")</f>
        <v>-</v>
      </c>
      <c r="W517" s="95" t="str">
        <f t="shared" si="52"/>
        <v>-</v>
      </c>
      <c r="X517" s="88">
        <f t="shared" si="49"/>
        <v>2</v>
      </c>
      <c r="Y517" s="196">
        <f t="shared" si="50"/>
        <v>1.8800000000000001E-2</v>
      </c>
      <c r="Z517" s="319"/>
      <c r="AA517" s="291"/>
      <c r="AB517" s="63">
        <f>VLOOKUP(B517,'[2]ВОМ КГ-3 СОЭКС'!$C$3:$G$2063,5,0)</f>
        <v>18.8</v>
      </c>
      <c r="AC517" s="219">
        <f t="shared" si="51"/>
        <v>0</v>
      </c>
    </row>
    <row r="518" spans="1:29" x14ac:dyDescent="0.3">
      <c r="A518" s="159" t="s">
        <v>1602</v>
      </c>
      <c r="B518" s="160" t="s">
        <v>2704</v>
      </c>
      <c r="C518" s="160" t="s">
        <v>4227</v>
      </c>
      <c r="D518" s="113">
        <v>2</v>
      </c>
      <c r="E518" s="85">
        <v>8.8000000000000007</v>
      </c>
      <c r="F518" s="86">
        <v>17.600000000000001</v>
      </c>
      <c r="G518" s="87">
        <v>0.46</v>
      </c>
      <c r="H518" s="87">
        <v>0.92</v>
      </c>
      <c r="I518" s="180" t="s">
        <v>170</v>
      </c>
      <c r="J518" s="96"/>
      <c r="K518" s="96"/>
      <c r="L518" s="96"/>
      <c r="M518" s="96"/>
      <c r="N518" s="96"/>
      <c r="O518" s="164"/>
      <c r="P518" s="164"/>
      <c r="Q518" s="164"/>
      <c r="R518" s="77">
        <f t="shared" si="53"/>
        <v>2</v>
      </c>
      <c r="S518" s="181" t="s">
        <v>1772</v>
      </c>
      <c r="T518" s="291" t="str">
        <f>IFERROR(VLOOKUP(B518,'Найдено на объекте'!$A$2:$I$83,9,0),"-")</f>
        <v>-</v>
      </c>
      <c r="U518" s="196" t="str">
        <f t="shared" si="48"/>
        <v>-</v>
      </c>
      <c r="V518" s="95" t="str">
        <f>IFERROR(VLOOKUP(B518,[1]Отгрузки!$B$208:$C$281,2,0),"-")</f>
        <v>-</v>
      </c>
      <c r="W518" s="95" t="str">
        <f t="shared" si="52"/>
        <v>-</v>
      </c>
      <c r="X518" s="88">
        <f t="shared" si="49"/>
        <v>2</v>
      </c>
      <c r="Y518" s="196">
        <f t="shared" si="50"/>
        <v>1.7600000000000001E-2</v>
      </c>
      <c r="Z518" s="319"/>
      <c r="AA518" s="291"/>
      <c r="AB518" s="63">
        <f>VLOOKUP(B518,'[2]ВОМ КГ-3 СОЭКС'!$C$3:$G$2063,5,0)</f>
        <v>17.600000000000001</v>
      </c>
      <c r="AC518" s="219">
        <f t="shared" si="51"/>
        <v>0</v>
      </c>
    </row>
    <row r="519" spans="1:29" x14ac:dyDescent="0.3">
      <c r="A519" s="159" t="s">
        <v>1605</v>
      </c>
      <c r="B519" s="160" t="s">
        <v>2705</v>
      </c>
      <c r="C519" s="160" t="s">
        <v>4228</v>
      </c>
      <c r="D519" s="113">
        <v>14</v>
      </c>
      <c r="E519" s="85">
        <v>10.9</v>
      </c>
      <c r="F519" s="86">
        <v>152.6</v>
      </c>
      <c r="G519" s="87">
        <v>0.56999999999999995</v>
      </c>
      <c r="H519" s="87">
        <v>7.98</v>
      </c>
      <c r="I519" s="180" t="s">
        <v>170</v>
      </c>
      <c r="J519" s="96"/>
      <c r="K519" s="96"/>
      <c r="L519" s="96"/>
      <c r="M519" s="96"/>
      <c r="N519" s="96"/>
      <c r="O519" s="164"/>
      <c r="P519" s="164"/>
      <c r="Q519" s="164"/>
      <c r="R519" s="77">
        <f t="shared" si="53"/>
        <v>14</v>
      </c>
      <c r="S519" s="181" t="s">
        <v>1772</v>
      </c>
      <c r="T519" s="291" t="str">
        <f>IFERROR(VLOOKUP(B519,'Найдено на объекте'!$A$2:$I$83,9,0),"-")</f>
        <v>-</v>
      </c>
      <c r="U519" s="196" t="str">
        <f t="shared" si="48"/>
        <v>-</v>
      </c>
      <c r="V519" s="95" t="str">
        <f>IFERROR(VLOOKUP(B519,[1]Отгрузки!$B$208:$C$281,2,0),"-")</f>
        <v>-</v>
      </c>
      <c r="W519" s="95" t="str">
        <f t="shared" si="52"/>
        <v>-</v>
      </c>
      <c r="X519" s="88">
        <f t="shared" si="49"/>
        <v>14</v>
      </c>
      <c r="Y519" s="196">
        <f t="shared" si="50"/>
        <v>0.15259999999999999</v>
      </c>
      <c r="Z519" s="319"/>
      <c r="AA519" s="291"/>
      <c r="AB519" s="63">
        <f>VLOOKUP(B519,'[2]ВОМ КГ-3 СОЭКС'!$C$3:$G$2063,5,0)</f>
        <v>152.6</v>
      </c>
      <c r="AC519" s="219">
        <f t="shared" si="51"/>
        <v>0</v>
      </c>
    </row>
    <row r="520" spans="1:29" x14ac:dyDescent="0.3">
      <c r="A520" s="159" t="s">
        <v>1608</v>
      </c>
      <c r="B520" s="160" t="s">
        <v>2706</v>
      </c>
      <c r="C520" s="160" t="s">
        <v>4229</v>
      </c>
      <c r="D520" s="113">
        <v>2</v>
      </c>
      <c r="E520" s="85">
        <v>10.4</v>
      </c>
      <c r="F520" s="86">
        <v>20.8</v>
      </c>
      <c r="G520" s="87">
        <v>0.55000000000000004</v>
      </c>
      <c r="H520" s="87">
        <v>1.1000000000000001</v>
      </c>
      <c r="I520" s="180" t="s">
        <v>170</v>
      </c>
      <c r="J520" s="96"/>
      <c r="K520" s="96"/>
      <c r="L520" s="96"/>
      <c r="M520" s="96"/>
      <c r="N520" s="96"/>
      <c r="O520" s="164"/>
      <c r="P520" s="164"/>
      <c r="Q520" s="164"/>
      <c r="R520" s="77">
        <f t="shared" si="53"/>
        <v>2</v>
      </c>
      <c r="S520" s="181" t="s">
        <v>1772</v>
      </c>
      <c r="T520" s="291" t="str">
        <f>IFERROR(VLOOKUP(B520,'Найдено на объекте'!$A$2:$I$83,9,0),"-")</f>
        <v>-</v>
      </c>
      <c r="U520" s="196" t="str">
        <f t="shared" si="48"/>
        <v>-</v>
      </c>
      <c r="V520" s="95" t="str">
        <f>IFERROR(VLOOKUP(B520,[1]Отгрузки!$B$208:$C$281,2,0),"-")</f>
        <v>-</v>
      </c>
      <c r="W520" s="95" t="str">
        <f t="shared" si="52"/>
        <v>-</v>
      </c>
      <c r="X520" s="88">
        <f t="shared" si="49"/>
        <v>2</v>
      </c>
      <c r="Y520" s="196">
        <f t="shared" si="50"/>
        <v>2.0799999999999999E-2</v>
      </c>
      <c r="Z520" s="319"/>
      <c r="AA520" s="291"/>
      <c r="AB520" s="63">
        <f>VLOOKUP(B520,'[2]ВОМ КГ-3 СОЭКС'!$C$3:$G$2063,5,0)</f>
        <v>20.8</v>
      </c>
      <c r="AC520" s="219">
        <f t="shared" si="51"/>
        <v>0</v>
      </c>
    </row>
    <row r="521" spans="1:29" x14ac:dyDescent="0.3">
      <c r="A521" s="159" t="s">
        <v>1611</v>
      </c>
      <c r="B521" s="160" t="s">
        <v>2707</v>
      </c>
      <c r="C521" s="160" t="s">
        <v>4230</v>
      </c>
      <c r="D521" s="113">
        <v>12</v>
      </c>
      <c r="E521" s="85">
        <v>8.8000000000000007</v>
      </c>
      <c r="F521" s="86">
        <v>105.6</v>
      </c>
      <c r="G521" s="87">
        <v>0.46</v>
      </c>
      <c r="H521" s="87">
        <v>5.52</v>
      </c>
      <c r="I521" s="180" t="s">
        <v>170</v>
      </c>
      <c r="J521" s="96"/>
      <c r="K521" s="96"/>
      <c r="L521" s="96"/>
      <c r="M521" s="96"/>
      <c r="N521" s="96"/>
      <c r="O521" s="164"/>
      <c r="P521" s="164"/>
      <c r="Q521" s="164"/>
      <c r="R521" s="77">
        <f t="shared" si="53"/>
        <v>12</v>
      </c>
      <c r="S521" s="181" t="s">
        <v>1772</v>
      </c>
      <c r="T521" s="291" t="str">
        <f>IFERROR(VLOOKUP(B521,'Найдено на объекте'!$A$2:$I$83,9,0),"-")</f>
        <v>-</v>
      </c>
      <c r="U521" s="196" t="str">
        <f t="shared" si="48"/>
        <v>-</v>
      </c>
      <c r="V521" s="95" t="str">
        <f>IFERROR(VLOOKUP(B521,[1]Отгрузки!$B$208:$C$281,2,0),"-")</f>
        <v>-</v>
      </c>
      <c r="W521" s="95" t="str">
        <f t="shared" si="52"/>
        <v>-</v>
      </c>
      <c r="X521" s="88">
        <f t="shared" si="49"/>
        <v>12</v>
      </c>
      <c r="Y521" s="196">
        <f t="shared" si="50"/>
        <v>0.10560000000000001</v>
      </c>
      <c r="Z521" s="319"/>
      <c r="AA521" s="291"/>
      <c r="AB521" s="63">
        <f>VLOOKUP(B521,'[2]ВОМ КГ-3 СОЭКС'!$C$3:$G$2063,5,0)</f>
        <v>105.6</v>
      </c>
      <c r="AC521" s="219">
        <f t="shared" si="51"/>
        <v>0</v>
      </c>
    </row>
    <row r="522" spans="1:29" x14ac:dyDescent="0.3">
      <c r="A522" s="159" t="s">
        <v>1614</v>
      </c>
      <c r="B522" s="160" t="s">
        <v>2708</v>
      </c>
      <c r="C522" s="160" t="s">
        <v>4231</v>
      </c>
      <c r="D522" s="113">
        <v>12</v>
      </c>
      <c r="E522" s="85">
        <v>10.5</v>
      </c>
      <c r="F522" s="86">
        <v>126</v>
      </c>
      <c r="G522" s="87">
        <v>0.55000000000000004</v>
      </c>
      <c r="H522" s="87">
        <v>6.6</v>
      </c>
      <c r="I522" s="180" t="s">
        <v>170</v>
      </c>
      <c r="J522" s="96"/>
      <c r="K522" s="96"/>
      <c r="L522" s="96"/>
      <c r="M522" s="96"/>
      <c r="N522" s="96"/>
      <c r="O522" s="164"/>
      <c r="P522" s="164"/>
      <c r="Q522" s="164"/>
      <c r="R522" s="77">
        <f t="shared" si="53"/>
        <v>12</v>
      </c>
      <c r="S522" s="181" t="s">
        <v>1772</v>
      </c>
      <c r="T522" s="291" t="str">
        <f>IFERROR(VLOOKUP(B522,'Найдено на объекте'!$A$2:$I$83,9,0),"-")</f>
        <v>-</v>
      </c>
      <c r="U522" s="196" t="str">
        <f t="shared" si="48"/>
        <v>-</v>
      </c>
      <c r="V522" s="95" t="str">
        <f>IFERROR(VLOOKUP(B522,[1]Отгрузки!$B$208:$C$281,2,0),"-")</f>
        <v>-</v>
      </c>
      <c r="W522" s="95" t="str">
        <f t="shared" si="52"/>
        <v>-</v>
      </c>
      <c r="X522" s="88">
        <f t="shared" si="49"/>
        <v>12</v>
      </c>
      <c r="Y522" s="196">
        <f t="shared" si="50"/>
        <v>0.126</v>
      </c>
      <c r="Z522" s="319"/>
      <c r="AA522" s="291"/>
      <c r="AB522" s="63">
        <f>VLOOKUP(B522,'[2]ВОМ КГ-3 СОЭКС'!$C$3:$G$2063,5,0)</f>
        <v>126</v>
      </c>
      <c r="AC522" s="219">
        <f t="shared" si="51"/>
        <v>0</v>
      </c>
    </row>
    <row r="523" spans="1:29" x14ac:dyDescent="0.3">
      <c r="A523" s="159" t="s">
        <v>1617</v>
      </c>
      <c r="B523" s="160" t="s">
        <v>2709</v>
      </c>
      <c r="C523" s="160" t="s">
        <v>4232</v>
      </c>
      <c r="D523" s="113">
        <v>4</v>
      </c>
      <c r="E523" s="85">
        <v>1471.5</v>
      </c>
      <c r="F523" s="86">
        <v>5886</v>
      </c>
      <c r="G523" s="87">
        <v>36.090000000000003</v>
      </c>
      <c r="H523" s="87">
        <v>144.36000000000001</v>
      </c>
      <c r="I523" s="180" t="s">
        <v>170</v>
      </c>
      <c r="J523" s="96"/>
      <c r="K523" s="96">
        <v>2</v>
      </c>
      <c r="L523" s="96">
        <v>2</v>
      </c>
      <c r="M523" s="96"/>
      <c r="N523" s="96"/>
      <c r="O523" s="164"/>
      <c r="P523" s="164"/>
      <c r="Q523" s="164"/>
      <c r="R523" s="77">
        <f t="shared" si="53"/>
        <v>0</v>
      </c>
      <c r="S523" s="181"/>
      <c r="T523" s="291" t="str">
        <f>IFERROR(VLOOKUP(B523,'Найдено на объекте'!$A$2:$I$83,9,0),"-")</f>
        <v>-</v>
      </c>
      <c r="U523" s="196" t="str">
        <f t="shared" si="48"/>
        <v>-</v>
      </c>
      <c r="V523" s="95" t="str">
        <f>IFERROR(VLOOKUP(B523,[1]Отгрузки!$B$208:$C$281,2,0),"-")</f>
        <v>-</v>
      </c>
      <c r="W523" s="95" t="str">
        <f t="shared" si="52"/>
        <v>-</v>
      </c>
      <c r="X523" s="88">
        <f t="shared" si="49"/>
        <v>4</v>
      </c>
      <c r="Y523" s="196">
        <f t="shared" si="50"/>
        <v>5.8860000000000001</v>
      </c>
      <c r="Z523" s="319"/>
      <c r="AA523" s="291"/>
      <c r="AB523" s="63">
        <f>VLOOKUP(B523,'[2]ВОМ КГ-3 СОЭКС'!$C$3:$G$2063,5,0)</f>
        <v>5886</v>
      </c>
      <c r="AC523" s="219">
        <f t="shared" si="51"/>
        <v>0</v>
      </c>
    </row>
    <row r="524" spans="1:29" x14ac:dyDescent="0.3">
      <c r="A524" s="159" t="s">
        <v>1620</v>
      </c>
      <c r="B524" s="160" t="s">
        <v>2710</v>
      </c>
      <c r="C524" s="160" t="s">
        <v>4233</v>
      </c>
      <c r="D524" s="113">
        <v>7</v>
      </c>
      <c r="E524" s="85">
        <v>1414.8</v>
      </c>
      <c r="F524" s="86">
        <v>9903.6</v>
      </c>
      <c r="G524" s="87">
        <v>34.65</v>
      </c>
      <c r="H524" s="87">
        <v>242.55</v>
      </c>
      <c r="I524" s="180" t="s">
        <v>170</v>
      </c>
      <c r="J524" s="96"/>
      <c r="K524" s="96"/>
      <c r="L524" s="96"/>
      <c r="M524" s="96"/>
      <c r="N524" s="96">
        <v>1</v>
      </c>
      <c r="O524" s="164">
        <v>2</v>
      </c>
      <c r="P524" s="164">
        <v>2</v>
      </c>
      <c r="Q524" s="164">
        <v>2</v>
      </c>
      <c r="R524" s="77">
        <f t="shared" si="53"/>
        <v>0</v>
      </c>
      <c r="S524" s="181"/>
      <c r="T524" s="291" t="str">
        <f>IFERROR(VLOOKUP(B524,'Найдено на объекте'!$A$2:$I$83,9,0),"-")</f>
        <v>-</v>
      </c>
      <c r="U524" s="196" t="str">
        <f t="shared" si="48"/>
        <v>-</v>
      </c>
      <c r="V524" s="95" t="str">
        <f>IFERROR(VLOOKUP(B524,[1]Отгрузки!$B$208:$C$281,2,0),"-")</f>
        <v>-</v>
      </c>
      <c r="W524" s="95" t="str">
        <f t="shared" si="52"/>
        <v>-</v>
      </c>
      <c r="X524" s="88">
        <f t="shared" si="49"/>
        <v>7</v>
      </c>
      <c r="Y524" s="196">
        <f t="shared" si="50"/>
        <v>9.9036000000000008</v>
      </c>
      <c r="Z524" s="319"/>
      <c r="AA524" s="291"/>
      <c r="AB524" s="63">
        <f>VLOOKUP(B524,'[2]ВОМ КГ-3 СОЭКС'!$C$3:$G$2063,5,0)</f>
        <v>9903.6</v>
      </c>
      <c r="AC524" s="219">
        <f t="shared" si="51"/>
        <v>0</v>
      </c>
    </row>
    <row r="525" spans="1:29" x14ac:dyDescent="0.3">
      <c r="A525" s="159" t="s">
        <v>1623</v>
      </c>
      <c r="B525" s="160" t="s">
        <v>2711</v>
      </c>
      <c r="C525" s="160" t="s">
        <v>4234</v>
      </c>
      <c r="D525" s="113">
        <v>2</v>
      </c>
      <c r="E525" s="85">
        <v>1427.8</v>
      </c>
      <c r="F525" s="86">
        <v>2855.6</v>
      </c>
      <c r="G525" s="87">
        <v>34.979999999999997</v>
      </c>
      <c r="H525" s="87">
        <v>69.959999999999994</v>
      </c>
      <c r="I525" s="180" t="s">
        <v>170</v>
      </c>
      <c r="J525" s="96"/>
      <c r="K525" s="96"/>
      <c r="L525" s="96"/>
      <c r="M525" s="96">
        <v>2</v>
      </c>
      <c r="N525" s="96"/>
      <c r="O525" s="164"/>
      <c r="P525" s="164"/>
      <c r="Q525" s="164"/>
      <c r="R525" s="77">
        <f t="shared" si="53"/>
        <v>0</v>
      </c>
      <c r="S525" s="181"/>
      <c r="T525" s="291" t="str">
        <f>IFERROR(VLOOKUP(B525,'Найдено на объекте'!$A$2:$I$83,9,0),"-")</f>
        <v>-</v>
      </c>
      <c r="U525" s="196" t="str">
        <f t="shared" si="48"/>
        <v>-</v>
      </c>
      <c r="V525" s="95" t="str">
        <f>IFERROR(VLOOKUP(B525,[1]Отгрузки!$B$208:$C$281,2,0),"-")</f>
        <v>-</v>
      </c>
      <c r="W525" s="95" t="str">
        <f t="shared" si="52"/>
        <v>-</v>
      </c>
      <c r="X525" s="88">
        <f t="shared" si="49"/>
        <v>2</v>
      </c>
      <c r="Y525" s="196">
        <f t="shared" si="50"/>
        <v>2.8555999999999999</v>
      </c>
      <c r="Z525" s="319"/>
      <c r="AA525" s="291"/>
      <c r="AB525" s="63">
        <f>VLOOKUP(B525,'[2]ВОМ КГ-3 СОЭКС'!$C$3:$G$2063,5,0)</f>
        <v>2855.6</v>
      </c>
      <c r="AC525" s="219">
        <f t="shared" si="51"/>
        <v>0</v>
      </c>
    </row>
    <row r="526" spans="1:29" ht="31.2" x14ac:dyDescent="0.3">
      <c r="A526" s="159" t="s">
        <v>1626</v>
      </c>
      <c r="B526" s="160" t="s">
        <v>2712</v>
      </c>
      <c r="C526" s="160" t="s">
        <v>4235</v>
      </c>
      <c r="D526" s="113">
        <v>128</v>
      </c>
      <c r="E526" s="85">
        <v>1.6</v>
      </c>
      <c r="F526" s="86">
        <v>204.8</v>
      </c>
      <c r="G526" s="87">
        <v>0.03</v>
      </c>
      <c r="H526" s="87">
        <v>3.84</v>
      </c>
      <c r="I526" s="180" t="s">
        <v>170</v>
      </c>
      <c r="J526" s="96">
        <v>2</v>
      </c>
      <c r="K526" s="96">
        <v>2</v>
      </c>
      <c r="L526" s="96">
        <v>2</v>
      </c>
      <c r="M526" s="96">
        <v>2</v>
      </c>
      <c r="N526" s="96">
        <v>2</v>
      </c>
      <c r="O526" s="164">
        <v>2</v>
      </c>
      <c r="P526" s="164">
        <v>2</v>
      </c>
      <c r="Q526" s="164">
        <v>2</v>
      </c>
      <c r="R526" s="77">
        <f t="shared" si="53"/>
        <v>112</v>
      </c>
      <c r="S526" s="181" t="s">
        <v>1775</v>
      </c>
      <c r="T526" s="291" t="str">
        <f>IFERROR(VLOOKUP(B526,'Найдено на объекте'!$A$2:$I$83,9,0),"-")</f>
        <v>-</v>
      </c>
      <c r="U526" s="196" t="str">
        <f t="shared" si="48"/>
        <v>-</v>
      </c>
      <c r="V526" s="95" t="str">
        <f>IFERROR(VLOOKUP(B526,[1]Отгрузки!$B$208:$C$281,2,0),"-")</f>
        <v>-</v>
      </c>
      <c r="W526" s="95" t="str">
        <f t="shared" si="52"/>
        <v>-</v>
      </c>
      <c r="X526" s="88">
        <f t="shared" si="49"/>
        <v>128</v>
      </c>
      <c r="Y526" s="196">
        <f t="shared" si="50"/>
        <v>0.20480000000000001</v>
      </c>
      <c r="Z526" s="319"/>
      <c r="AA526" s="291"/>
      <c r="AB526" s="63">
        <f>VLOOKUP(B526,'[2]ВОМ КГ-3 СОЭКС'!$C$3:$G$2063,5,0)</f>
        <v>204.8</v>
      </c>
      <c r="AC526" s="219">
        <f t="shared" si="51"/>
        <v>0</v>
      </c>
    </row>
    <row r="527" spans="1:29" ht="31.2" x14ac:dyDescent="0.3">
      <c r="A527" s="159" t="s">
        <v>1629</v>
      </c>
      <c r="B527" s="160" t="s">
        <v>2713</v>
      </c>
      <c r="C527" s="160" t="s">
        <v>4236</v>
      </c>
      <c r="D527" s="113">
        <v>16</v>
      </c>
      <c r="E527" s="85">
        <v>1</v>
      </c>
      <c r="F527" s="86">
        <v>16</v>
      </c>
      <c r="G527" s="87">
        <v>0.02</v>
      </c>
      <c r="H527" s="87">
        <v>0.32</v>
      </c>
      <c r="I527" s="180" t="s">
        <v>170</v>
      </c>
      <c r="J527" s="96"/>
      <c r="K527" s="96"/>
      <c r="L527" s="96">
        <v>2</v>
      </c>
      <c r="M527" s="96"/>
      <c r="N527" s="96">
        <v>2</v>
      </c>
      <c r="O527" s="164"/>
      <c r="P527" s="164"/>
      <c r="Q527" s="164"/>
      <c r="R527" s="77">
        <f t="shared" si="53"/>
        <v>12</v>
      </c>
      <c r="S527" s="181" t="s">
        <v>1775</v>
      </c>
      <c r="T527" s="291" t="str">
        <f>IFERROR(VLOOKUP(B527,'Найдено на объекте'!$A$2:$I$83,9,0),"-")</f>
        <v>-</v>
      </c>
      <c r="U527" s="196" t="str">
        <f t="shared" si="48"/>
        <v>-</v>
      </c>
      <c r="V527" s="95" t="str">
        <f>IFERROR(VLOOKUP(B527,[1]Отгрузки!$B$208:$C$281,2,0),"-")</f>
        <v>-</v>
      </c>
      <c r="W527" s="95" t="str">
        <f t="shared" si="52"/>
        <v>-</v>
      </c>
      <c r="X527" s="88">
        <f t="shared" si="49"/>
        <v>16</v>
      </c>
      <c r="Y527" s="196">
        <f t="shared" si="50"/>
        <v>1.6E-2</v>
      </c>
      <c r="Z527" s="319"/>
      <c r="AA527" s="291"/>
      <c r="AB527" s="63">
        <f>VLOOKUP(B527,'[2]ВОМ КГ-3 СОЭКС'!$C$3:$G$2063,5,0)</f>
        <v>16</v>
      </c>
      <c r="AC527" s="219">
        <f t="shared" si="51"/>
        <v>0</v>
      </c>
    </row>
    <row r="528" spans="1:29" x14ac:dyDescent="0.3">
      <c r="A528" s="159" t="s">
        <v>1632</v>
      </c>
      <c r="B528" s="160" t="s">
        <v>2714</v>
      </c>
      <c r="C528" s="160" t="s">
        <v>4237</v>
      </c>
      <c r="D528" s="113">
        <v>8</v>
      </c>
      <c r="E528" s="85">
        <v>47.7</v>
      </c>
      <c r="F528" s="86">
        <v>381.6</v>
      </c>
      <c r="G528" s="87">
        <v>2.83</v>
      </c>
      <c r="H528" s="87">
        <v>22.64</v>
      </c>
      <c r="I528" s="180" t="s">
        <v>170</v>
      </c>
      <c r="J528" s="96"/>
      <c r="K528" s="96"/>
      <c r="L528" s="96"/>
      <c r="M528" s="96">
        <v>4</v>
      </c>
      <c r="N528" s="96">
        <v>4</v>
      </c>
      <c r="O528" s="164"/>
      <c r="P528" s="164"/>
      <c r="Q528" s="164"/>
      <c r="R528" s="77">
        <f t="shared" si="53"/>
        <v>0</v>
      </c>
      <c r="S528" s="181"/>
      <c r="T528" s="291" t="str">
        <f>IFERROR(VLOOKUP(B528,'Найдено на объекте'!$A$2:$I$83,9,0),"-")</f>
        <v>-</v>
      </c>
      <c r="U528" s="196" t="str">
        <f t="shared" si="48"/>
        <v>-</v>
      </c>
      <c r="V528" s="95" t="str">
        <f>IFERROR(VLOOKUP(B528,[1]Отгрузки!$B$208:$C$281,2,0),"-")</f>
        <v>-</v>
      </c>
      <c r="W528" s="95" t="str">
        <f t="shared" si="52"/>
        <v>-</v>
      </c>
      <c r="X528" s="88">
        <f t="shared" si="49"/>
        <v>8</v>
      </c>
      <c r="Y528" s="196">
        <f t="shared" si="50"/>
        <v>0.38160000000000005</v>
      </c>
      <c r="Z528" s="319"/>
      <c r="AA528" s="291"/>
      <c r="AB528" s="63">
        <f>VLOOKUP(B528,'[2]ВОМ КГ-3 СОЭКС'!$C$3:$G$2063,5,0)</f>
        <v>381.6</v>
      </c>
      <c r="AC528" s="219">
        <f t="shared" si="51"/>
        <v>0</v>
      </c>
    </row>
    <row r="529" spans="1:29" x14ac:dyDescent="0.3">
      <c r="A529" s="165" t="s">
        <v>166</v>
      </c>
      <c r="B529" s="166" t="s">
        <v>166</v>
      </c>
      <c r="C529" s="176" t="s">
        <v>4780</v>
      </c>
      <c r="D529" s="167">
        <f>SUM(D3:D528)</f>
        <v>2296</v>
      </c>
      <c r="E529" s="168" t="s">
        <v>50</v>
      </c>
      <c r="F529" s="169">
        <v>389511.2</v>
      </c>
      <c r="G529" s="170" t="s">
        <v>166</v>
      </c>
      <c r="H529" s="170">
        <v>15308.98</v>
      </c>
      <c r="I529" s="171"/>
      <c r="J529" s="172"/>
      <c r="K529" s="172"/>
      <c r="L529" s="172"/>
      <c r="M529" s="172"/>
      <c r="N529" s="172"/>
      <c r="O529" s="173"/>
      <c r="P529" s="173"/>
      <c r="Q529" s="173"/>
      <c r="R529" s="151">
        <f>SUM(R3:R528)</f>
        <v>331</v>
      </c>
      <c r="S529" s="174"/>
      <c r="T529" s="197">
        <f t="shared" ref="T529:Y529" si="54">SUM(T3:T528)</f>
        <v>3</v>
      </c>
      <c r="U529" s="197">
        <f t="shared" si="54"/>
        <v>13.3627</v>
      </c>
      <c r="V529" s="197">
        <f t="shared" si="54"/>
        <v>8</v>
      </c>
      <c r="W529" s="197">
        <f t="shared" si="54"/>
        <v>19.4177</v>
      </c>
      <c r="X529" s="197">
        <f t="shared" si="54"/>
        <v>2288</v>
      </c>
      <c r="Y529" s="197">
        <f t="shared" si="54"/>
        <v>370.09349999999978</v>
      </c>
      <c r="Z529" s="198"/>
      <c r="AA529" s="198"/>
      <c r="AC529" s="197">
        <f>SUM(AC3:AC528)/1000</f>
        <v>20.733000000000004</v>
      </c>
    </row>
    <row r="530" spans="1:29" x14ac:dyDescent="0.3">
      <c r="T530" s="301"/>
      <c r="U530" s="110"/>
      <c r="V530" s="110"/>
      <c r="W530" s="110"/>
      <c r="X530" s="110"/>
      <c r="Y530" s="110"/>
      <c r="Z530" s="110"/>
      <c r="AA530" s="110"/>
      <c r="AB530" s="79"/>
    </row>
    <row r="531" spans="1:29" x14ac:dyDescent="0.3">
      <c r="T531" s="301"/>
      <c r="U531" s="110"/>
      <c r="V531" s="110"/>
      <c r="W531" s="110"/>
      <c r="X531" s="110"/>
      <c r="Y531" s="110"/>
      <c r="Z531" s="110"/>
      <c r="AA531" s="110"/>
      <c r="AB531" s="79"/>
    </row>
    <row r="532" spans="1:29" x14ac:dyDescent="0.3">
      <c r="T532" s="301"/>
      <c r="U532" s="110"/>
      <c r="V532" s="110"/>
      <c r="W532" s="110"/>
      <c r="X532" s="110"/>
      <c r="Y532" s="110"/>
      <c r="Z532" s="110"/>
      <c r="AA532" s="110"/>
      <c r="AB532" s="79"/>
    </row>
    <row r="533" spans="1:29" x14ac:dyDescent="0.3">
      <c r="T533" s="301"/>
      <c r="U533" s="110"/>
      <c r="V533" s="110"/>
      <c r="W533" s="110"/>
      <c r="X533" s="110"/>
      <c r="Y533" s="110"/>
      <c r="Z533" s="110"/>
      <c r="AA533" s="110"/>
      <c r="AB533" s="79"/>
    </row>
    <row r="534" spans="1:29" x14ac:dyDescent="0.3">
      <c r="T534" s="301"/>
      <c r="U534" s="110"/>
      <c r="V534" s="110"/>
      <c r="W534" s="110"/>
      <c r="X534" s="110"/>
      <c r="Y534" s="110"/>
      <c r="Z534" s="110"/>
      <c r="AA534" s="110"/>
      <c r="AB534" s="79"/>
    </row>
    <row r="535" spans="1:29" x14ac:dyDescent="0.3">
      <c r="T535" s="301"/>
      <c r="U535" s="110"/>
      <c r="V535" s="110"/>
      <c r="W535" s="110"/>
      <c r="X535" s="110"/>
      <c r="Y535" s="110"/>
      <c r="Z535" s="110"/>
      <c r="AA535" s="110"/>
      <c r="AB535" s="79"/>
    </row>
    <row r="536" spans="1:29" x14ac:dyDescent="0.3">
      <c r="T536" s="301"/>
      <c r="U536" s="110"/>
      <c r="V536" s="110"/>
      <c r="W536" s="110"/>
      <c r="X536" s="110"/>
      <c r="Y536" s="110"/>
      <c r="Z536" s="110"/>
      <c r="AA536" s="110"/>
      <c r="AB536" s="79"/>
    </row>
    <row r="537" spans="1:29" x14ac:dyDescent="0.3">
      <c r="T537" s="301"/>
      <c r="U537" s="110"/>
      <c r="V537" s="110"/>
      <c r="W537" s="110"/>
      <c r="X537" s="110"/>
      <c r="Y537" s="110"/>
      <c r="Z537" s="110"/>
      <c r="AA537" s="110"/>
      <c r="AB537" s="79"/>
    </row>
    <row r="538" spans="1:29" x14ac:dyDescent="0.3">
      <c r="T538" s="301"/>
      <c r="U538" s="110"/>
      <c r="V538" s="110"/>
      <c r="W538" s="110"/>
      <c r="X538" s="110"/>
      <c r="Y538" s="110"/>
      <c r="Z538" s="110"/>
      <c r="AA538" s="110"/>
      <c r="AB538" s="79"/>
    </row>
    <row r="539" spans="1:29" x14ac:dyDescent="0.3">
      <c r="T539" s="301"/>
      <c r="U539" s="110"/>
      <c r="V539" s="110"/>
      <c r="W539" s="110"/>
      <c r="X539" s="110"/>
      <c r="Y539" s="110"/>
      <c r="Z539" s="110"/>
      <c r="AA539" s="110"/>
      <c r="AB539" s="79"/>
    </row>
    <row r="540" spans="1:29" x14ac:dyDescent="0.3">
      <c r="T540" s="301"/>
      <c r="U540" s="110"/>
      <c r="V540" s="110"/>
      <c r="W540" s="110"/>
      <c r="X540" s="110"/>
      <c r="Y540" s="110"/>
      <c r="Z540" s="110"/>
      <c r="AA540" s="110"/>
      <c r="AB540" s="79"/>
    </row>
    <row r="541" spans="1:29" x14ac:dyDescent="0.3">
      <c r="T541" s="301"/>
      <c r="U541" s="110"/>
      <c r="V541" s="110"/>
      <c r="W541" s="110"/>
      <c r="X541" s="110"/>
      <c r="Y541" s="110"/>
      <c r="Z541" s="110"/>
      <c r="AA541" s="110"/>
      <c r="AB541" s="79"/>
    </row>
    <row r="542" spans="1:29" x14ac:dyDescent="0.3">
      <c r="T542" s="301"/>
      <c r="U542" s="110"/>
      <c r="V542" s="110"/>
      <c r="W542" s="110"/>
      <c r="X542" s="110"/>
      <c r="Y542" s="110"/>
      <c r="Z542" s="110"/>
      <c r="AA542" s="110"/>
      <c r="AB542" s="79"/>
    </row>
    <row r="543" spans="1:29" x14ac:dyDescent="0.3">
      <c r="T543" s="301"/>
      <c r="U543" s="110"/>
      <c r="V543" s="110"/>
      <c r="W543" s="110"/>
      <c r="X543" s="110"/>
      <c r="Y543" s="110"/>
      <c r="Z543" s="110"/>
      <c r="AA543" s="110"/>
      <c r="AB543" s="79"/>
    </row>
    <row r="544" spans="1:29" x14ac:dyDescent="0.3">
      <c r="T544" s="301"/>
      <c r="U544" s="110"/>
      <c r="V544" s="110"/>
      <c r="W544" s="110"/>
      <c r="X544" s="110"/>
      <c r="Y544" s="110"/>
      <c r="Z544" s="110"/>
      <c r="AA544" s="110"/>
      <c r="AB544" s="79"/>
    </row>
    <row r="545" spans="20:28" x14ac:dyDescent="0.3">
      <c r="T545" s="301"/>
      <c r="U545" s="110"/>
      <c r="V545" s="110"/>
      <c r="W545" s="110"/>
      <c r="X545" s="110"/>
      <c r="Y545" s="110"/>
      <c r="Z545" s="110"/>
      <c r="AA545" s="110"/>
      <c r="AB545" s="79"/>
    </row>
    <row r="546" spans="20:28" x14ac:dyDescent="0.3">
      <c r="T546" s="301"/>
      <c r="U546" s="110"/>
      <c r="V546" s="110"/>
      <c r="W546" s="110"/>
      <c r="X546" s="110"/>
      <c r="Y546" s="110"/>
      <c r="Z546" s="110"/>
      <c r="AA546" s="110"/>
      <c r="AB546" s="79"/>
    </row>
    <row r="547" spans="20:28" x14ac:dyDescent="0.3">
      <c r="T547" s="301"/>
      <c r="U547" s="110"/>
      <c r="V547" s="110"/>
      <c r="W547" s="110"/>
      <c r="X547" s="110"/>
      <c r="Y547" s="110"/>
      <c r="Z547" s="110"/>
      <c r="AA547" s="110"/>
      <c r="AB547" s="79"/>
    </row>
    <row r="548" spans="20:28" x14ac:dyDescent="0.3">
      <c r="T548" s="301"/>
      <c r="U548" s="110"/>
      <c r="V548" s="110"/>
      <c r="W548" s="110"/>
      <c r="X548" s="110"/>
      <c r="Y548" s="110"/>
      <c r="Z548" s="110"/>
      <c r="AA548" s="110"/>
      <c r="AB548" s="79"/>
    </row>
    <row r="549" spans="20:28" x14ac:dyDescent="0.3">
      <c r="T549" s="301"/>
      <c r="U549" s="110"/>
      <c r="V549" s="110"/>
      <c r="W549" s="110"/>
      <c r="X549" s="110"/>
      <c r="Y549" s="110"/>
      <c r="Z549" s="110"/>
      <c r="AA549" s="110"/>
      <c r="AB549" s="79"/>
    </row>
    <row r="550" spans="20:28" x14ac:dyDescent="0.3">
      <c r="T550" s="301"/>
      <c r="U550" s="110"/>
      <c r="V550" s="110"/>
      <c r="W550" s="110"/>
      <c r="X550" s="110"/>
      <c r="Y550" s="110"/>
      <c r="Z550" s="110"/>
      <c r="AA550" s="110"/>
      <c r="AB550" s="79"/>
    </row>
    <row r="551" spans="20:28" x14ac:dyDescent="0.3">
      <c r="T551" s="301"/>
      <c r="U551" s="110"/>
      <c r="V551" s="110"/>
      <c r="W551" s="110"/>
      <c r="X551" s="110"/>
      <c r="Y551" s="110"/>
      <c r="Z551" s="110"/>
      <c r="AA551" s="110"/>
      <c r="AB551" s="79"/>
    </row>
    <row r="552" spans="20:28" x14ac:dyDescent="0.3">
      <c r="T552" s="301"/>
      <c r="U552" s="110"/>
      <c r="V552" s="110"/>
      <c r="W552" s="110"/>
      <c r="X552" s="110"/>
      <c r="Y552" s="110"/>
      <c r="Z552" s="110"/>
      <c r="AA552" s="110"/>
      <c r="AB552" s="79"/>
    </row>
    <row r="553" spans="20:28" x14ac:dyDescent="0.3">
      <c r="T553" s="301"/>
      <c r="U553" s="110"/>
      <c r="V553" s="110"/>
      <c r="W553" s="110"/>
      <c r="X553" s="110"/>
      <c r="Y553" s="110"/>
      <c r="Z553" s="110"/>
      <c r="AA553" s="110"/>
      <c r="AB553" s="79"/>
    </row>
    <row r="554" spans="20:28" x14ac:dyDescent="0.3">
      <c r="T554" s="301"/>
      <c r="U554" s="110"/>
      <c r="V554" s="110"/>
      <c r="W554" s="110"/>
      <c r="X554" s="110"/>
      <c r="Y554" s="110"/>
      <c r="Z554" s="110"/>
      <c r="AA554" s="110"/>
      <c r="AB554" s="79"/>
    </row>
    <row r="555" spans="20:28" x14ac:dyDescent="0.3">
      <c r="T555" s="301"/>
      <c r="U555" s="110"/>
      <c r="V555" s="110"/>
      <c r="W555" s="110"/>
      <c r="X555" s="110"/>
      <c r="Y555" s="110"/>
      <c r="Z555" s="110"/>
      <c r="AA555" s="110"/>
      <c r="AB555" s="79"/>
    </row>
    <row r="556" spans="20:28" x14ac:dyDescent="0.3">
      <c r="T556" s="301"/>
      <c r="U556" s="110"/>
      <c r="V556" s="110"/>
      <c r="W556" s="110"/>
      <c r="X556" s="110"/>
      <c r="Y556" s="110"/>
      <c r="Z556" s="110"/>
      <c r="AA556" s="110"/>
      <c r="AB556" s="79"/>
    </row>
    <row r="557" spans="20:28" x14ac:dyDescent="0.3">
      <c r="T557" s="301"/>
      <c r="U557" s="110"/>
      <c r="V557" s="110"/>
      <c r="W557" s="110"/>
      <c r="X557" s="110"/>
      <c r="Y557" s="110"/>
      <c r="Z557" s="110"/>
      <c r="AA557" s="110"/>
      <c r="AB557" s="79"/>
    </row>
    <row r="558" spans="20:28" x14ac:dyDescent="0.3">
      <c r="T558" s="301"/>
      <c r="U558" s="110"/>
      <c r="V558" s="110"/>
      <c r="W558" s="110"/>
      <c r="X558" s="110"/>
      <c r="Y558" s="110"/>
      <c r="Z558" s="110"/>
      <c r="AA558" s="110"/>
      <c r="AB558" s="79"/>
    </row>
    <row r="559" spans="20:28" x14ac:dyDescent="0.3">
      <c r="T559" s="301"/>
      <c r="U559" s="110"/>
      <c r="V559" s="110"/>
      <c r="W559" s="110"/>
      <c r="X559" s="110"/>
      <c r="Y559" s="110"/>
      <c r="Z559" s="110"/>
      <c r="AA559" s="110"/>
      <c r="AB559" s="79"/>
    </row>
    <row r="560" spans="20:28" x14ac:dyDescent="0.3">
      <c r="T560" s="301"/>
      <c r="U560" s="110"/>
      <c r="V560" s="110"/>
      <c r="W560" s="110"/>
      <c r="X560" s="110"/>
      <c r="Y560" s="110"/>
      <c r="Z560" s="110"/>
      <c r="AA560" s="110"/>
      <c r="AB560" s="79"/>
    </row>
    <row r="561" spans="20:28" x14ac:dyDescent="0.3">
      <c r="T561" s="301"/>
      <c r="U561" s="110"/>
      <c r="V561" s="110"/>
      <c r="W561" s="110"/>
      <c r="X561" s="110"/>
      <c r="Y561" s="110"/>
      <c r="Z561" s="110"/>
      <c r="AA561" s="110"/>
      <c r="AB561" s="79"/>
    </row>
    <row r="562" spans="20:28" x14ac:dyDescent="0.3">
      <c r="T562" s="301"/>
      <c r="U562" s="110"/>
      <c r="V562" s="110"/>
      <c r="W562" s="110"/>
      <c r="X562" s="110"/>
      <c r="Y562" s="110"/>
      <c r="Z562" s="110"/>
      <c r="AA562" s="110"/>
      <c r="AB562" s="79"/>
    </row>
    <row r="563" spans="20:28" x14ac:dyDescent="0.3">
      <c r="T563" s="301"/>
      <c r="U563" s="110"/>
      <c r="V563" s="110"/>
      <c r="W563" s="110"/>
      <c r="X563" s="110"/>
      <c r="Y563" s="110"/>
      <c r="Z563" s="110"/>
      <c r="AA563" s="110"/>
      <c r="AB563" s="79"/>
    </row>
    <row r="564" spans="20:28" x14ac:dyDescent="0.3">
      <c r="T564" s="301"/>
      <c r="U564" s="110"/>
      <c r="V564" s="110"/>
      <c r="W564" s="110"/>
      <c r="X564" s="110"/>
      <c r="Y564" s="110"/>
      <c r="Z564" s="110"/>
      <c r="AA564" s="110"/>
      <c r="AB564" s="79"/>
    </row>
    <row r="565" spans="20:28" x14ac:dyDescent="0.3">
      <c r="T565" s="301"/>
      <c r="U565" s="110"/>
      <c r="V565" s="110"/>
      <c r="W565" s="110"/>
      <c r="X565" s="110"/>
      <c r="Y565" s="110"/>
      <c r="Z565" s="110"/>
      <c r="AA565" s="110"/>
      <c r="AB565" s="79"/>
    </row>
    <row r="566" spans="20:28" x14ac:dyDescent="0.3">
      <c r="T566" s="301"/>
      <c r="U566" s="110"/>
      <c r="V566" s="110"/>
      <c r="W566" s="110"/>
      <c r="X566" s="110"/>
      <c r="Y566" s="110"/>
      <c r="Z566" s="110"/>
      <c r="AA566" s="110"/>
      <c r="AB566" s="79"/>
    </row>
    <row r="567" spans="20:28" x14ac:dyDescent="0.3">
      <c r="T567" s="301"/>
      <c r="U567" s="110"/>
      <c r="V567" s="110"/>
      <c r="W567" s="110"/>
      <c r="X567" s="110"/>
      <c r="Y567" s="110"/>
      <c r="Z567" s="110"/>
      <c r="AA567" s="110"/>
      <c r="AB567" s="79"/>
    </row>
    <row r="568" spans="20:28" x14ac:dyDescent="0.3">
      <c r="T568" s="301"/>
      <c r="U568" s="110"/>
      <c r="V568" s="110"/>
      <c r="W568" s="110"/>
      <c r="X568" s="110"/>
      <c r="Y568" s="110"/>
      <c r="Z568" s="110"/>
      <c r="AA568" s="110"/>
      <c r="AB568" s="79"/>
    </row>
    <row r="569" spans="20:28" x14ac:dyDescent="0.3">
      <c r="T569" s="301"/>
      <c r="U569" s="110"/>
      <c r="V569" s="110"/>
      <c r="W569" s="110"/>
      <c r="X569" s="110"/>
      <c r="Y569" s="110"/>
      <c r="Z569" s="110"/>
      <c r="AA569" s="110"/>
      <c r="AB569" s="79"/>
    </row>
    <row r="570" spans="20:28" x14ac:dyDescent="0.3">
      <c r="T570" s="301"/>
      <c r="U570" s="110"/>
      <c r="V570" s="110"/>
      <c r="W570" s="110"/>
      <c r="X570" s="110"/>
      <c r="Y570" s="110"/>
      <c r="Z570" s="110"/>
      <c r="AA570" s="110"/>
      <c r="AB570" s="79"/>
    </row>
    <row r="571" spans="20:28" x14ac:dyDescent="0.3">
      <c r="T571" s="301"/>
      <c r="U571" s="110"/>
      <c r="V571" s="110"/>
      <c r="W571" s="110"/>
      <c r="X571" s="110"/>
      <c r="Y571" s="110"/>
      <c r="Z571" s="110"/>
      <c r="AA571" s="110"/>
      <c r="AB571" s="79"/>
    </row>
    <row r="572" spans="20:28" x14ac:dyDescent="0.3">
      <c r="T572" s="301"/>
      <c r="U572" s="110"/>
      <c r="V572" s="110"/>
      <c r="W572" s="110"/>
      <c r="X572" s="110"/>
      <c r="Y572" s="110"/>
      <c r="Z572" s="110"/>
      <c r="AA572" s="110"/>
      <c r="AB572" s="79"/>
    </row>
    <row r="573" spans="20:28" x14ac:dyDescent="0.3">
      <c r="T573" s="301"/>
      <c r="U573" s="110"/>
      <c r="V573" s="110"/>
      <c r="W573" s="110"/>
      <c r="X573" s="110"/>
      <c r="Y573" s="110"/>
      <c r="Z573" s="110"/>
      <c r="AA573" s="110"/>
      <c r="AB573" s="79"/>
    </row>
    <row r="574" spans="20:28" x14ac:dyDescent="0.3">
      <c r="T574" s="301"/>
      <c r="U574" s="110"/>
      <c r="V574" s="110"/>
      <c r="W574" s="110"/>
      <c r="X574" s="110"/>
      <c r="Y574" s="110"/>
      <c r="Z574" s="110"/>
      <c r="AA574" s="110"/>
      <c r="AB574" s="79"/>
    </row>
    <row r="575" spans="20:28" x14ac:dyDescent="0.3">
      <c r="T575" s="100"/>
      <c r="U575" s="66"/>
      <c r="V575" s="66"/>
      <c r="W575" s="66"/>
      <c r="Z575" s="110"/>
      <c r="AA575" s="110"/>
    </row>
    <row r="576" spans="20:28" x14ac:dyDescent="0.3">
      <c r="T576" s="100"/>
      <c r="U576" s="66"/>
      <c r="V576" s="66"/>
      <c r="W576" s="66"/>
      <c r="Z576" s="110"/>
      <c r="AA576" s="110"/>
    </row>
    <row r="577" spans="20:27" x14ac:dyDescent="0.3">
      <c r="T577" s="100"/>
      <c r="U577" s="66"/>
      <c r="V577" s="66"/>
      <c r="W577" s="66"/>
      <c r="Z577" s="110"/>
      <c r="AA577" s="110"/>
    </row>
    <row r="578" spans="20:27" x14ac:dyDescent="0.3">
      <c r="T578" s="100"/>
      <c r="U578" s="66"/>
      <c r="V578" s="66"/>
      <c r="W578" s="66"/>
      <c r="Z578" s="110"/>
      <c r="AA578" s="110"/>
    </row>
    <row r="579" spans="20:27" x14ac:dyDescent="0.3">
      <c r="T579" s="100"/>
      <c r="U579" s="66"/>
      <c r="V579" s="66"/>
      <c r="W579" s="66"/>
      <c r="Z579" s="110"/>
      <c r="AA579" s="110"/>
    </row>
    <row r="580" spans="20:27" x14ac:dyDescent="0.3">
      <c r="T580" s="100"/>
      <c r="U580" s="66"/>
      <c r="V580" s="66"/>
      <c r="W580" s="66"/>
      <c r="Z580" s="110"/>
      <c r="AA580" s="110"/>
    </row>
    <row r="581" spans="20:27" x14ac:dyDescent="0.3">
      <c r="T581" s="100"/>
      <c r="U581" s="66"/>
      <c r="V581" s="66"/>
      <c r="W581" s="66"/>
      <c r="Z581" s="110"/>
      <c r="AA581" s="110"/>
    </row>
    <row r="582" spans="20:27" x14ac:dyDescent="0.3">
      <c r="T582" s="100"/>
      <c r="U582" s="66"/>
      <c r="V582" s="66"/>
      <c r="W582" s="66"/>
      <c r="Z582" s="110"/>
      <c r="AA582" s="110"/>
    </row>
    <row r="583" spans="20:27" x14ac:dyDescent="0.3">
      <c r="T583" s="100"/>
      <c r="U583" s="66"/>
      <c r="V583" s="66"/>
      <c r="W583" s="66"/>
      <c r="Z583" s="110"/>
      <c r="AA583" s="110"/>
    </row>
    <row r="584" spans="20:27" x14ac:dyDescent="0.3">
      <c r="T584" s="100"/>
      <c r="U584" s="66"/>
      <c r="V584" s="66"/>
      <c r="W584" s="66"/>
      <c r="Z584" s="110"/>
      <c r="AA584" s="110"/>
    </row>
    <row r="585" spans="20:27" x14ac:dyDescent="0.3">
      <c r="T585" s="100"/>
      <c r="U585" s="66"/>
      <c r="V585" s="66"/>
      <c r="W585" s="66"/>
      <c r="Z585" s="110"/>
      <c r="AA585" s="110"/>
    </row>
    <row r="586" spans="20:27" x14ac:dyDescent="0.3">
      <c r="T586" s="100"/>
      <c r="U586" s="66"/>
      <c r="V586" s="66"/>
      <c r="W586" s="66"/>
      <c r="Z586" s="110"/>
      <c r="AA586" s="110"/>
    </row>
    <row r="587" spans="20:27" x14ac:dyDescent="0.3">
      <c r="T587" s="100"/>
      <c r="U587" s="66"/>
      <c r="V587" s="66"/>
      <c r="W587" s="66"/>
      <c r="Z587" s="110"/>
      <c r="AA587" s="110"/>
    </row>
    <row r="588" spans="20:27" x14ac:dyDescent="0.3">
      <c r="T588" s="100"/>
      <c r="U588" s="66"/>
      <c r="V588" s="66"/>
      <c r="W588" s="66"/>
      <c r="Z588" s="110"/>
      <c r="AA588" s="110"/>
    </row>
    <row r="589" spans="20:27" x14ac:dyDescent="0.3">
      <c r="T589" s="100"/>
      <c r="U589" s="66"/>
      <c r="V589" s="66"/>
      <c r="W589" s="66"/>
      <c r="Z589" s="110"/>
      <c r="AA589" s="110"/>
    </row>
    <row r="590" spans="20:27" x14ac:dyDescent="0.3">
      <c r="T590" s="100"/>
      <c r="U590" s="66"/>
      <c r="V590" s="66"/>
      <c r="W590" s="66"/>
      <c r="Z590" s="110"/>
      <c r="AA590" s="110"/>
    </row>
    <row r="591" spans="20:27" x14ac:dyDescent="0.3">
      <c r="T591" s="100"/>
      <c r="U591" s="66"/>
      <c r="V591" s="66"/>
      <c r="W591" s="66"/>
      <c r="Z591" s="110"/>
      <c r="AA591" s="110"/>
    </row>
    <row r="592" spans="20:27" x14ac:dyDescent="0.3">
      <c r="T592" s="100"/>
      <c r="U592" s="66"/>
      <c r="V592" s="66"/>
      <c r="W592" s="66"/>
      <c r="Z592" s="110"/>
      <c r="AA592" s="110"/>
    </row>
    <row r="593" spans="20:27" x14ac:dyDescent="0.3">
      <c r="T593" s="100"/>
      <c r="U593" s="66"/>
      <c r="V593" s="66"/>
      <c r="W593" s="66"/>
      <c r="Z593" s="110"/>
      <c r="AA593" s="110"/>
    </row>
    <row r="594" spans="20:27" x14ac:dyDescent="0.3">
      <c r="T594" s="100"/>
      <c r="U594" s="66"/>
      <c r="V594" s="66"/>
      <c r="W594" s="66"/>
      <c r="Z594" s="110"/>
      <c r="AA594" s="110"/>
    </row>
    <row r="595" spans="20:27" x14ac:dyDescent="0.3">
      <c r="T595" s="100"/>
      <c r="U595" s="66"/>
      <c r="V595" s="66"/>
      <c r="W595" s="66"/>
      <c r="Z595" s="110"/>
      <c r="AA595" s="110"/>
    </row>
    <row r="596" spans="20:27" x14ac:dyDescent="0.3">
      <c r="T596" s="100"/>
      <c r="U596" s="66"/>
      <c r="V596" s="66"/>
      <c r="W596" s="66"/>
      <c r="Z596" s="110"/>
      <c r="AA596" s="110"/>
    </row>
    <row r="597" spans="20:27" x14ac:dyDescent="0.3">
      <c r="T597" s="100"/>
      <c r="U597" s="66"/>
      <c r="V597" s="66"/>
      <c r="W597" s="66"/>
      <c r="Z597" s="110"/>
      <c r="AA597" s="110"/>
    </row>
    <row r="598" spans="20:27" x14ac:dyDescent="0.3">
      <c r="T598" s="100"/>
      <c r="U598" s="66"/>
      <c r="V598" s="66"/>
      <c r="W598" s="66"/>
      <c r="Z598" s="110"/>
      <c r="AA598" s="110"/>
    </row>
    <row r="599" spans="20:27" x14ac:dyDescent="0.3">
      <c r="T599" s="100"/>
      <c r="U599" s="66"/>
      <c r="V599" s="66"/>
      <c r="W599" s="66"/>
      <c r="Z599" s="110"/>
      <c r="AA599" s="110"/>
    </row>
    <row r="600" spans="20:27" x14ac:dyDescent="0.3">
      <c r="T600" s="100"/>
      <c r="U600" s="66"/>
      <c r="V600" s="66"/>
      <c r="W600" s="66"/>
      <c r="Z600" s="110"/>
      <c r="AA600" s="110"/>
    </row>
    <row r="601" spans="20:27" x14ac:dyDescent="0.3">
      <c r="T601" s="300"/>
      <c r="U601" s="98"/>
      <c r="V601" s="98"/>
      <c r="W601" s="98"/>
      <c r="Z601" s="110"/>
      <c r="AA601" s="110"/>
    </row>
    <row r="602" spans="20:27" x14ac:dyDescent="0.3">
      <c r="T602" s="300"/>
      <c r="U602" s="98"/>
      <c r="V602" s="98"/>
      <c r="W602" s="98"/>
      <c r="Z602" s="110"/>
      <c r="AA602" s="110"/>
    </row>
    <row r="603" spans="20:27" x14ac:dyDescent="0.3">
      <c r="T603" s="300"/>
      <c r="U603" s="98"/>
      <c r="V603" s="98"/>
      <c r="W603" s="98"/>
      <c r="Z603" s="110"/>
      <c r="AA603" s="110"/>
    </row>
    <row r="604" spans="20:27" x14ac:dyDescent="0.3">
      <c r="T604" s="300"/>
      <c r="U604" s="98"/>
      <c r="V604" s="98"/>
      <c r="W604" s="98"/>
      <c r="Z604" s="110"/>
      <c r="AA604" s="110"/>
    </row>
    <row r="605" spans="20:27" x14ac:dyDescent="0.3">
      <c r="T605" s="300"/>
      <c r="U605" s="98"/>
      <c r="V605" s="98"/>
      <c r="W605" s="98"/>
      <c r="Z605" s="110"/>
      <c r="AA605" s="110"/>
    </row>
    <row r="606" spans="20:27" x14ac:dyDescent="0.3">
      <c r="T606" s="300"/>
      <c r="U606" s="98"/>
      <c r="V606" s="98"/>
      <c r="W606" s="98"/>
      <c r="Z606" s="110"/>
      <c r="AA606" s="110"/>
    </row>
    <row r="607" spans="20:27" x14ac:dyDescent="0.3">
      <c r="T607" s="300"/>
      <c r="U607" s="98"/>
      <c r="V607" s="98"/>
      <c r="W607" s="98"/>
      <c r="Z607" s="110"/>
      <c r="AA607" s="110"/>
    </row>
    <row r="608" spans="20:27" x14ac:dyDescent="0.3">
      <c r="T608" s="300"/>
      <c r="U608" s="98"/>
      <c r="V608" s="98"/>
      <c r="W608" s="98"/>
      <c r="Z608" s="110"/>
      <c r="AA608" s="110"/>
    </row>
    <row r="609" spans="20:27" x14ac:dyDescent="0.3">
      <c r="T609" s="300"/>
      <c r="U609" s="98"/>
      <c r="V609" s="98"/>
      <c r="W609" s="98"/>
      <c r="Z609" s="110"/>
      <c r="AA609" s="110"/>
    </row>
    <row r="610" spans="20:27" x14ac:dyDescent="0.3">
      <c r="T610" s="300"/>
      <c r="U610" s="98"/>
      <c r="V610" s="98"/>
      <c r="W610" s="98"/>
      <c r="Z610" s="110"/>
      <c r="AA610" s="110"/>
    </row>
    <row r="611" spans="20:27" x14ac:dyDescent="0.3">
      <c r="T611" s="300"/>
      <c r="U611" s="98"/>
      <c r="V611" s="98"/>
      <c r="W611" s="98"/>
      <c r="Z611" s="110"/>
      <c r="AA611" s="110"/>
    </row>
    <row r="612" spans="20:27" x14ac:dyDescent="0.3">
      <c r="T612" s="300"/>
      <c r="U612" s="98"/>
      <c r="V612" s="98"/>
      <c r="W612" s="98"/>
      <c r="Z612" s="110"/>
      <c r="AA612" s="110"/>
    </row>
    <row r="613" spans="20:27" x14ac:dyDescent="0.3">
      <c r="T613" s="300"/>
      <c r="U613" s="98"/>
      <c r="V613" s="98"/>
      <c r="W613" s="98"/>
      <c r="Z613" s="110"/>
      <c r="AA613" s="110"/>
    </row>
    <row r="614" spans="20:27" x14ac:dyDescent="0.3">
      <c r="T614" s="300"/>
      <c r="U614" s="98"/>
      <c r="V614" s="98"/>
      <c r="W614" s="98"/>
      <c r="Z614" s="110"/>
      <c r="AA614" s="110"/>
    </row>
    <row r="615" spans="20:27" x14ac:dyDescent="0.3">
      <c r="T615" s="300"/>
      <c r="U615" s="98"/>
      <c r="V615" s="98"/>
      <c r="W615" s="98"/>
      <c r="Z615" s="110"/>
      <c r="AA615" s="110"/>
    </row>
    <row r="616" spans="20:27" x14ac:dyDescent="0.3">
      <c r="T616" s="300"/>
      <c r="U616" s="98"/>
      <c r="V616" s="98"/>
      <c r="W616" s="98"/>
      <c r="Z616" s="110"/>
      <c r="AA616" s="110"/>
    </row>
    <row r="617" spans="20:27" x14ac:dyDescent="0.3">
      <c r="T617" s="300"/>
      <c r="U617" s="98"/>
      <c r="V617" s="98"/>
      <c r="W617" s="98"/>
      <c r="Z617" s="110"/>
      <c r="AA617" s="110"/>
    </row>
    <row r="618" spans="20:27" x14ac:dyDescent="0.3">
      <c r="T618" s="300"/>
      <c r="U618" s="98"/>
      <c r="V618" s="98"/>
      <c r="W618" s="98"/>
      <c r="Z618" s="110"/>
      <c r="AA618" s="110"/>
    </row>
    <row r="619" spans="20:27" x14ac:dyDescent="0.3">
      <c r="T619" s="300"/>
      <c r="U619" s="98"/>
      <c r="V619" s="98"/>
      <c r="W619" s="98"/>
      <c r="Z619" s="110"/>
      <c r="AA619" s="110"/>
    </row>
    <row r="620" spans="20:27" x14ac:dyDescent="0.3">
      <c r="T620" s="300"/>
      <c r="U620" s="98"/>
      <c r="V620" s="98"/>
      <c r="W620" s="98"/>
      <c r="Z620" s="110"/>
      <c r="AA620" s="110"/>
    </row>
    <row r="621" spans="20:27" x14ac:dyDescent="0.3">
      <c r="T621" s="300"/>
      <c r="U621" s="98"/>
      <c r="V621" s="98"/>
      <c r="W621" s="98"/>
      <c r="Z621" s="110"/>
      <c r="AA621" s="110"/>
    </row>
    <row r="622" spans="20:27" x14ac:dyDescent="0.3">
      <c r="T622" s="300"/>
      <c r="U622" s="98"/>
      <c r="V622" s="98"/>
      <c r="W622" s="98"/>
      <c r="Z622" s="110"/>
      <c r="AA622" s="110"/>
    </row>
    <row r="623" spans="20:27" x14ac:dyDescent="0.3">
      <c r="T623" s="300"/>
      <c r="U623" s="98"/>
      <c r="V623" s="98"/>
      <c r="W623" s="98"/>
      <c r="Z623" s="110"/>
      <c r="AA623" s="110"/>
    </row>
    <row r="624" spans="20:27" x14ac:dyDescent="0.3">
      <c r="T624" s="300"/>
      <c r="U624" s="98"/>
      <c r="V624" s="98"/>
      <c r="W624" s="98"/>
      <c r="Z624" s="110"/>
      <c r="AA624" s="110"/>
    </row>
    <row r="625" spans="20:27" x14ac:dyDescent="0.3">
      <c r="T625" s="300"/>
      <c r="U625" s="98"/>
      <c r="V625" s="98"/>
      <c r="W625" s="98"/>
      <c r="Z625" s="110"/>
      <c r="AA625" s="110"/>
    </row>
    <row r="626" spans="20:27" x14ac:dyDescent="0.3">
      <c r="T626" s="300"/>
      <c r="U626" s="98"/>
      <c r="V626" s="98"/>
      <c r="W626" s="98"/>
      <c r="Z626" s="110"/>
      <c r="AA626" s="110"/>
    </row>
    <row r="627" spans="20:27" x14ac:dyDescent="0.3">
      <c r="T627" s="300"/>
      <c r="U627" s="98"/>
      <c r="V627" s="98"/>
      <c r="W627" s="98"/>
      <c r="Z627" s="110"/>
      <c r="AA627" s="110"/>
    </row>
    <row r="628" spans="20:27" x14ac:dyDescent="0.3">
      <c r="T628" s="300"/>
      <c r="U628" s="98"/>
      <c r="V628" s="98"/>
      <c r="W628" s="98"/>
      <c r="Z628" s="110"/>
      <c r="AA628" s="110"/>
    </row>
    <row r="629" spans="20:27" x14ac:dyDescent="0.3">
      <c r="T629" s="300"/>
      <c r="U629" s="98"/>
      <c r="V629" s="98"/>
      <c r="W629" s="98"/>
      <c r="Z629" s="110"/>
      <c r="AA629" s="110"/>
    </row>
    <row r="630" spans="20:27" x14ac:dyDescent="0.3">
      <c r="T630" s="300"/>
      <c r="U630" s="98"/>
      <c r="V630" s="98"/>
      <c r="W630" s="98"/>
      <c r="Z630" s="110"/>
      <c r="AA630" s="110"/>
    </row>
    <row r="631" spans="20:27" x14ac:dyDescent="0.3">
      <c r="T631" s="300"/>
      <c r="U631" s="98"/>
      <c r="V631" s="98"/>
      <c r="W631" s="98"/>
      <c r="Z631" s="110"/>
      <c r="AA631" s="110"/>
    </row>
    <row r="632" spans="20:27" x14ac:dyDescent="0.3">
      <c r="T632" s="300"/>
      <c r="U632" s="98"/>
      <c r="V632" s="98"/>
      <c r="W632" s="98"/>
      <c r="Z632" s="110"/>
      <c r="AA632" s="110"/>
    </row>
    <row r="633" spans="20:27" x14ac:dyDescent="0.3">
      <c r="T633" s="300"/>
      <c r="U633" s="98"/>
      <c r="V633" s="98"/>
      <c r="W633" s="98"/>
      <c r="Z633" s="110"/>
      <c r="AA633" s="110"/>
    </row>
    <row r="634" spans="20:27" x14ac:dyDescent="0.3">
      <c r="T634" s="300"/>
      <c r="U634" s="98"/>
      <c r="V634" s="98"/>
      <c r="W634" s="98"/>
      <c r="Z634" s="110"/>
      <c r="AA634" s="110"/>
    </row>
    <row r="635" spans="20:27" x14ac:dyDescent="0.3">
      <c r="T635" s="300"/>
      <c r="U635" s="98"/>
      <c r="V635" s="98"/>
      <c r="W635" s="98"/>
      <c r="Z635" s="110"/>
      <c r="AA635" s="110"/>
    </row>
    <row r="636" spans="20:27" x14ac:dyDescent="0.3">
      <c r="T636" s="300"/>
      <c r="U636" s="98"/>
      <c r="V636" s="98"/>
      <c r="W636" s="98"/>
      <c r="Z636" s="110"/>
      <c r="AA636" s="110"/>
    </row>
    <row r="637" spans="20:27" x14ac:dyDescent="0.3">
      <c r="T637" s="300"/>
      <c r="U637" s="98"/>
      <c r="V637" s="98"/>
      <c r="W637" s="98"/>
      <c r="Z637" s="110"/>
      <c r="AA637" s="110"/>
    </row>
    <row r="638" spans="20:27" x14ac:dyDescent="0.3">
      <c r="T638" s="300"/>
      <c r="U638" s="98"/>
      <c r="V638" s="98"/>
      <c r="W638" s="98"/>
      <c r="Z638" s="110"/>
      <c r="AA638" s="110"/>
    </row>
    <row r="639" spans="20:27" x14ac:dyDescent="0.3">
      <c r="T639" s="300"/>
      <c r="U639" s="98"/>
      <c r="V639" s="98"/>
      <c r="W639" s="98"/>
      <c r="Z639" s="110"/>
      <c r="AA639" s="110"/>
    </row>
    <row r="640" spans="20:27" x14ac:dyDescent="0.3">
      <c r="T640" s="300"/>
      <c r="U640" s="98"/>
      <c r="V640" s="98"/>
      <c r="W640" s="98"/>
      <c r="Z640" s="110"/>
      <c r="AA640" s="110"/>
    </row>
    <row r="641" spans="20:27" x14ac:dyDescent="0.3">
      <c r="T641" s="300"/>
      <c r="U641" s="98"/>
      <c r="V641" s="98"/>
      <c r="W641" s="98"/>
      <c r="Z641" s="110"/>
      <c r="AA641" s="110"/>
    </row>
    <row r="642" spans="20:27" x14ac:dyDescent="0.3">
      <c r="T642" s="300"/>
      <c r="U642" s="98"/>
      <c r="V642" s="98"/>
      <c r="W642" s="98"/>
      <c r="Z642" s="110"/>
      <c r="AA642" s="110"/>
    </row>
    <row r="643" spans="20:27" x14ac:dyDescent="0.3">
      <c r="T643" s="300"/>
      <c r="U643" s="98"/>
      <c r="V643" s="98"/>
      <c r="W643" s="98"/>
      <c r="Z643" s="110"/>
      <c r="AA643" s="110"/>
    </row>
    <row r="644" spans="20:27" x14ac:dyDescent="0.3">
      <c r="T644" s="300"/>
      <c r="U644" s="98"/>
      <c r="V644" s="98"/>
      <c r="W644" s="98"/>
      <c r="Z644" s="110"/>
      <c r="AA644" s="110"/>
    </row>
    <row r="645" spans="20:27" x14ac:dyDescent="0.3">
      <c r="T645" s="300"/>
      <c r="U645" s="98"/>
      <c r="V645" s="98"/>
      <c r="W645" s="98"/>
      <c r="Z645" s="110"/>
      <c r="AA645" s="110"/>
    </row>
    <row r="646" spans="20:27" x14ac:dyDescent="0.3">
      <c r="T646" s="300"/>
      <c r="U646" s="98"/>
      <c r="V646" s="98"/>
      <c r="W646" s="98"/>
      <c r="Z646" s="110"/>
      <c r="AA646" s="110"/>
    </row>
    <row r="647" spans="20:27" x14ac:dyDescent="0.3">
      <c r="T647" s="300"/>
      <c r="U647" s="98"/>
      <c r="V647" s="98"/>
      <c r="W647" s="98"/>
      <c r="Z647" s="110"/>
      <c r="AA647" s="110"/>
    </row>
    <row r="648" spans="20:27" x14ac:dyDescent="0.3">
      <c r="T648" s="300"/>
      <c r="U648" s="98"/>
      <c r="V648" s="98"/>
      <c r="W648" s="98"/>
      <c r="Z648" s="110"/>
      <c r="AA648" s="110"/>
    </row>
    <row r="649" spans="20:27" x14ac:dyDescent="0.3">
      <c r="T649" s="300"/>
      <c r="U649" s="98"/>
      <c r="V649" s="98"/>
      <c r="W649" s="98"/>
      <c r="Z649" s="110"/>
      <c r="AA649" s="110"/>
    </row>
    <row r="650" spans="20:27" x14ac:dyDescent="0.3">
      <c r="T650" s="300"/>
      <c r="U650" s="98"/>
      <c r="V650" s="98"/>
      <c r="W650" s="98"/>
      <c r="Z650" s="110"/>
      <c r="AA650" s="110"/>
    </row>
    <row r="651" spans="20:27" x14ac:dyDescent="0.3">
      <c r="T651" s="300"/>
      <c r="U651" s="98"/>
      <c r="V651" s="98"/>
      <c r="W651" s="98"/>
      <c r="Z651" s="110"/>
      <c r="AA651" s="110"/>
    </row>
    <row r="652" spans="20:27" x14ac:dyDescent="0.3">
      <c r="T652" s="300"/>
      <c r="U652" s="98"/>
      <c r="V652" s="98"/>
      <c r="W652" s="98"/>
      <c r="Z652" s="110"/>
      <c r="AA652" s="110"/>
    </row>
    <row r="653" spans="20:27" x14ac:dyDescent="0.3">
      <c r="T653" s="300"/>
      <c r="U653" s="98"/>
      <c r="V653" s="98"/>
      <c r="W653" s="98"/>
      <c r="Z653" s="110"/>
      <c r="AA653" s="110"/>
    </row>
    <row r="654" spans="20:27" x14ac:dyDescent="0.3">
      <c r="T654" s="300"/>
      <c r="U654" s="98"/>
      <c r="V654" s="98"/>
      <c r="W654" s="98"/>
      <c r="Z654" s="110"/>
      <c r="AA654" s="110"/>
    </row>
    <row r="655" spans="20:27" x14ac:dyDescent="0.3">
      <c r="T655" s="300"/>
      <c r="U655" s="98"/>
      <c r="V655" s="98"/>
      <c r="W655" s="98"/>
      <c r="Z655" s="110"/>
      <c r="AA655" s="110"/>
    </row>
    <row r="656" spans="20:27" x14ac:dyDescent="0.3">
      <c r="T656" s="300"/>
      <c r="U656" s="98"/>
      <c r="V656" s="98"/>
      <c r="W656" s="98"/>
      <c r="Z656" s="110"/>
      <c r="AA656" s="110"/>
    </row>
    <row r="657" spans="20:27" x14ac:dyDescent="0.3">
      <c r="T657" s="300"/>
      <c r="U657" s="98"/>
      <c r="V657" s="98"/>
      <c r="W657" s="98"/>
      <c r="Z657" s="110"/>
      <c r="AA657" s="110"/>
    </row>
    <row r="658" spans="20:27" x14ac:dyDescent="0.3">
      <c r="T658" s="300"/>
      <c r="U658" s="98"/>
      <c r="V658" s="98"/>
      <c r="W658" s="98"/>
      <c r="Z658" s="110"/>
      <c r="AA658" s="110"/>
    </row>
    <row r="659" spans="20:27" x14ac:dyDescent="0.3">
      <c r="T659" s="300"/>
      <c r="U659" s="98"/>
      <c r="V659" s="98"/>
      <c r="W659" s="98"/>
      <c r="Z659" s="110"/>
      <c r="AA659" s="110"/>
    </row>
    <row r="660" spans="20:27" x14ac:dyDescent="0.3">
      <c r="T660" s="300"/>
      <c r="U660" s="98"/>
      <c r="V660" s="98"/>
      <c r="W660" s="98"/>
      <c r="Z660" s="110"/>
      <c r="AA660" s="110"/>
    </row>
    <row r="661" spans="20:27" x14ac:dyDescent="0.3">
      <c r="T661" s="300"/>
      <c r="U661" s="98"/>
      <c r="V661" s="98"/>
      <c r="W661" s="98"/>
      <c r="Z661" s="110"/>
      <c r="AA661" s="110"/>
    </row>
    <row r="662" spans="20:27" x14ac:dyDescent="0.3">
      <c r="T662" s="300"/>
      <c r="U662" s="98"/>
      <c r="V662" s="98"/>
      <c r="W662" s="98"/>
      <c r="Z662" s="110"/>
      <c r="AA662" s="110"/>
    </row>
    <row r="663" spans="20:27" x14ac:dyDescent="0.3">
      <c r="T663" s="300"/>
      <c r="U663" s="98"/>
      <c r="V663" s="98"/>
      <c r="W663" s="98"/>
      <c r="Z663" s="110"/>
      <c r="AA663" s="110"/>
    </row>
    <row r="664" spans="20:27" x14ac:dyDescent="0.3">
      <c r="T664" s="300"/>
      <c r="U664" s="98"/>
      <c r="V664" s="98"/>
      <c r="W664" s="98"/>
      <c r="Z664" s="110"/>
      <c r="AA664" s="110"/>
    </row>
    <row r="665" spans="20:27" x14ac:dyDescent="0.3">
      <c r="T665" s="300"/>
      <c r="U665" s="98"/>
      <c r="V665" s="98"/>
      <c r="W665" s="98"/>
      <c r="Z665" s="110"/>
      <c r="AA665" s="110"/>
    </row>
    <row r="666" spans="20:27" x14ac:dyDescent="0.3">
      <c r="T666" s="300"/>
      <c r="U666" s="98"/>
      <c r="V666" s="98"/>
      <c r="W666" s="98"/>
    </row>
    <row r="667" spans="20:27" x14ac:dyDescent="0.3">
      <c r="T667" s="300"/>
      <c r="U667" s="98"/>
      <c r="V667" s="98"/>
      <c r="W667" s="98"/>
    </row>
    <row r="668" spans="20:27" x14ac:dyDescent="0.3">
      <c r="T668" s="300"/>
      <c r="U668" s="98"/>
      <c r="V668" s="98"/>
      <c r="W668" s="98"/>
    </row>
    <row r="669" spans="20:27" x14ac:dyDescent="0.3">
      <c r="T669" s="300"/>
      <c r="U669" s="98"/>
      <c r="V669" s="98"/>
      <c r="W669" s="98"/>
    </row>
    <row r="670" spans="20:27" x14ac:dyDescent="0.3">
      <c r="T670" s="300"/>
      <c r="U670" s="98"/>
      <c r="V670" s="98"/>
      <c r="W670" s="98"/>
    </row>
    <row r="671" spans="20:27" x14ac:dyDescent="0.3">
      <c r="T671" s="300"/>
      <c r="U671" s="98"/>
      <c r="V671" s="98"/>
      <c r="W671" s="98"/>
    </row>
    <row r="672" spans="20:27" x14ac:dyDescent="0.3">
      <c r="T672" s="300"/>
      <c r="U672" s="98"/>
      <c r="V672" s="98"/>
      <c r="W672" s="98"/>
    </row>
    <row r="673" spans="20:23" x14ac:dyDescent="0.3">
      <c r="T673" s="300"/>
      <c r="U673" s="98"/>
      <c r="V673" s="98"/>
      <c r="W673" s="98"/>
    </row>
    <row r="674" spans="20:23" x14ac:dyDescent="0.3">
      <c r="T674" s="300"/>
      <c r="U674" s="98"/>
      <c r="V674" s="98"/>
      <c r="W674" s="98"/>
    </row>
    <row r="675" spans="20:23" x14ac:dyDescent="0.3">
      <c r="T675" s="300"/>
      <c r="U675" s="98"/>
      <c r="V675" s="98"/>
      <c r="W675" s="98"/>
    </row>
    <row r="676" spans="20:23" x14ac:dyDescent="0.3">
      <c r="T676" s="300"/>
      <c r="U676" s="98"/>
      <c r="V676" s="98"/>
      <c r="W676" s="98"/>
    </row>
    <row r="677" spans="20:23" x14ac:dyDescent="0.3">
      <c r="T677" s="300"/>
      <c r="U677" s="98"/>
      <c r="V677" s="98"/>
      <c r="W677" s="98"/>
    </row>
    <row r="678" spans="20:23" x14ac:dyDescent="0.3">
      <c r="T678" s="300"/>
      <c r="U678" s="98"/>
      <c r="V678" s="98"/>
      <c r="W678" s="98"/>
    </row>
    <row r="679" spans="20:23" x14ac:dyDescent="0.3">
      <c r="T679" s="300"/>
      <c r="U679" s="98"/>
      <c r="V679" s="98"/>
      <c r="W679" s="98"/>
    </row>
    <row r="680" spans="20:23" x14ac:dyDescent="0.3">
      <c r="T680" s="300"/>
      <c r="U680" s="98"/>
      <c r="V680" s="98"/>
      <c r="W680" s="98"/>
    </row>
    <row r="681" spans="20:23" x14ac:dyDescent="0.3">
      <c r="T681" s="300"/>
      <c r="U681" s="98"/>
      <c r="V681" s="98"/>
      <c r="W681" s="98"/>
    </row>
    <row r="682" spans="20:23" x14ac:dyDescent="0.3">
      <c r="T682" s="300"/>
      <c r="U682" s="98"/>
      <c r="V682" s="98"/>
      <c r="W682" s="98"/>
    </row>
    <row r="683" spans="20:23" x14ac:dyDescent="0.3">
      <c r="T683" s="300"/>
      <c r="U683" s="98"/>
      <c r="V683" s="98"/>
      <c r="W683" s="98"/>
    </row>
    <row r="684" spans="20:23" x14ac:dyDescent="0.3">
      <c r="T684" s="300"/>
      <c r="U684" s="98"/>
      <c r="V684" s="98"/>
      <c r="W684" s="98"/>
    </row>
    <row r="685" spans="20:23" x14ac:dyDescent="0.3">
      <c r="T685" s="300"/>
      <c r="U685" s="98"/>
      <c r="V685" s="98"/>
      <c r="W685" s="98"/>
    </row>
    <row r="686" spans="20:23" x14ac:dyDescent="0.3">
      <c r="T686" s="300"/>
      <c r="U686" s="98"/>
      <c r="V686" s="98"/>
      <c r="W686" s="98"/>
    </row>
    <row r="687" spans="20:23" x14ac:dyDescent="0.3">
      <c r="T687" s="300"/>
      <c r="U687" s="98"/>
      <c r="V687" s="98"/>
      <c r="W687" s="98"/>
    </row>
    <row r="688" spans="20:23" x14ac:dyDescent="0.3">
      <c r="T688" s="300"/>
      <c r="U688" s="98"/>
      <c r="V688" s="98"/>
      <c r="W688" s="98"/>
    </row>
    <row r="689" spans="20:23" x14ac:dyDescent="0.3">
      <c r="T689" s="300"/>
      <c r="U689" s="98"/>
      <c r="V689" s="98"/>
      <c r="W689" s="98"/>
    </row>
    <row r="690" spans="20:23" x14ac:dyDescent="0.3">
      <c r="T690" s="300"/>
      <c r="U690" s="98"/>
      <c r="V690" s="98"/>
      <c r="W690" s="98"/>
    </row>
    <row r="691" spans="20:23" x14ac:dyDescent="0.3">
      <c r="T691" s="300"/>
      <c r="U691" s="98"/>
      <c r="V691" s="98"/>
      <c r="W691" s="98"/>
    </row>
    <row r="692" spans="20:23" x14ac:dyDescent="0.3">
      <c r="T692" s="300"/>
      <c r="U692" s="98"/>
      <c r="V692" s="98"/>
      <c r="W692" s="98"/>
    </row>
    <row r="693" spans="20:23" x14ac:dyDescent="0.3">
      <c r="T693" s="300"/>
      <c r="U693" s="98"/>
      <c r="V693" s="98"/>
      <c r="W693" s="98"/>
    </row>
    <row r="694" spans="20:23" x14ac:dyDescent="0.3">
      <c r="T694" s="300"/>
      <c r="U694" s="98"/>
      <c r="V694" s="98"/>
      <c r="W694" s="98"/>
    </row>
    <row r="695" spans="20:23" x14ac:dyDescent="0.3">
      <c r="T695" s="300"/>
      <c r="U695" s="98"/>
      <c r="V695" s="98"/>
      <c r="W695" s="98"/>
    </row>
    <row r="696" spans="20:23" x14ac:dyDescent="0.3">
      <c r="T696" s="300"/>
      <c r="U696" s="98"/>
      <c r="V696" s="98"/>
      <c r="W696" s="98"/>
    </row>
    <row r="697" spans="20:23" x14ac:dyDescent="0.3">
      <c r="T697" s="300"/>
      <c r="U697" s="98"/>
      <c r="V697" s="98"/>
      <c r="W697" s="98"/>
    </row>
    <row r="698" spans="20:23" x14ac:dyDescent="0.3">
      <c r="T698" s="300"/>
      <c r="U698" s="98"/>
      <c r="V698" s="98"/>
      <c r="W698" s="98"/>
    </row>
    <row r="699" spans="20:23" x14ac:dyDescent="0.3">
      <c r="T699" s="300"/>
      <c r="U699" s="98"/>
      <c r="V699" s="98"/>
      <c r="W699" s="98"/>
    </row>
    <row r="700" spans="20:23" x14ac:dyDescent="0.3">
      <c r="T700" s="300"/>
      <c r="U700" s="98"/>
      <c r="V700" s="98"/>
      <c r="W700" s="98"/>
    </row>
    <row r="701" spans="20:23" x14ac:dyDescent="0.3">
      <c r="T701" s="300"/>
      <c r="U701" s="98"/>
      <c r="V701" s="98"/>
      <c r="W701" s="98"/>
    </row>
    <row r="702" spans="20:23" x14ac:dyDescent="0.3">
      <c r="T702" s="300"/>
      <c r="U702" s="98"/>
      <c r="V702" s="98"/>
      <c r="W702" s="98"/>
    </row>
    <row r="703" spans="20:23" x14ac:dyDescent="0.3">
      <c r="T703" s="300"/>
      <c r="U703" s="98"/>
      <c r="V703" s="98"/>
      <c r="W703" s="98"/>
    </row>
    <row r="704" spans="20:23" x14ac:dyDescent="0.3">
      <c r="T704" s="300"/>
      <c r="U704" s="98"/>
      <c r="V704" s="98"/>
      <c r="W704" s="98"/>
    </row>
    <row r="705" spans="20:23" x14ac:dyDescent="0.3">
      <c r="T705" s="300"/>
      <c r="U705" s="98"/>
      <c r="V705" s="98"/>
      <c r="W705" s="98"/>
    </row>
    <row r="706" spans="20:23" x14ac:dyDescent="0.3">
      <c r="T706" s="300"/>
      <c r="U706" s="98"/>
      <c r="V706" s="98"/>
      <c r="W706" s="98"/>
    </row>
    <row r="707" spans="20:23" x14ac:dyDescent="0.3">
      <c r="T707" s="300"/>
      <c r="U707" s="98"/>
      <c r="V707" s="98"/>
      <c r="W707" s="98"/>
    </row>
    <row r="708" spans="20:23" x14ac:dyDescent="0.3">
      <c r="T708" s="300"/>
      <c r="U708" s="98"/>
      <c r="V708" s="98"/>
      <c r="W708" s="98"/>
    </row>
    <row r="709" spans="20:23" x14ac:dyDescent="0.3">
      <c r="T709" s="300"/>
      <c r="U709" s="98"/>
      <c r="V709" s="98"/>
      <c r="W709" s="98"/>
    </row>
    <row r="710" spans="20:23" x14ac:dyDescent="0.3">
      <c r="T710" s="300"/>
      <c r="U710" s="98"/>
      <c r="V710" s="98"/>
      <c r="W710" s="98"/>
    </row>
    <row r="711" spans="20:23" x14ac:dyDescent="0.3">
      <c r="T711" s="300"/>
      <c r="U711" s="98"/>
      <c r="V711" s="98"/>
      <c r="W711" s="98"/>
    </row>
    <row r="712" spans="20:23" x14ac:dyDescent="0.3">
      <c r="T712" s="300"/>
      <c r="U712" s="98"/>
      <c r="V712" s="98"/>
      <c r="W712" s="98"/>
    </row>
    <row r="713" spans="20:23" x14ac:dyDescent="0.3">
      <c r="T713" s="300"/>
      <c r="U713" s="98"/>
      <c r="V713" s="98"/>
      <c r="W713" s="98"/>
    </row>
    <row r="714" spans="20:23" x14ac:dyDescent="0.3">
      <c r="T714" s="300"/>
      <c r="U714" s="98"/>
      <c r="V714" s="98"/>
      <c r="W714" s="98"/>
    </row>
    <row r="715" spans="20:23" x14ac:dyDescent="0.3">
      <c r="T715" s="300"/>
      <c r="U715" s="98"/>
      <c r="V715" s="98"/>
      <c r="W715" s="98"/>
    </row>
    <row r="716" spans="20:23" x14ac:dyDescent="0.3">
      <c r="T716" s="300"/>
      <c r="U716" s="98"/>
      <c r="V716" s="98"/>
      <c r="W716" s="98"/>
    </row>
    <row r="717" spans="20:23" x14ac:dyDescent="0.3">
      <c r="T717" s="300"/>
      <c r="U717" s="98"/>
      <c r="V717" s="98"/>
      <c r="W717" s="98"/>
    </row>
    <row r="718" spans="20:23" x14ac:dyDescent="0.3">
      <c r="T718" s="300"/>
      <c r="U718" s="98"/>
      <c r="V718" s="98"/>
      <c r="W718" s="98"/>
    </row>
    <row r="719" spans="20:23" x14ac:dyDescent="0.3">
      <c r="T719" s="300"/>
      <c r="U719" s="98"/>
      <c r="V719" s="98"/>
      <c r="W719" s="98"/>
    </row>
    <row r="720" spans="20:23" x14ac:dyDescent="0.3">
      <c r="T720" s="300"/>
      <c r="U720" s="98"/>
      <c r="V720" s="98"/>
      <c r="W720" s="98"/>
    </row>
    <row r="721" spans="20:23" x14ac:dyDescent="0.3">
      <c r="T721" s="300"/>
      <c r="U721" s="98"/>
      <c r="V721" s="98"/>
      <c r="W721" s="98"/>
    </row>
    <row r="722" spans="20:23" x14ac:dyDescent="0.3">
      <c r="T722" s="300"/>
      <c r="U722" s="98"/>
      <c r="V722" s="98"/>
      <c r="W722" s="98"/>
    </row>
    <row r="723" spans="20:23" x14ac:dyDescent="0.3">
      <c r="T723" s="300"/>
      <c r="U723" s="98"/>
      <c r="V723" s="98"/>
      <c r="W723" s="98"/>
    </row>
    <row r="724" spans="20:23" x14ac:dyDescent="0.3">
      <c r="T724" s="300"/>
      <c r="U724" s="98"/>
      <c r="V724" s="98"/>
      <c r="W724" s="98"/>
    </row>
    <row r="725" spans="20:23" x14ac:dyDescent="0.3">
      <c r="T725" s="300"/>
      <c r="U725" s="98"/>
      <c r="V725" s="98"/>
      <c r="W725" s="98"/>
    </row>
    <row r="726" spans="20:23" x14ac:dyDescent="0.3">
      <c r="T726" s="300"/>
      <c r="U726" s="98"/>
      <c r="V726" s="98"/>
      <c r="W726" s="98"/>
    </row>
    <row r="727" spans="20:23" x14ac:dyDescent="0.3">
      <c r="T727" s="300"/>
      <c r="U727" s="98"/>
      <c r="V727" s="98"/>
      <c r="W727" s="98"/>
    </row>
    <row r="728" spans="20:23" x14ac:dyDescent="0.3">
      <c r="T728" s="300"/>
      <c r="U728" s="98"/>
      <c r="V728" s="98"/>
      <c r="W728" s="98"/>
    </row>
    <row r="729" spans="20:23" x14ac:dyDescent="0.3">
      <c r="T729" s="300"/>
      <c r="U729" s="98"/>
      <c r="V729" s="98"/>
      <c r="W729" s="98"/>
    </row>
    <row r="730" spans="20:23" x14ac:dyDescent="0.3">
      <c r="T730" s="300"/>
      <c r="U730" s="98"/>
      <c r="V730" s="98"/>
      <c r="W730" s="98"/>
    </row>
    <row r="731" spans="20:23" x14ac:dyDescent="0.3">
      <c r="T731" s="300"/>
      <c r="U731" s="98"/>
      <c r="V731" s="98"/>
      <c r="W731" s="98"/>
    </row>
    <row r="732" spans="20:23" x14ac:dyDescent="0.3">
      <c r="T732" s="300"/>
      <c r="U732" s="98"/>
      <c r="V732" s="98"/>
      <c r="W732" s="98"/>
    </row>
    <row r="733" spans="20:23" x14ac:dyDescent="0.3">
      <c r="T733" s="300"/>
      <c r="U733" s="98"/>
      <c r="V733" s="98"/>
      <c r="W733" s="98"/>
    </row>
    <row r="734" spans="20:23" x14ac:dyDescent="0.3">
      <c r="T734" s="300"/>
      <c r="U734" s="98"/>
      <c r="V734" s="98"/>
      <c r="W734" s="98"/>
    </row>
    <row r="735" spans="20:23" x14ac:dyDescent="0.3">
      <c r="T735" s="300"/>
      <c r="U735" s="98"/>
      <c r="V735" s="98"/>
      <c r="W735" s="98"/>
    </row>
    <row r="736" spans="20:23" x14ac:dyDescent="0.3">
      <c r="T736" s="300"/>
      <c r="U736" s="98"/>
      <c r="V736" s="98"/>
      <c r="W736" s="98"/>
    </row>
    <row r="737" spans="20:23" x14ac:dyDescent="0.3">
      <c r="T737" s="300"/>
      <c r="U737" s="98"/>
      <c r="V737" s="98"/>
      <c r="W737" s="98"/>
    </row>
    <row r="738" spans="20:23" x14ac:dyDescent="0.3">
      <c r="T738" s="300"/>
      <c r="U738" s="98"/>
      <c r="V738" s="98"/>
      <c r="W738" s="98"/>
    </row>
    <row r="739" spans="20:23" x14ac:dyDescent="0.3">
      <c r="T739" s="300"/>
      <c r="U739" s="98"/>
      <c r="V739" s="98"/>
      <c r="W739" s="98"/>
    </row>
    <row r="740" spans="20:23" x14ac:dyDescent="0.3">
      <c r="T740" s="300"/>
      <c r="U740" s="98"/>
      <c r="V740" s="98"/>
      <c r="W740" s="98"/>
    </row>
    <row r="741" spans="20:23" x14ac:dyDescent="0.3">
      <c r="T741" s="300"/>
      <c r="U741" s="98"/>
      <c r="V741" s="98"/>
      <c r="W741" s="98"/>
    </row>
    <row r="742" spans="20:23" x14ac:dyDescent="0.3">
      <c r="T742" s="300"/>
      <c r="U742" s="98"/>
      <c r="V742" s="98"/>
      <c r="W742" s="98"/>
    </row>
    <row r="743" spans="20:23" x14ac:dyDescent="0.3">
      <c r="T743" s="300"/>
      <c r="U743" s="98"/>
      <c r="V743" s="98"/>
      <c r="W743" s="98"/>
    </row>
    <row r="744" spans="20:23" x14ac:dyDescent="0.3">
      <c r="T744" s="300"/>
      <c r="U744" s="98"/>
      <c r="V744" s="98"/>
      <c r="W744" s="98"/>
    </row>
    <row r="745" spans="20:23" x14ac:dyDescent="0.3">
      <c r="T745" s="300"/>
      <c r="U745" s="98"/>
      <c r="V745" s="98"/>
      <c r="W745" s="98"/>
    </row>
    <row r="746" spans="20:23" x14ac:dyDescent="0.3">
      <c r="T746" s="300"/>
      <c r="U746" s="98"/>
      <c r="V746" s="98"/>
      <c r="W746" s="98"/>
    </row>
    <row r="747" spans="20:23" x14ac:dyDescent="0.3">
      <c r="T747" s="300"/>
      <c r="U747" s="98"/>
      <c r="V747" s="98"/>
      <c r="W747" s="98"/>
    </row>
    <row r="748" spans="20:23" x14ac:dyDescent="0.3">
      <c r="T748" s="300"/>
      <c r="U748" s="98"/>
      <c r="V748" s="98"/>
      <c r="W748" s="98"/>
    </row>
    <row r="749" spans="20:23" x14ac:dyDescent="0.3">
      <c r="T749" s="300"/>
      <c r="U749" s="98"/>
      <c r="V749" s="98"/>
      <c r="W749" s="98"/>
    </row>
    <row r="750" spans="20:23" x14ac:dyDescent="0.3">
      <c r="T750" s="300"/>
      <c r="U750" s="98"/>
      <c r="V750" s="98"/>
      <c r="W750" s="98"/>
    </row>
    <row r="751" spans="20:23" x14ac:dyDescent="0.3">
      <c r="T751" s="300"/>
      <c r="U751" s="98"/>
      <c r="V751" s="98"/>
      <c r="W751" s="98"/>
    </row>
    <row r="752" spans="20:23" x14ac:dyDescent="0.3">
      <c r="T752" s="300"/>
      <c r="U752" s="98"/>
      <c r="V752" s="98"/>
      <c r="W752" s="98"/>
    </row>
    <row r="753" spans="20:23" x14ac:dyDescent="0.3">
      <c r="T753" s="300"/>
      <c r="U753" s="98"/>
      <c r="V753" s="98"/>
      <c r="W753" s="98"/>
    </row>
    <row r="754" spans="20:23" x14ac:dyDescent="0.3">
      <c r="T754" s="300"/>
      <c r="U754" s="98"/>
      <c r="V754" s="98"/>
      <c r="W754" s="98"/>
    </row>
    <row r="755" spans="20:23" x14ac:dyDescent="0.3">
      <c r="T755" s="300"/>
      <c r="U755" s="98"/>
      <c r="V755" s="98"/>
      <c r="W755" s="98"/>
    </row>
    <row r="756" spans="20:23" x14ac:dyDescent="0.3">
      <c r="T756" s="300"/>
      <c r="U756" s="98"/>
      <c r="V756" s="98"/>
      <c r="W756" s="98"/>
    </row>
    <row r="757" spans="20:23" x14ac:dyDescent="0.3">
      <c r="T757" s="300"/>
      <c r="U757" s="98"/>
      <c r="V757" s="98"/>
      <c r="W757" s="98"/>
    </row>
    <row r="758" spans="20:23" x14ac:dyDescent="0.3">
      <c r="T758" s="300"/>
      <c r="U758" s="98"/>
      <c r="V758" s="98"/>
      <c r="W758" s="98"/>
    </row>
    <row r="759" spans="20:23" x14ac:dyDescent="0.3">
      <c r="T759" s="300"/>
      <c r="U759" s="98"/>
      <c r="V759" s="98"/>
      <c r="W759" s="98"/>
    </row>
    <row r="760" spans="20:23" x14ac:dyDescent="0.3">
      <c r="T760" s="300"/>
      <c r="U760" s="98"/>
      <c r="V760" s="98"/>
      <c r="W760" s="98"/>
    </row>
    <row r="761" spans="20:23" x14ac:dyDescent="0.3">
      <c r="T761" s="300"/>
      <c r="U761" s="98"/>
      <c r="V761" s="98"/>
      <c r="W761" s="98"/>
    </row>
    <row r="762" spans="20:23" x14ac:dyDescent="0.3">
      <c r="T762" s="300"/>
      <c r="U762" s="98"/>
      <c r="V762" s="98"/>
      <c r="W762" s="98"/>
    </row>
  </sheetData>
  <conditionalFormatting sqref="I2:I3 I529:I1048576 O446:Q1048576">
    <cfRule type="containsText" dxfId="1065" priority="562" operator="containsText" text="RAL 7004">
      <formula>NOT(ISERROR(SEARCH("RAL 7004",I2)))</formula>
    </cfRule>
    <cfRule type="containsText" dxfId="1064" priority="563" operator="containsText" text="RAL 1021">
      <formula>NOT(ISERROR(SEARCH("RAL 1021",I2)))</formula>
    </cfRule>
    <cfRule type="containsText" dxfId="1063" priority="564" operator="containsText" text="RAL 5015">
      <formula>NOT(ISERROR(SEARCH("RAL 5015",I2)))</formula>
    </cfRule>
  </conditionalFormatting>
  <conditionalFormatting sqref="I5">
    <cfRule type="containsText" dxfId="1062" priority="559" operator="containsText" text="RAL 7004">
      <formula>NOT(ISERROR(SEARCH("RAL 7004",I5)))</formula>
    </cfRule>
    <cfRule type="containsText" dxfId="1061" priority="560" operator="containsText" text="RAL 1021">
      <formula>NOT(ISERROR(SEARCH("RAL 1021",I5)))</formula>
    </cfRule>
    <cfRule type="containsText" dxfId="1060" priority="561" operator="containsText" text="RAL 5015">
      <formula>NOT(ISERROR(SEARCH("RAL 5015",I5)))</formula>
    </cfRule>
  </conditionalFormatting>
  <conditionalFormatting sqref="I4">
    <cfRule type="containsText" dxfId="1059" priority="556" operator="containsText" text="RAL 7004">
      <formula>NOT(ISERROR(SEARCH("RAL 7004",I4)))</formula>
    </cfRule>
    <cfRule type="containsText" dxfId="1058" priority="557" operator="containsText" text="RAL 1021">
      <formula>NOT(ISERROR(SEARCH("RAL 1021",I4)))</formula>
    </cfRule>
    <cfRule type="containsText" dxfId="1057" priority="558" operator="containsText" text="RAL 5015">
      <formula>NOT(ISERROR(SEARCH("RAL 5015",I4)))</formula>
    </cfRule>
  </conditionalFormatting>
  <conditionalFormatting sqref="I6:I16">
    <cfRule type="containsText" dxfId="1056" priority="553" operator="containsText" text="RAL 7004">
      <formula>NOT(ISERROR(SEARCH("RAL 7004",I6)))</formula>
    </cfRule>
    <cfRule type="containsText" dxfId="1055" priority="554" operator="containsText" text="RAL 1021">
      <formula>NOT(ISERROR(SEARCH("RAL 1021",I6)))</formula>
    </cfRule>
    <cfRule type="containsText" dxfId="1054" priority="555" operator="containsText" text="RAL 5015">
      <formula>NOT(ISERROR(SEARCH("RAL 5015",I6)))</formula>
    </cfRule>
  </conditionalFormatting>
  <conditionalFormatting sqref="I87:I93">
    <cfRule type="containsText" dxfId="1053" priority="550" operator="containsText" text="RAL 7004">
      <formula>NOT(ISERROR(SEARCH("RAL 7004",I87)))</formula>
    </cfRule>
    <cfRule type="containsText" dxfId="1052" priority="551" operator="containsText" text="RAL 1021">
      <formula>NOT(ISERROR(SEARCH("RAL 1021",I87)))</formula>
    </cfRule>
    <cfRule type="containsText" dxfId="1051" priority="552" operator="containsText" text="RAL 5015">
      <formula>NOT(ISERROR(SEARCH("RAL 5015",I87)))</formula>
    </cfRule>
  </conditionalFormatting>
  <conditionalFormatting sqref="I94:I113">
    <cfRule type="containsText" dxfId="1050" priority="547" operator="containsText" text="RAL 7004">
      <formula>NOT(ISERROR(SEARCH("RAL 7004",I94)))</formula>
    </cfRule>
    <cfRule type="containsText" dxfId="1049" priority="548" operator="containsText" text="RAL 1021">
      <formula>NOT(ISERROR(SEARCH("RAL 1021",I94)))</formula>
    </cfRule>
    <cfRule type="containsText" dxfId="1048" priority="549" operator="containsText" text="RAL 5015">
      <formula>NOT(ISERROR(SEARCH("RAL 5015",I94)))</formula>
    </cfRule>
  </conditionalFormatting>
  <conditionalFormatting sqref="I114">
    <cfRule type="containsText" dxfId="1047" priority="544" operator="containsText" text="RAL 7004">
      <formula>NOT(ISERROR(SEARCH("RAL 7004",I114)))</formula>
    </cfRule>
    <cfRule type="containsText" dxfId="1046" priority="545" operator="containsText" text="RAL 1021">
      <formula>NOT(ISERROR(SEARCH("RAL 1021",I114)))</formula>
    </cfRule>
    <cfRule type="containsText" dxfId="1045" priority="546" operator="containsText" text="RAL 5015">
      <formula>NOT(ISERROR(SEARCH("RAL 5015",I114)))</formula>
    </cfRule>
  </conditionalFormatting>
  <conditionalFormatting sqref="I115:I126">
    <cfRule type="containsText" dxfId="1044" priority="541" operator="containsText" text="RAL 7004">
      <formula>NOT(ISERROR(SEARCH("RAL 7004",I115)))</formula>
    </cfRule>
    <cfRule type="containsText" dxfId="1043" priority="542" operator="containsText" text="RAL 1021">
      <formula>NOT(ISERROR(SEARCH("RAL 1021",I115)))</formula>
    </cfRule>
    <cfRule type="containsText" dxfId="1042" priority="543" operator="containsText" text="RAL 5015">
      <formula>NOT(ISERROR(SEARCH("RAL 5015",I115)))</formula>
    </cfRule>
  </conditionalFormatting>
  <conditionalFormatting sqref="I127:I158">
    <cfRule type="containsText" dxfId="1041" priority="538" operator="containsText" text="RAL 7004">
      <formula>NOT(ISERROR(SEARCH("RAL 7004",I127)))</formula>
    </cfRule>
    <cfRule type="containsText" dxfId="1040" priority="539" operator="containsText" text="RAL 1021">
      <formula>NOT(ISERROR(SEARCH("RAL 1021",I127)))</formula>
    </cfRule>
    <cfRule type="containsText" dxfId="1039" priority="540" operator="containsText" text="RAL 5015">
      <formula>NOT(ISERROR(SEARCH("RAL 5015",I127)))</formula>
    </cfRule>
  </conditionalFormatting>
  <conditionalFormatting sqref="I159:I177">
    <cfRule type="containsText" dxfId="1038" priority="535" operator="containsText" text="RAL 7004">
      <formula>NOT(ISERROR(SEARCH("RAL 7004",I159)))</formula>
    </cfRule>
    <cfRule type="containsText" dxfId="1037" priority="536" operator="containsText" text="RAL 1021">
      <formula>NOT(ISERROR(SEARCH("RAL 1021",I159)))</formula>
    </cfRule>
    <cfRule type="containsText" dxfId="1036" priority="537" operator="containsText" text="RAL 5015">
      <formula>NOT(ISERROR(SEARCH("RAL 5015",I159)))</formula>
    </cfRule>
  </conditionalFormatting>
  <conditionalFormatting sqref="I178:I179">
    <cfRule type="containsText" dxfId="1035" priority="532" operator="containsText" text="RAL 7004">
      <formula>NOT(ISERROR(SEARCH("RAL 7004",I178)))</formula>
    </cfRule>
    <cfRule type="containsText" dxfId="1034" priority="533" operator="containsText" text="RAL 1021">
      <formula>NOT(ISERROR(SEARCH("RAL 1021",I178)))</formula>
    </cfRule>
    <cfRule type="containsText" dxfId="1033" priority="534" operator="containsText" text="RAL 5015">
      <formula>NOT(ISERROR(SEARCH("RAL 5015",I178)))</formula>
    </cfRule>
  </conditionalFormatting>
  <conditionalFormatting sqref="I180">
    <cfRule type="containsText" dxfId="1032" priority="529" operator="containsText" text="RAL 7004">
      <formula>NOT(ISERROR(SEARCH("RAL 7004",I180)))</formula>
    </cfRule>
    <cfRule type="containsText" dxfId="1031" priority="530" operator="containsText" text="RAL 1021">
      <formula>NOT(ISERROR(SEARCH("RAL 1021",I180)))</formula>
    </cfRule>
    <cfRule type="containsText" dxfId="1030" priority="531" operator="containsText" text="RAL 5015">
      <formula>NOT(ISERROR(SEARCH("RAL 5015",I180)))</formula>
    </cfRule>
  </conditionalFormatting>
  <conditionalFormatting sqref="I181:I313">
    <cfRule type="containsText" dxfId="1029" priority="526" operator="containsText" text="RAL 7004">
      <formula>NOT(ISERROR(SEARCH("RAL 7004",I181)))</formula>
    </cfRule>
    <cfRule type="containsText" dxfId="1028" priority="527" operator="containsText" text="RAL 1021">
      <formula>NOT(ISERROR(SEARCH("RAL 1021",I181)))</formula>
    </cfRule>
    <cfRule type="containsText" dxfId="1027" priority="528" operator="containsText" text="RAL 5015">
      <formula>NOT(ISERROR(SEARCH("RAL 5015",I181)))</formula>
    </cfRule>
  </conditionalFormatting>
  <conditionalFormatting sqref="I314:I321">
    <cfRule type="containsText" dxfId="1026" priority="523" operator="containsText" text="RAL 7004">
      <formula>NOT(ISERROR(SEARCH("RAL 7004",I314)))</formula>
    </cfRule>
    <cfRule type="containsText" dxfId="1025" priority="524" operator="containsText" text="RAL 1021">
      <formula>NOT(ISERROR(SEARCH("RAL 1021",I314)))</formula>
    </cfRule>
    <cfRule type="containsText" dxfId="1024" priority="525" operator="containsText" text="RAL 5015">
      <formula>NOT(ISERROR(SEARCH("RAL 5015",I314)))</formula>
    </cfRule>
  </conditionalFormatting>
  <conditionalFormatting sqref="I322:I430">
    <cfRule type="containsText" dxfId="1023" priority="520" operator="containsText" text="RAL 7004">
      <formula>NOT(ISERROR(SEARCH("RAL 7004",I322)))</formula>
    </cfRule>
    <cfRule type="containsText" dxfId="1022" priority="521" operator="containsText" text="RAL 1021">
      <formula>NOT(ISERROR(SEARCH("RAL 1021",I322)))</formula>
    </cfRule>
    <cfRule type="containsText" dxfId="1021" priority="522" operator="containsText" text="RAL 5015">
      <formula>NOT(ISERROR(SEARCH("RAL 5015",I322)))</formula>
    </cfRule>
  </conditionalFormatting>
  <conditionalFormatting sqref="I436:I459">
    <cfRule type="containsText" dxfId="1020" priority="517" operator="containsText" text="RAL 7004">
      <formula>NOT(ISERROR(SEARCH("RAL 7004",I436)))</formula>
    </cfRule>
    <cfRule type="containsText" dxfId="1019" priority="518" operator="containsText" text="RAL 1021">
      <formula>NOT(ISERROR(SEARCH("RAL 1021",I436)))</formula>
    </cfRule>
    <cfRule type="containsText" dxfId="1018" priority="519" operator="containsText" text="RAL 5015">
      <formula>NOT(ISERROR(SEARCH("RAL 5015",I436)))</formula>
    </cfRule>
  </conditionalFormatting>
  <conditionalFormatting sqref="I460:I484">
    <cfRule type="containsText" dxfId="1017" priority="514" operator="containsText" text="RAL 7004">
      <formula>NOT(ISERROR(SEARCH("RAL 7004",I460)))</formula>
    </cfRule>
    <cfRule type="containsText" dxfId="1016" priority="515" operator="containsText" text="RAL 1021">
      <formula>NOT(ISERROR(SEARCH("RAL 1021",I460)))</formula>
    </cfRule>
    <cfRule type="containsText" dxfId="1015" priority="516" operator="containsText" text="RAL 5015">
      <formula>NOT(ISERROR(SEARCH("RAL 5015",I460)))</formula>
    </cfRule>
  </conditionalFormatting>
  <conditionalFormatting sqref="I485:I507">
    <cfRule type="containsText" dxfId="1014" priority="511" operator="containsText" text="RAL 7004">
      <formula>NOT(ISERROR(SEARCH("RAL 7004",I485)))</formula>
    </cfRule>
    <cfRule type="containsText" dxfId="1013" priority="512" operator="containsText" text="RAL 1021">
      <formula>NOT(ISERROR(SEARCH("RAL 1021",I485)))</formula>
    </cfRule>
    <cfRule type="containsText" dxfId="1012" priority="513" operator="containsText" text="RAL 5015">
      <formula>NOT(ISERROR(SEARCH("RAL 5015",I485)))</formula>
    </cfRule>
  </conditionalFormatting>
  <conditionalFormatting sqref="I508:I528">
    <cfRule type="containsText" dxfId="1011" priority="508" operator="containsText" text="RAL 7004">
      <formula>NOT(ISERROR(SEARCH("RAL 7004",I508)))</formula>
    </cfRule>
    <cfRule type="containsText" dxfId="1010" priority="509" operator="containsText" text="RAL 1021">
      <formula>NOT(ISERROR(SEARCH("RAL 1021",I508)))</formula>
    </cfRule>
    <cfRule type="containsText" dxfId="1009" priority="510" operator="containsText" text="RAL 5015">
      <formula>NOT(ISERROR(SEARCH("RAL 5015",I508)))</formula>
    </cfRule>
  </conditionalFormatting>
  <conditionalFormatting sqref="I435">
    <cfRule type="containsText" dxfId="1008" priority="505" operator="containsText" text="RAL 7004">
      <formula>NOT(ISERROR(SEARCH("RAL 7004",I435)))</formula>
    </cfRule>
    <cfRule type="containsText" dxfId="1007" priority="506" operator="containsText" text="RAL 1021">
      <formula>NOT(ISERROR(SEARCH("RAL 1021",I435)))</formula>
    </cfRule>
    <cfRule type="containsText" dxfId="1006" priority="507" operator="containsText" text="RAL 5015">
      <formula>NOT(ISERROR(SEARCH("RAL 5015",I435)))</formula>
    </cfRule>
  </conditionalFormatting>
  <conditionalFormatting sqref="I431:I434">
    <cfRule type="containsText" dxfId="1005" priority="502" operator="containsText" text="RAL 7004">
      <formula>NOT(ISERROR(SEARCH("RAL 7004",I431)))</formula>
    </cfRule>
    <cfRule type="containsText" dxfId="1004" priority="503" operator="containsText" text="RAL 1021">
      <formula>NOT(ISERROR(SEARCH("RAL 1021",I431)))</formula>
    </cfRule>
    <cfRule type="containsText" dxfId="1003" priority="504" operator="containsText" text="RAL 5015">
      <formula>NOT(ISERROR(SEARCH("RAL 5015",I431)))</formula>
    </cfRule>
  </conditionalFormatting>
  <conditionalFormatting sqref="I19">
    <cfRule type="containsText" dxfId="1002" priority="499" operator="containsText" text="RAL 7004">
      <formula>NOT(ISERROR(SEARCH("RAL 7004",I19)))</formula>
    </cfRule>
    <cfRule type="containsText" dxfId="1001" priority="500" operator="containsText" text="RAL 1021">
      <formula>NOT(ISERROR(SEARCH("RAL 1021",I19)))</formula>
    </cfRule>
    <cfRule type="containsText" dxfId="1000" priority="501" operator="containsText" text="RAL 5015">
      <formula>NOT(ISERROR(SEARCH("RAL 5015",I19)))</formula>
    </cfRule>
  </conditionalFormatting>
  <conditionalFormatting sqref="I20">
    <cfRule type="containsText" dxfId="999" priority="496" operator="containsText" text="RAL 7004">
      <formula>NOT(ISERROR(SEARCH("RAL 7004",I20)))</formula>
    </cfRule>
    <cfRule type="containsText" dxfId="998" priority="497" operator="containsText" text="RAL 1021">
      <formula>NOT(ISERROR(SEARCH("RAL 1021",I20)))</formula>
    </cfRule>
    <cfRule type="containsText" dxfId="997" priority="498" operator="containsText" text="RAL 5015">
      <formula>NOT(ISERROR(SEARCH("RAL 5015",I20)))</formula>
    </cfRule>
  </conditionalFormatting>
  <conditionalFormatting sqref="I22:I23">
    <cfRule type="containsText" dxfId="996" priority="493" operator="containsText" text="RAL 7004">
      <formula>NOT(ISERROR(SEARCH("RAL 7004",I22)))</formula>
    </cfRule>
    <cfRule type="containsText" dxfId="995" priority="494" operator="containsText" text="RAL 1021">
      <formula>NOT(ISERROR(SEARCH("RAL 1021",I22)))</formula>
    </cfRule>
    <cfRule type="containsText" dxfId="994" priority="495" operator="containsText" text="RAL 5015">
      <formula>NOT(ISERROR(SEARCH("RAL 5015",I22)))</formula>
    </cfRule>
  </conditionalFormatting>
  <conditionalFormatting sqref="I25:I26">
    <cfRule type="containsText" dxfId="993" priority="490" operator="containsText" text="RAL 7004">
      <formula>NOT(ISERROR(SEARCH("RAL 7004",I25)))</formula>
    </cfRule>
    <cfRule type="containsText" dxfId="992" priority="491" operator="containsText" text="RAL 1021">
      <formula>NOT(ISERROR(SEARCH("RAL 1021",I25)))</formula>
    </cfRule>
    <cfRule type="containsText" dxfId="991" priority="492" operator="containsText" text="RAL 5015">
      <formula>NOT(ISERROR(SEARCH("RAL 5015",I25)))</formula>
    </cfRule>
  </conditionalFormatting>
  <conditionalFormatting sqref="I28:I29">
    <cfRule type="containsText" dxfId="990" priority="487" operator="containsText" text="RAL 7004">
      <formula>NOT(ISERROR(SEARCH("RAL 7004",I28)))</formula>
    </cfRule>
    <cfRule type="containsText" dxfId="989" priority="488" operator="containsText" text="RAL 1021">
      <formula>NOT(ISERROR(SEARCH("RAL 1021",I28)))</formula>
    </cfRule>
    <cfRule type="containsText" dxfId="988" priority="489" operator="containsText" text="RAL 5015">
      <formula>NOT(ISERROR(SEARCH("RAL 5015",I28)))</formula>
    </cfRule>
  </conditionalFormatting>
  <conditionalFormatting sqref="I31:I32">
    <cfRule type="containsText" dxfId="987" priority="484" operator="containsText" text="RAL 7004">
      <formula>NOT(ISERROR(SEARCH("RAL 7004",I31)))</formula>
    </cfRule>
    <cfRule type="containsText" dxfId="986" priority="485" operator="containsText" text="RAL 1021">
      <formula>NOT(ISERROR(SEARCH("RAL 1021",I31)))</formula>
    </cfRule>
    <cfRule type="containsText" dxfId="985" priority="486" operator="containsText" text="RAL 5015">
      <formula>NOT(ISERROR(SEARCH("RAL 5015",I31)))</formula>
    </cfRule>
  </conditionalFormatting>
  <conditionalFormatting sqref="I34:I35">
    <cfRule type="containsText" dxfId="984" priority="481" operator="containsText" text="RAL 7004">
      <formula>NOT(ISERROR(SEARCH("RAL 7004",I34)))</formula>
    </cfRule>
    <cfRule type="containsText" dxfId="983" priority="482" operator="containsText" text="RAL 1021">
      <formula>NOT(ISERROR(SEARCH("RAL 1021",I34)))</formula>
    </cfRule>
    <cfRule type="containsText" dxfId="982" priority="483" operator="containsText" text="RAL 5015">
      <formula>NOT(ISERROR(SEARCH("RAL 5015",I34)))</formula>
    </cfRule>
  </conditionalFormatting>
  <conditionalFormatting sqref="I38:I39">
    <cfRule type="containsText" dxfId="981" priority="478" operator="containsText" text="RAL 7004">
      <formula>NOT(ISERROR(SEARCH("RAL 7004",I38)))</formula>
    </cfRule>
    <cfRule type="containsText" dxfId="980" priority="479" operator="containsText" text="RAL 1021">
      <formula>NOT(ISERROR(SEARCH("RAL 1021",I38)))</formula>
    </cfRule>
    <cfRule type="containsText" dxfId="979" priority="480" operator="containsText" text="RAL 5015">
      <formula>NOT(ISERROR(SEARCH("RAL 5015",I38)))</formula>
    </cfRule>
  </conditionalFormatting>
  <conditionalFormatting sqref="I42:I47">
    <cfRule type="containsText" dxfId="978" priority="475" operator="containsText" text="RAL 7004">
      <formula>NOT(ISERROR(SEARCH("RAL 7004",I42)))</formula>
    </cfRule>
    <cfRule type="containsText" dxfId="977" priority="476" operator="containsText" text="RAL 1021">
      <formula>NOT(ISERROR(SEARCH("RAL 1021",I42)))</formula>
    </cfRule>
    <cfRule type="containsText" dxfId="976" priority="477" operator="containsText" text="RAL 5015">
      <formula>NOT(ISERROR(SEARCH("RAL 5015",I42)))</formula>
    </cfRule>
  </conditionalFormatting>
  <conditionalFormatting sqref="I49">
    <cfRule type="containsText" dxfId="975" priority="472" operator="containsText" text="RAL 7004">
      <formula>NOT(ISERROR(SEARCH("RAL 7004",I49)))</formula>
    </cfRule>
    <cfRule type="containsText" dxfId="974" priority="473" operator="containsText" text="RAL 1021">
      <formula>NOT(ISERROR(SEARCH("RAL 1021",I49)))</formula>
    </cfRule>
    <cfRule type="containsText" dxfId="973" priority="474" operator="containsText" text="RAL 5015">
      <formula>NOT(ISERROR(SEARCH("RAL 5015",I49)))</formula>
    </cfRule>
  </conditionalFormatting>
  <conditionalFormatting sqref="I50">
    <cfRule type="containsText" dxfId="972" priority="469" operator="containsText" text="RAL 7004">
      <formula>NOT(ISERROR(SEARCH("RAL 7004",I50)))</formula>
    </cfRule>
    <cfRule type="containsText" dxfId="971" priority="470" operator="containsText" text="RAL 1021">
      <formula>NOT(ISERROR(SEARCH("RAL 1021",I50)))</formula>
    </cfRule>
    <cfRule type="containsText" dxfId="970" priority="471" operator="containsText" text="RAL 5015">
      <formula>NOT(ISERROR(SEARCH("RAL 5015",I50)))</formula>
    </cfRule>
  </conditionalFormatting>
  <conditionalFormatting sqref="I52:I53">
    <cfRule type="containsText" dxfId="969" priority="466" operator="containsText" text="RAL 7004">
      <formula>NOT(ISERROR(SEARCH("RAL 7004",I52)))</formula>
    </cfRule>
    <cfRule type="containsText" dxfId="968" priority="467" operator="containsText" text="RAL 1021">
      <formula>NOT(ISERROR(SEARCH("RAL 1021",I52)))</formula>
    </cfRule>
    <cfRule type="containsText" dxfId="967" priority="468" operator="containsText" text="RAL 5015">
      <formula>NOT(ISERROR(SEARCH("RAL 5015",I52)))</formula>
    </cfRule>
  </conditionalFormatting>
  <conditionalFormatting sqref="I55:I56">
    <cfRule type="containsText" dxfId="966" priority="463" operator="containsText" text="RAL 7004">
      <formula>NOT(ISERROR(SEARCH("RAL 7004",I55)))</formula>
    </cfRule>
    <cfRule type="containsText" dxfId="965" priority="464" operator="containsText" text="RAL 1021">
      <formula>NOT(ISERROR(SEARCH("RAL 1021",I55)))</formula>
    </cfRule>
    <cfRule type="containsText" dxfId="964" priority="465" operator="containsText" text="RAL 5015">
      <formula>NOT(ISERROR(SEARCH("RAL 5015",I55)))</formula>
    </cfRule>
  </conditionalFormatting>
  <conditionalFormatting sqref="I58:I59">
    <cfRule type="containsText" dxfId="963" priority="460" operator="containsText" text="RAL 7004">
      <formula>NOT(ISERROR(SEARCH("RAL 7004",I58)))</formula>
    </cfRule>
    <cfRule type="containsText" dxfId="962" priority="461" operator="containsText" text="RAL 1021">
      <formula>NOT(ISERROR(SEARCH("RAL 1021",I58)))</formula>
    </cfRule>
    <cfRule type="containsText" dxfId="961" priority="462" operator="containsText" text="RAL 5015">
      <formula>NOT(ISERROR(SEARCH("RAL 5015",I58)))</formula>
    </cfRule>
  </conditionalFormatting>
  <conditionalFormatting sqref="I86">
    <cfRule type="containsText" dxfId="960" priority="457" operator="containsText" text="RAL 7004">
      <formula>NOT(ISERROR(SEARCH("RAL 7004",I86)))</formula>
    </cfRule>
    <cfRule type="containsText" dxfId="959" priority="458" operator="containsText" text="RAL 1021">
      <formula>NOT(ISERROR(SEARCH("RAL 1021",I86)))</formula>
    </cfRule>
    <cfRule type="containsText" dxfId="958" priority="459" operator="containsText" text="RAL 5015">
      <formula>NOT(ISERROR(SEARCH("RAL 5015",I86)))</formula>
    </cfRule>
  </conditionalFormatting>
  <conditionalFormatting sqref="I17:I18">
    <cfRule type="containsText" dxfId="957" priority="454" operator="containsText" text="RAL 7004">
      <formula>NOT(ISERROR(SEARCH("RAL 7004",I17)))</formula>
    </cfRule>
    <cfRule type="containsText" dxfId="956" priority="455" operator="containsText" text="RAL 1021">
      <formula>NOT(ISERROR(SEARCH("RAL 1021",I17)))</formula>
    </cfRule>
    <cfRule type="containsText" dxfId="955" priority="456" operator="containsText" text="RAL 5015">
      <formula>NOT(ISERROR(SEARCH("RAL 5015",I17)))</formula>
    </cfRule>
  </conditionalFormatting>
  <conditionalFormatting sqref="I21">
    <cfRule type="containsText" dxfId="954" priority="451" operator="containsText" text="RAL 7004">
      <formula>NOT(ISERROR(SEARCH("RAL 7004",I21)))</formula>
    </cfRule>
    <cfRule type="containsText" dxfId="953" priority="452" operator="containsText" text="RAL 1021">
      <formula>NOT(ISERROR(SEARCH("RAL 1021",I21)))</formula>
    </cfRule>
    <cfRule type="containsText" dxfId="952" priority="453" operator="containsText" text="RAL 5015">
      <formula>NOT(ISERROR(SEARCH("RAL 5015",I21)))</formula>
    </cfRule>
  </conditionalFormatting>
  <conditionalFormatting sqref="I24">
    <cfRule type="containsText" dxfId="951" priority="448" operator="containsText" text="RAL 7004">
      <formula>NOT(ISERROR(SEARCH("RAL 7004",I24)))</formula>
    </cfRule>
    <cfRule type="containsText" dxfId="950" priority="449" operator="containsText" text="RAL 1021">
      <formula>NOT(ISERROR(SEARCH("RAL 1021",I24)))</formula>
    </cfRule>
    <cfRule type="containsText" dxfId="949" priority="450" operator="containsText" text="RAL 5015">
      <formula>NOT(ISERROR(SEARCH("RAL 5015",I24)))</formula>
    </cfRule>
  </conditionalFormatting>
  <conditionalFormatting sqref="I27">
    <cfRule type="containsText" dxfId="948" priority="445" operator="containsText" text="RAL 7004">
      <formula>NOT(ISERROR(SEARCH("RAL 7004",I27)))</formula>
    </cfRule>
    <cfRule type="containsText" dxfId="947" priority="446" operator="containsText" text="RAL 1021">
      <formula>NOT(ISERROR(SEARCH("RAL 1021",I27)))</formula>
    </cfRule>
    <cfRule type="containsText" dxfId="946" priority="447" operator="containsText" text="RAL 5015">
      <formula>NOT(ISERROR(SEARCH("RAL 5015",I27)))</formula>
    </cfRule>
  </conditionalFormatting>
  <conditionalFormatting sqref="I30">
    <cfRule type="containsText" dxfId="945" priority="442" operator="containsText" text="RAL 7004">
      <formula>NOT(ISERROR(SEARCH("RAL 7004",I30)))</formula>
    </cfRule>
    <cfRule type="containsText" dxfId="944" priority="443" operator="containsText" text="RAL 1021">
      <formula>NOT(ISERROR(SEARCH("RAL 1021",I30)))</formula>
    </cfRule>
    <cfRule type="containsText" dxfId="943" priority="444" operator="containsText" text="RAL 5015">
      <formula>NOT(ISERROR(SEARCH("RAL 5015",I30)))</formula>
    </cfRule>
  </conditionalFormatting>
  <conditionalFormatting sqref="I33">
    <cfRule type="containsText" dxfId="942" priority="439" operator="containsText" text="RAL 7004">
      <formula>NOT(ISERROR(SEARCH("RAL 7004",I33)))</formula>
    </cfRule>
    <cfRule type="containsText" dxfId="941" priority="440" operator="containsText" text="RAL 1021">
      <formula>NOT(ISERROR(SEARCH("RAL 1021",I33)))</formula>
    </cfRule>
    <cfRule type="containsText" dxfId="940" priority="441" operator="containsText" text="RAL 5015">
      <formula>NOT(ISERROR(SEARCH("RAL 5015",I33)))</formula>
    </cfRule>
  </conditionalFormatting>
  <conditionalFormatting sqref="I36:I37">
    <cfRule type="containsText" dxfId="939" priority="436" operator="containsText" text="RAL 7004">
      <formula>NOT(ISERROR(SEARCH("RAL 7004",I36)))</formula>
    </cfRule>
    <cfRule type="containsText" dxfId="938" priority="437" operator="containsText" text="RAL 1021">
      <formula>NOT(ISERROR(SEARCH("RAL 1021",I36)))</formula>
    </cfRule>
    <cfRule type="containsText" dxfId="937" priority="438" operator="containsText" text="RAL 5015">
      <formula>NOT(ISERROR(SEARCH("RAL 5015",I36)))</formula>
    </cfRule>
  </conditionalFormatting>
  <conditionalFormatting sqref="I40:I41">
    <cfRule type="containsText" dxfId="936" priority="433" operator="containsText" text="RAL 7004">
      <formula>NOT(ISERROR(SEARCH("RAL 7004",I40)))</formula>
    </cfRule>
    <cfRule type="containsText" dxfId="935" priority="434" operator="containsText" text="RAL 1021">
      <formula>NOT(ISERROR(SEARCH("RAL 1021",I40)))</formula>
    </cfRule>
    <cfRule type="containsText" dxfId="934" priority="435" operator="containsText" text="RAL 5015">
      <formula>NOT(ISERROR(SEARCH("RAL 5015",I40)))</formula>
    </cfRule>
  </conditionalFormatting>
  <conditionalFormatting sqref="I48">
    <cfRule type="containsText" dxfId="933" priority="430" operator="containsText" text="RAL 7004">
      <formula>NOT(ISERROR(SEARCH("RAL 7004",I48)))</formula>
    </cfRule>
    <cfRule type="containsText" dxfId="932" priority="431" operator="containsText" text="RAL 1021">
      <formula>NOT(ISERROR(SEARCH("RAL 1021",I48)))</formula>
    </cfRule>
    <cfRule type="containsText" dxfId="931" priority="432" operator="containsText" text="RAL 5015">
      <formula>NOT(ISERROR(SEARCH("RAL 5015",I48)))</formula>
    </cfRule>
  </conditionalFormatting>
  <conditionalFormatting sqref="I51">
    <cfRule type="containsText" dxfId="930" priority="427" operator="containsText" text="RAL 7004">
      <formula>NOT(ISERROR(SEARCH("RAL 7004",I51)))</formula>
    </cfRule>
    <cfRule type="containsText" dxfId="929" priority="428" operator="containsText" text="RAL 1021">
      <formula>NOT(ISERROR(SEARCH("RAL 1021",I51)))</formula>
    </cfRule>
    <cfRule type="containsText" dxfId="928" priority="429" operator="containsText" text="RAL 5015">
      <formula>NOT(ISERROR(SEARCH("RAL 5015",I51)))</formula>
    </cfRule>
  </conditionalFormatting>
  <conditionalFormatting sqref="I54">
    <cfRule type="containsText" dxfId="927" priority="424" operator="containsText" text="RAL 7004">
      <formula>NOT(ISERROR(SEARCH("RAL 7004",I54)))</formula>
    </cfRule>
    <cfRule type="containsText" dxfId="926" priority="425" operator="containsText" text="RAL 1021">
      <formula>NOT(ISERROR(SEARCH("RAL 1021",I54)))</formula>
    </cfRule>
    <cfRule type="containsText" dxfId="925" priority="426" operator="containsText" text="RAL 5015">
      <formula>NOT(ISERROR(SEARCH("RAL 5015",I54)))</formula>
    </cfRule>
  </conditionalFormatting>
  <conditionalFormatting sqref="I57">
    <cfRule type="containsText" dxfId="924" priority="421" operator="containsText" text="RAL 7004">
      <formula>NOT(ISERROR(SEARCH("RAL 7004",I57)))</formula>
    </cfRule>
    <cfRule type="containsText" dxfId="923" priority="422" operator="containsText" text="RAL 1021">
      <formula>NOT(ISERROR(SEARCH("RAL 1021",I57)))</formula>
    </cfRule>
    <cfRule type="containsText" dxfId="922" priority="423" operator="containsText" text="RAL 5015">
      <formula>NOT(ISERROR(SEARCH("RAL 5015",I57)))</formula>
    </cfRule>
  </conditionalFormatting>
  <conditionalFormatting sqref="I60:I85">
    <cfRule type="containsText" dxfId="921" priority="418" operator="containsText" text="RAL 7004">
      <formula>NOT(ISERROR(SEARCH("RAL 7004",I60)))</formula>
    </cfRule>
    <cfRule type="containsText" dxfId="920" priority="419" operator="containsText" text="RAL 1021">
      <formula>NOT(ISERROR(SEARCH("RAL 1021",I60)))</formula>
    </cfRule>
    <cfRule type="containsText" dxfId="919" priority="420" operator="containsText" text="RAL 5015">
      <formula>NOT(ISERROR(SEARCH("RAL 5015",I60)))</formula>
    </cfRule>
  </conditionalFormatting>
  <conditionalFormatting sqref="L249:L311 L313:L314 L317:L1048576">
    <cfRule type="cellIs" dxfId="918" priority="76" operator="greaterThan">
      <formula>0</formula>
    </cfRule>
  </conditionalFormatting>
  <conditionalFormatting sqref="N313:N314 N249:N311 N317:N1048576">
    <cfRule type="cellIs" dxfId="917" priority="565" operator="greaterThan">
      <formula>0</formula>
    </cfRule>
  </conditionalFormatting>
  <conditionalFormatting sqref="K313:K314 K3:K311 K317:K1048576">
    <cfRule type="cellIs" dxfId="916" priority="566" operator="greaterThan">
      <formula>0</formula>
    </cfRule>
  </conditionalFormatting>
  <conditionalFormatting sqref="P2:P311 P313:P314 P317:P1048576">
    <cfRule type="cellIs" dxfId="915" priority="567" operator="greaterThan">
      <formula>0</formula>
    </cfRule>
  </conditionalFormatting>
  <conditionalFormatting sqref="O2:O311 O313:O314 O317:O1048576">
    <cfRule type="cellIs" dxfId="914" priority="568" operator="greaterThan">
      <formula>0</formula>
    </cfRule>
  </conditionalFormatting>
  <conditionalFormatting sqref="Q2:Q311 Q313:Q314 Q317:Q1048576">
    <cfRule type="cellIs" dxfId="913" priority="569" operator="greaterThan">
      <formula>0</formula>
    </cfRule>
  </conditionalFormatting>
  <conditionalFormatting sqref="R3:R528">
    <cfRule type="cellIs" dxfId="912" priority="417" operator="greaterThan">
      <formula>0</formula>
    </cfRule>
  </conditionalFormatting>
  <conditionalFormatting sqref="R26744:R1048576 R2:R528">
    <cfRule type="cellIs" dxfId="911" priority="415" operator="equal">
      <formula>0</formula>
    </cfRule>
    <cfRule type="cellIs" dxfId="910" priority="416" operator="lessThan">
      <formula>0</formula>
    </cfRule>
  </conditionalFormatting>
  <conditionalFormatting sqref="L3:L166 L246 L199 L182:L189 L202:L203 L215 L226:L243 L206:L207 L168:L179">
    <cfRule type="cellIs" dxfId="909" priority="414" operator="greaterThan">
      <formula>0</formula>
    </cfRule>
  </conditionalFormatting>
  <conditionalFormatting sqref="N246 N2:N243">
    <cfRule type="cellIs" dxfId="908" priority="413" operator="greaterThan">
      <formula>0</formula>
    </cfRule>
  </conditionalFormatting>
  <conditionalFormatting sqref="L247">
    <cfRule type="cellIs" dxfId="907" priority="412" operator="greaterThan">
      <formula>0</formula>
    </cfRule>
  </conditionalFormatting>
  <conditionalFormatting sqref="N247">
    <cfRule type="cellIs" dxfId="906" priority="411" operator="greaterThan">
      <formula>0</formula>
    </cfRule>
  </conditionalFormatting>
  <conditionalFormatting sqref="L244">
    <cfRule type="cellIs" dxfId="905" priority="410" operator="greaterThan">
      <formula>0</formula>
    </cfRule>
  </conditionalFormatting>
  <conditionalFormatting sqref="L245">
    <cfRule type="cellIs" dxfId="904" priority="409" operator="greaterThan">
      <formula>0</formula>
    </cfRule>
  </conditionalFormatting>
  <conditionalFormatting sqref="N244">
    <cfRule type="cellIs" dxfId="903" priority="408" operator="greaterThan">
      <formula>0</formula>
    </cfRule>
  </conditionalFormatting>
  <conditionalFormatting sqref="N245">
    <cfRule type="cellIs" dxfId="902" priority="407" operator="greaterThan">
      <formula>0</formula>
    </cfRule>
  </conditionalFormatting>
  <conditionalFormatting sqref="L248">
    <cfRule type="cellIs" dxfId="901" priority="406" operator="greaterThan">
      <formula>0</formula>
    </cfRule>
  </conditionalFormatting>
  <conditionalFormatting sqref="N248">
    <cfRule type="cellIs" dxfId="900" priority="405" operator="greaterThan">
      <formula>0</formula>
    </cfRule>
  </conditionalFormatting>
  <conditionalFormatting sqref="J313:J314 J2:J311 J317:J1048576">
    <cfRule type="cellIs" dxfId="899" priority="79" operator="greaterThan">
      <formula>0</formula>
    </cfRule>
    <cfRule type="cellIs" dxfId="898" priority="404" operator="greaterThan">
      <formula>0</formula>
    </cfRule>
  </conditionalFormatting>
  <conditionalFormatting sqref="P2:P3">
    <cfRule type="containsText" dxfId="897" priority="401" operator="containsText" text="RAL 7004">
      <formula>NOT(ISERROR(SEARCH("RAL 7004",P2)))</formula>
    </cfRule>
    <cfRule type="containsText" dxfId="896" priority="402" operator="containsText" text="RAL 1021">
      <formula>NOT(ISERROR(SEARCH("RAL 1021",P2)))</formula>
    </cfRule>
    <cfRule type="containsText" dxfId="895" priority="403" operator="containsText" text="RAL 5015">
      <formula>NOT(ISERROR(SEARCH("RAL 5015",P2)))</formula>
    </cfRule>
  </conditionalFormatting>
  <conditionalFormatting sqref="P405:P426">
    <cfRule type="containsText" dxfId="894" priority="398" operator="containsText" text="RAL 7004">
      <formula>NOT(ISERROR(SEARCH("RAL 7004",P405)))</formula>
    </cfRule>
    <cfRule type="containsText" dxfId="893" priority="399" operator="containsText" text="RAL 1021">
      <formula>NOT(ISERROR(SEARCH("RAL 1021",P405)))</formula>
    </cfRule>
    <cfRule type="containsText" dxfId="892" priority="400" operator="containsText" text="RAL 5015">
      <formula>NOT(ISERROR(SEARCH("RAL 5015",P405)))</formula>
    </cfRule>
  </conditionalFormatting>
  <conditionalFormatting sqref="P5:P14">
    <cfRule type="containsText" dxfId="891" priority="395" operator="containsText" text="RAL 7004">
      <formula>NOT(ISERROR(SEARCH("RAL 7004",P5)))</formula>
    </cfRule>
    <cfRule type="containsText" dxfId="890" priority="396" operator="containsText" text="RAL 1021">
      <formula>NOT(ISERROR(SEARCH("RAL 1021",P5)))</formula>
    </cfRule>
    <cfRule type="containsText" dxfId="889" priority="397" operator="containsText" text="RAL 5015">
      <formula>NOT(ISERROR(SEARCH("RAL 5015",P5)))</formula>
    </cfRule>
  </conditionalFormatting>
  <conditionalFormatting sqref="P66:P72">
    <cfRule type="containsText" dxfId="888" priority="392" operator="containsText" text="RAL 7004">
      <formula>NOT(ISERROR(SEARCH("RAL 7004",P66)))</formula>
    </cfRule>
    <cfRule type="containsText" dxfId="887" priority="393" operator="containsText" text="RAL 1021">
      <formula>NOT(ISERROR(SEARCH("RAL 1021",P66)))</formula>
    </cfRule>
    <cfRule type="containsText" dxfId="886" priority="394" operator="containsText" text="RAL 5015">
      <formula>NOT(ISERROR(SEARCH("RAL 5015",P66)))</formula>
    </cfRule>
  </conditionalFormatting>
  <conditionalFormatting sqref="P113:P146">
    <cfRule type="containsText" dxfId="885" priority="389" operator="containsText" text="RAL 7004">
      <formula>NOT(ISERROR(SEARCH("RAL 7004",P113)))</formula>
    </cfRule>
    <cfRule type="containsText" dxfId="884" priority="390" operator="containsText" text="RAL 1021">
      <formula>NOT(ISERROR(SEARCH("RAL 1021",P113)))</formula>
    </cfRule>
    <cfRule type="containsText" dxfId="883" priority="391" operator="containsText" text="RAL 5015">
      <formula>NOT(ISERROR(SEARCH("RAL 5015",P113)))</formula>
    </cfRule>
  </conditionalFormatting>
  <conditionalFormatting sqref="P168">
    <cfRule type="containsText" dxfId="882" priority="386" operator="containsText" text="RAL 7004">
      <formula>NOT(ISERROR(SEARCH("RAL 7004",P168)))</formula>
    </cfRule>
    <cfRule type="containsText" dxfId="881" priority="387" operator="containsText" text="RAL 1021">
      <formula>NOT(ISERROR(SEARCH("RAL 1021",P168)))</formula>
    </cfRule>
    <cfRule type="containsText" dxfId="880" priority="388" operator="containsText" text="RAL 5015">
      <formula>NOT(ISERROR(SEARCH("RAL 5015",P168)))</formula>
    </cfRule>
  </conditionalFormatting>
  <conditionalFormatting sqref="P246:P253">
    <cfRule type="containsText" dxfId="879" priority="383" operator="containsText" text="RAL 7004">
      <formula>NOT(ISERROR(SEARCH("RAL 7004",P246)))</formula>
    </cfRule>
    <cfRule type="containsText" dxfId="878" priority="384" operator="containsText" text="RAL 1021">
      <formula>NOT(ISERROR(SEARCH("RAL 1021",P246)))</formula>
    </cfRule>
    <cfRule type="containsText" dxfId="877" priority="385" operator="containsText" text="RAL 5015">
      <formula>NOT(ISERROR(SEARCH("RAL 5015",P246)))</formula>
    </cfRule>
  </conditionalFormatting>
  <conditionalFormatting sqref="P244:P245">
    <cfRule type="containsText" dxfId="876" priority="380" operator="containsText" text="RAL 7004">
      <formula>NOT(ISERROR(SEARCH("RAL 7004",P244)))</formula>
    </cfRule>
    <cfRule type="containsText" dxfId="875" priority="381" operator="containsText" text="RAL 1021">
      <formula>NOT(ISERROR(SEARCH("RAL 1021",P244)))</formula>
    </cfRule>
    <cfRule type="containsText" dxfId="874" priority="382" operator="containsText" text="RAL 5015">
      <formula>NOT(ISERROR(SEARCH("RAL 5015",P244)))</formula>
    </cfRule>
  </conditionalFormatting>
  <conditionalFormatting sqref="P254:P311 P317:P343 P313:P314">
    <cfRule type="containsText" dxfId="873" priority="377" operator="containsText" text="RAL 7004">
      <formula>NOT(ISERROR(SEARCH("RAL 7004",P254)))</formula>
    </cfRule>
    <cfRule type="containsText" dxfId="872" priority="378" operator="containsText" text="RAL 1021">
      <formula>NOT(ISERROR(SEARCH("RAL 1021",P254)))</formula>
    </cfRule>
    <cfRule type="containsText" dxfId="871" priority="379" operator="containsText" text="RAL 5015">
      <formula>NOT(ISERROR(SEARCH("RAL 5015",P254)))</formula>
    </cfRule>
  </conditionalFormatting>
  <conditionalFormatting sqref="P17">
    <cfRule type="containsText" dxfId="870" priority="374" operator="containsText" text="RAL 7004">
      <formula>NOT(ISERROR(SEARCH("RAL 7004",P17)))</formula>
    </cfRule>
    <cfRule type="containsText" dxfId="869" priority="375" operator="containsText" text="RAL 1021">
      <formula>NOT(ISERROR(SEARCH("RAL 1021",P17)))</formula>
    </cfRule>
    <cfRule type="containsText" dxfId="868" priority="376" operator="containsText" text="RAL 5015">
      <formula>NOT(ISERROR(SEARCH("RAL 5015",P17)))</formula>
    </cfRule>
  </conditionalFormatting>
  <conditionalFormatting sqref="P18">
    <cfRule type="containsText" dxfId="867" priority="371" operator="containsText" text="RAL 7004">
      <formula>NOT(ISERROR(SEARCH("RAL 7004",P18)))</formula>
    </cfRule>
    <cfRule type="containsText" dxfId="866" priority="372" operator="containsText" text="RAL 1021">
      <formula>NOT(ISERROR(SEARCH("RAL 1021",P18)))</formula>
    </cfRule>
    <cfRule type="containsText" dxfId="865" priority="373" operator="containsText" text="RAL 5015">
      <formula>NOT(ISERROR(SEARCH("RAL 5015",P18)))</formula>
    </cfRule>
  </conditionalFormatting>
  <conditionalFormatting sqref="P20:P21">
    <cfRule type="containsText" dxfId="864" priority="368" operator="containsText" text="RAL 7004">
      <formula>NOT(ISERROR(SEARCH("RAL 7004",P20)))</formula>
    </cfRule>
    <cfRule type="containsText" dxfId="863" priority="369" operator="containsText" text="RAL 1021">
      <formula>NOT(ISERROR(SEARCH("RAL 1021",P20)))</formula>
    </cfRule>
    <cfRule type="containsText" dxfId="862" priority="370" operator="containsText" text="RAL 5015">
      <formula>NOT(ISERROR(SEARCH("RAL 5015",P20)))</formula>
    </cfRule>
  </conditionalFormatting>
  <conditionalFormatting sqref="P23:P24">
    <cfRule type="containsText" dxfId="861" priority="365" operator="containsText" text="RAL 7004">
      <formula>NOT(ISERROR(SEARCH("RAL 7004",P23)))</formula>
    </cfRule>
    <cfRule type="containsText" dxfId="860" priority="366" operator="containsText" text="RAL 1021">
      <formula>NOT(ISERROR(SEARCH("RAL 1021",P23)))</formula>
    </cfRule>
    <cfRule type="containsText" dxfId="859" priority="367" operator="containsText" text="RAL 5015">
      <formula>NOT(ISERROR(SEARCH("RAL 5015",P23)))</formula>
    </cfRule>
  </conditionalFormatting>
  <conditionalFormatting sqref="P26:P27">
    <cfRule type="containsText" dxfId="858" priority="362" operator="containsText" text="RAL 7004">
      <formula>NOT(ISERROR(SEARCH("RAL 7004",P26)))</formula>
    </cfRule>
    <cfRule type="containsText" dxfId="857" priority="363" operator="containsText" text="RAL 1021">
      <formula>NOT(ISERROR(SEARCH("RAL 1021",P26)))</formula>
    </cfRule>
    <cfRule type="containsText" dxfId="856" priority="364" operator="containsText" text="RAL 5015">
      <formula>NOT(ISERROR(SEARCH("RAL 5015",P26)))</formula>
    </cfRule>
  </conditionalFormatting>
  <conditionalFormatting sqref="P29:P30">
    <cfRule type="containsText" dxfId="855" priority="359" operator="containsText" text="RAL 7004">
      <formula>NOT(ISERROR(SEARCH("RAL 7004",P29)))</formula>
    </cfRule>
    <cfRule type="containsText" dxfId="854" priority="360" operator="containsText" text="RAL 1021">
      <formula>NOT(ISERROR(SEARCH("RAL 1021",P29)))</formula>
    </cfRule>
    <cfRule type="containsText" dxfId="853" priority="361" operator="containsText" text="RAL 5015">
      <formula>NOT(ISERROR(SEARCH("RAL 5015",P29)))</formula>
    </cfRule>
  </conditionalFormatting>
  <conditionalFormatting sqref="P33:P34">
    <cfRule type="containsText" dxfId="852" priority="356" operator="containsText" text="RAL 7004">
      <formula>NOT(ISERROR(SEARCH("RAL 7004",P33)))</formula>
    </cfRule>
    <cfRule type="containsText" dxfId="851" priority="357" operator="containsText" text="RAL 1021">
      <formula>NOT(ISERROR(SEARCH("RAL 1021",P33)))</formula>
    </cfRule>
    <cfRule type="containsText" dxfId="850" priority="358" operator="containsText" text="RAL 5015">
      <formula>NOT(ISERROR(SEARCH("RAL 5015",P33)))</formula>
    </cfRule>
  </conditionalFormatting>
  <conditionalFormatting sqref="P37:P38">
    <cfRule type="containsText" dxfId="849" priority="353" operator="containsText" text="RAL 7004">
      <formula>NOT(ISERROR(SEARCH("RAL 7004",P37)))</formula>
    </cfRule>
    <cfRule type="containsText" dxfId="848" priority="354" operator="containsText" text="RAL 1021">
      <formula>NOT(ISERROR(SEARCH("RAL 1021",P37)))</formula>
    </cfRule>
    <cfRule type="containsText" dxfId="847" priority="355" operator="containsText" text="RAL 5015">
      <formula>NOT(ISERROR(SEARCH("RAL 5015",P37)))</formula>
    </cfRule>
  </conditionalFormatting>
  <conditionalFormatting sqref="P39:P40">
    <cfRule type="containsText" dxfId="846" priority="350" operator="containsText" text="RAL 7004">
      <formula>NOT(ISERROR(SEARCH("RAL 7004",P39)))</formula>
    </cfRule>
    <cfRule type="containsText" dxfId="845" priority="351" operator="containsText" text="RAL 1021">
      <formula>NOT(ISERROR(SEARCH("RAL 1021",P39)))</formula>
    </cfRule>
    <cfRule type="containsText" dxfId="844" priority="352" operator="containsText" text="RAL 5015">
      <formula>NOT(ISERROR(SEARCH("RAL 5015",P39)))</formula>
    </cfRule>
  </conditionalFormatting>
  <conditionalFormatting sqref="P65">
    <cfRule type="containsText" dxfId="843" priority="347" operator="containsText" text="RAL 7004">
      <formula>NOT(ISERROR(SEARCH("RAL 7004",P65)))</formula>
    </cfRule>
    <cfRule type="containsText" dxfId="842" priority="348" operator="containsText" text="RAL 1021">
      <formula>NOT(ISERROR(SEARCH("RAL 1021",P65)))</formula>
    </cfRule>
    <cfRule type="containsText" dxfId="841" priority="349" operator="containsText" text="RAL 5015">
      <formula>NOT(ISERROR(SEARCH("RAL 5015",P65)))</formula>
    </cfRule>
  </conditionalFormatting>
  <conditionalFormatting sqref="P356">
    <cfRule type="containsText" dxfId="840" priority="344" operator="containsText" text="RAL 7004">
      <formula>NOT(ISERROR(SEARCH("RAL 7004",P356)))</formula>
    </cfRule>
    <cfRule type="containsText" dxfId="839" priority="345" operator="containsText" text="RAL 1021">
      <formula>NOT(ISERROR(SEARCH("RAL 1021",P356)))</formula>
    </cfRule>
    <cfRule type="containsText" dxfId="838" priority="346" operator="containsText" text="RAL 5015">
      <formula>NOT(ISERROR(SEARCH("RAL 5015",P356)))</formula>
    </cfRule>
  </conditionalFormatting>
  <conditionalFormatting sqref="P344:P355">
    <cfRule type="containsText" dxfId="837" priority="341" operator="containsText" text="RAL 7004">
      <formula>NOT(ISERROR(SEARCH("RAL 7004",P344)))</formula>
    </cfRule>
    <cfRule type="containsText" dxfId="836" priority="342" operator="containsText" text="RAL 1021">
      <formula>NOT(ISERROR(SEARCH("RAL 1021",P344)))</formula>
    </cfRule>
    <cfRule type="containsText" dxfId="835" priority="343" operator="containsText" text="RAL 5015">
      <formula>NOT(ISERROR(SEARCH("RAL 5015",P344)))</formula>
    </cfRule>
  </conditionalFormatting>
  <conditionalFormatting sqref="P357:P404">
    <cfRule type="containsText" dxfId="834" priority="338" operator="containsText" text="RAL 7004">
      <formula>NOT(ISERROR(SEARCH("RAL 7004",P357)))</formula>
    </cfRule>
    <cfRule type="containsText" dxfId="833" priority="339" operator="containsText" text="RAL 1021">
      <formula>NOT(ISERROR(SEARCH("RAL 1021",P357)))</formula>
    </cfRule>
    <cfRule type="containsText" dxfId="832" priority="340" operator="containsText" text="RAL 5015">
      <formula>NOT(ISERROR(SEARCH("RAL 5015",P357)))</formula>
    </cfRule>
  </conditionalFormatting>
  <conditionalFormatting sqref="P427:P445">
    <cfRule type="containsText" dxfId="831" priority="335" operator="containsText" text="RAL 7004">
      <formula>NOT(ISERROR(SEARCH("RAL 7004",P427)))</formula>
    </cfRule>
    <cfRule type="containsText" dxfId="830" priority="336" operator="containsText" text="RAL 1021">
      <formula>NOT(ISERROR(SEARCH("RAL 1021",P427)))</formula>
    </cfRule>
    <cfRule type="containsText" dxfId="829" priority="337" operator="containsText" text="RAL 5015">
      <formula>NOT(ISERROR(SEARCH("RAL 5015",P427)))</formula>
    </cfRule>
  </conditionalFormatting>
  <conditionalFormatting sqref="P169:P243">
    <cfRule type="containsText" dxfId="828" priority="332" operator="containsText" text="RAL 7004">
      <formula>NOT(ISERROR(SEARCH("RAL 7004",P169)))</formula>
    </cfRule>
    <cfRule type="containsText" dxfId="827" priority="333" operator="containsText" text="RAL 1021">
      <formula>NOT(ISERROR(SEARCH("RAL 1021",P169)))</formula>
    </cfRule>
    <cfRule type="containsText" dxfId="826" priority="334" operator="containsText" text="RAL 5015">
      <formula>NOT(ISERROR(SEARCH("RAL 5015",P169)))</formula>
    </cfRule>
  </conditionalFormatting>
  <conditionalFormatting sqref="P147:P167">
    <cfRule type="containsText" dxfId="825" priority="329" operator="containsText" text="RAL 7004">
      <formula>NOT(ISERROR(SEARCH("RAL 7004",P147)))</formula>
    </cfRule>
    <cfRule type="containsText" dxfId="824" priority="330" operator="containsText" text="RAL 1021">
      <formula>NOT(ISERROR(SEARCH("RAL 1021",P147)))</formula>
    </cfRule>
    <cfRule type="containsText" dxfId="823" priority="331" operator="containsText" text="RAL 5015">
      <formula>NOT(ISERROR(SEARCH("RAL 5015",P147)))</formula>
    </cfRule>
  </conditionalFormatting>
  <conditionalFormatting sqref="P86:P112">
    <cfRule type="containsText" dxfId="822" priority="326" operator="containsText" text="RAL 7004">
      <formula>NOT(ISERROR(SEARCH("RAL 7004",P86)))</formula>
    </cfRule>
    <cfRule type="containsText" dxfId="821" priority="327" operator="containsText" text="RAL 1021">
      <formula>NOT(ISERROR(SEARCH("RAL 1021",P86)))</formula>
    </cfRule>
    <cfRule type="containsText" dxfId="820" priority="328" operator="containsText" text="RAL 5015">
      <formula>NOT(ISERROR(SEARCH("RAL 5015",P86)))</formula>
    </cfRule>
  </conditionalFormatting>
  <conditionalFormatting sqref="P73:P85">
    <cfRule type="containsText" dxfId="819" priority="323" operator="containsText" text="RAL 7004">
      <formula>NOT(ISERROR(SEARCH("RAL 7004",P73)))</formula>
    </cfRule>
    <cfRule type="containsText" dxfId="818" priority="324" operator="containsText" text="RAL 1021">
      <formula>NOT(ISERROR(SEARCH("RAL 1021",P73)))</formula>
    </cfRule>
    <cfRule type="containsText" dxfId="817" priority="325" operator="containsText" text="RAL 5015">
      <formula>NOT(ISERROR(SEARCH("RAL 5015",P73)))</formula>
    </cfRule>
  </conditionalFormatting>
  <conditionalFormatting sqref="P41:P64">
    <cfRule type="containsText" dxfId="816" priority="320" operator="containsText" text="RAL 7004">
      <formula>NOT(ISERROR(SEARCH("RAL 7004",P41)))</formula>
    </cfRule>
    <cfRule type="containsText" dxfId="815" priority="321" operator="containsText" text="RAL 1021">
      <formula>NOT(ISERROR(SEARCH("RAL 1021",P41)))</formula>
    </cfRule>
    <cfRule type="containsText" dxfId="814" priority="322" operator="containsText" text="RAL 5015">
      <formula>NOT(ISERROR(SEARCH("RAL 5015",P41)))</formula>
    </cfRule>
  </conditionalFormatting>
  <conditionalFormatting sqref="P35:P36">
    <cfRule type="containsText" dxfId="813" priority="317" operator="containsText" text="RAL 7004">
      <formula>NOT(ISERROR(SEARCH("RAL 7004",P35)))</formula>
    </cfRule>
    <cfRule type="containsText" dxfId="812" priority="318" operator="containsText" text="RAL 1021">
      <formula>NOT(ISERROR(SEARCH("RAL 1021",P35)))</formula>
    </cfRule>
    <cfRule type="containsText" dxfId="811" priority="319" operator="containsText" text="RAL 5015">
      <formula>NOT(ISERROR(SEARCH("RAL 5015",P35)))</formula>
    </cfRule>
  </conditionalFormatting>
  <conditionalFormatting sqref="P31:P32">
    <cfRule type="containsText" dxfId="810" priority="314" operator="containsText" text="RAL 7004">
      <formula>NOT(ISERROR(SEARCH("RAL 7004",P31)))</formula>
    </cfRule>
    <cfRule type="containsText" dxfId="809" priority="315" operator="containsText" text="RAL 1021">
      <formula>NOT(ISERROR(SEARCH("RAL 1021",P31)))</formula>
    </cfRule>
    <cfRule type="containsText" dxfId="808" priority="316" operator="containsText" text="RAL 5015">
      <formula>NOT(ISERROR(SEARCH("RAL 5015",P31)))</formula>
    </cfRule>
  </conditionalFormatting>
  <conditionalFormatting sqref="P28">
    <cfRule type="containsText" dxfId="807" priority="311" operator="containsText" text="RAL 7004">
      <formula>NOT(ISERROR(SEARCH("RAL 7004",P28)))</formula>
    </cfRule>
    <cfRule type="containsText" dxfId="806" priority="312" operator="containsText" text="RAL 1021">
      <formula>NOT(ISERROR(SEARCH("RAL 1021",P28)))</formula>
    </cfRule>
    <cfRule type="containsText" dxfId="805" priority="313" operator="containsText" text="RAL 5015">
      <formula>NOT(ISERROR(SEARCH("RAL 5015",P28)))</formula>
    </cfRule>
  </conditionalFormatting>
  <conditionalFormatting sqref="P25">
    <cfRule type="containsText" dxfId="804" priority="308" operator="containsText" text="RAL 7004">
      <formula>NOT(ISERROR(SEARCH("RAL 7004",P25)))</formula>
    </cfRule>
    <cfRule type="containsText" dxfId="803" priority="309" operator="containsText" text="RAL 1021">
      <formula>NOT(ISERROR(SEARCH("RAL 1021",P25)))</formula>
    </cfRule>
    <cfRule type="containsText" dxfId="802" priority="310" operator="containsText" text="RAL 5015">
      <formula>NOT(ISERROR(SEARCH("RAL 5015",P25)))</formula>
    </cfRule>
  </conditionalFormatting>
  <conditionalFormatting sqref="P22">
    <cfRule type="containsText" dxfId="801" priority="305" operator="containsText" text="RAL 7004">
      <formula>NOT(ISERROR(SEARCH("RAL 7004",P22)))</formula>
    </cfRule>
    <cfRule type="containsText" dxfId="800" priority="306" operator="containsText" text="RAL 1021">
      <formula>NOT(ISERROR(SEARCH("RAL 1021",P22)))</formula>
    </cfRule>
    <cfRule type="containsText" dxfId="799" priority="307" operator="containsText" text="RAL 5015">
      <formula>NOT(ISERROR(SEARCH("RAL 5015",P22)))</formula>
    </cfRule>
  </conditionalFormatting>
  <conditionalFormatting sqref="P19">
    <cfRule type="containsText" dxfId="798" priority="302" operator="containsText" text="RAL 7004">
      <formula>NOT(ISERROR(SEARCH("RAL 7004",P19)))</formula>
    </cfRule>
    <cfRule type="containsText" dxfId="797" priority="303" operator="containsText" text="RAL 1021">
      <formula>NOT(ISERROR(SEARCH("RAL 1021",P19)))</formula>
    </cfRule>
    <cfRule type="containsText" dxfId="796" priority="304" operator="containsText" text="RAL 5015">
      <formula>NOT(ISERROR(SEARCH("RAL 5015",P19)))</formula>
    </cfRule>
  </conditionalFormatting>
  <conditionalFormatting sqref="P15:P16">
    <cfRule type="containsText" dxfId="795" priority="299" operator="containsText" text="RAL 7004">
      <formula>NOT(ISERROR(SEARCH("RAL 7004",P15)))</formula>
    </cfRule>
    <cfRule type="containsText" dxfId="794" priority="300" operator="containsText" text="RAL 1021">
      <formula>NOT(ISERROR(SEARCH("RAL 1021",P15)))</formula>
    </cfRule>
    <cfRule type="containsText" dxfId="793" priority="301" operator="containsText" text="RAL 5015">
      <formula>NOT(ISERROR(SEARCH("RAL 5015",P15)))</formula>
    </cfRule>
  </conditionalFormatting>
  <conditionalFormatting sqref="P4">
    <cfRule type="containsText" dxfId="792" priority="296" operator="containsText" text="RAL 7004">
      <formula>NOT(ISERROR(SEARCH("RAL 7004",P4)))</formula>
    </cfRule>
    <cfRule type="containsText" dxfId="791" priority="297" operator="containsText" text="RAL 1021">
      <formula>NOT(ISERROR(SEARCH("RAL 1021",P4)))</formula>
    </cfRule>
    <cfRule type="containsText" dxfId="790" priority="298" operator="containsText" text="RAL 5015">
      <formula>NOT(ISERROR(SEARCH("RAL 5015",P4)))</formula>
    </cfRule>
  </conditionalFormatting>
  <conditionalFormatting sqref="O2:O3">
    <cfRule type="containsText" dxfId="789" priority="293" operator="containsText" text="RAL 7004">
      <formula>NOT(ISERROR(SEARCH("RAL 7004",O2)))</formula>
    </cfRule>
    <cfRule type="containsText" dxfId="788" priority="294" operator="containsText" text="RAL 1021">
      <formula>NOT(ISERROR(SEARCH("RAL 1021",O2)))</formula>
    </cfRule>
    <cfRule type="containsText" dxfId="787" priority="295" operator="containsText" text="RAL 5015">
      <formula>NOT(ISERROR(SEARCH("RAL 5015",O2)))</formula>
    </cfRule>
  </conditionalFormatting>
  <conditionalFormatting sqref="O405:O426">
    <cfRule type="containsText" dxfId="786" priority="290" operator="containsText" text="RAL 7004">
      <formula>NOT(ISERROR(SEARCH("RAL 7004",O405)))</formula>
    </cfRule>
    <cfRule type="containsText" dxfId="785" priority="291" operator="containsText" text="RAL 1021">
      <formula>NOT(ISERROR(SEARCH("RAL 1021",O405)))</formula>
    </cfRule>
    <cfRule type="containsText" dxfId="784" priority="292" operator="containsText" text="RAL 5015">
      <formula>NOT(ISERROR(SEARCH("RAL 5015",O405)))</formula>
    </cfRule>
  </conditionalFormatting>
  <conditionalFormatting sqref="O5:O14">
    <cfRule type="containsText" dxfId="783" priority="287" operator="containsText" text="RAL 7004">
      <formula>NOT(ISERROR(SEARCH("RAL 7004",O5)))</formula>
    </cfRule>
    <cfRule type="containsText" dxfId="782" priority="288" operator="containsText" text="RAL 1021">
      <formula>NOT(ISERROR(SEARCH("RAL 1021",O5)))</formula>
    </cfRule>
    <cfRule type="containsText" dxfId="781" priority="289" operator="containsText" text="RAL 5015">
      <formula>NOT(ISERROR(SEARCH("RAL 5015",O5)))</formula>
    </cfRule>
  </conditionalFormatting>
  <conditionalFormatting sqref="O66:O72">
    <cfRule type="containsText" dxfId="780" priority="284" operator="containsText" text="RAL 7004">
      <formula>NOT(ISERROR(SEARCH("RAL 7004",O66)))</formula>
    </cfRule>
    <cfRule type="containsText" dxfId="779" priority="285" operator="containsText" text="RAL 1021">
      <formula>NOT(ISERROR(SEARCH("RAL 1021",O66)))</formula>
    </cfRule>
    <cfRule type="containsText" dxfId="778" priority="286" operator="containsText" text="RAL 5015">
      <formula>NOT(ISERROR(SEARCH("RAL 5015",O66)))</formula>
    </cfRule>
  </conditionalFormatting>
  <conditionalFormatting sqref="O113:O146">
    <cfRule type="containsText" dxfId="777" priority="281" operator="containsText" text="RAL 7004">
      <formula>NOT(ISERROR(SEARCH("RAL 7004",O113)))</formula>
    </cfRule>
    <cfRule type="containsText" dxfId="776" priority="282" operator="containsText" text="RAL 1021">
      <formula>NOT(ISERROR(SEARCH("RAL 1021",O113)))</formula>
    </cfRule>
    <cfRule type="containsText" dxfId="775" priority="283" operator="containsText" text="RAL 5015">
      <formula>NOT(ISERROR(SEARCH("RAL 5015",O113)))</formula>
    </cfRule>
  </conditionalFormatting>
  <conditionalFormatting sqref="O168">
    <cfRule type="containsText" dxfId="774" priority="278" operator="containsText" text="RAL 7004">
      <formula>NOT(ISERROR(SEARCH("RAL 7004",O168)))</formula>
    </cfRule>
    <cfRule type="containsText" dxfId="773" priority="279" operator="containsText" text="RAL 1021">
      <formula>NOT(ISERROR(SEARCH("RAL 1021",O168)))</formula>
    </cfRule>
    <cfRule type="containsText" dxfId="772" priority="280" operator="containsText" text="RAL 5015">
      <formula>NOT(ISERROR(SEARCH("RAL 5015",O168)))</formula>
    </cfRule>
  </conditionalFormatting>
  <conditionalFormatting sqref="O246:O253">
    <cfRule type="containsText" dxfId="771" priority="275" operator="containsText" text="RAL 7004">
      <formula>NOT(ISERROR(SEARCH("RAL 7004",O246)))</formula>
    </cfRule>
    <cfRule type="containsText" dxfId="770" priority="276" operator="containsText" text="RAL 1021">
      <formula>NOT(ISERROR(SEARCH("RAL 1021",O246)))</formula>
    </cfRule>
    <cfRule type="containsText" dxfId="769" priority="277" operator="containsText" text="RAL 5015">
      <formula>NOT(ISERROR(SEARCH("RAL 5015",O246)))</formula>
    </cfRule>
  </conditionalFormatting>
  <conditionalFormatting sqref="O244:O245">
    <cfRule type="containsText" dxfId="768" priority="272" operator="containsText" text="RAL 7004">
      <formula>NOT(ISERROR(SEARCH("RAL 7004",O244)))</formula>
    </cfRule>
    <cfRule type="containsText" dxfId="767" priority="273" operator="containsText" text="RAL 1021">
      <formula>NOT(ISERROR(SEARCH("RAL 1021",O244)))</formula>
    </cfRule>
    <cfRule type="containsText" dxfId="766" priority="274" operator="containsText" text="RAL 5015">
      <formula>NOT(ISERROR(SEARCH("RAL 5015",O244)))</formula>
    </cfRule>
  </conditionalFormatting>
  <conditionalFormatting sqref="O254:O311 O317:O343 O313:O314">
    <cfRule type="containsText" dxfId="765" priority="269" operator="containsText" text="RAL 7004">
      <formula>NOT(ISERROR(SEARCH("RAL 7004",O254)))</formula>
    </cfRule>
    <cfRule type="containsText" dxfId="764" priority="270" operator="containsText" text="RAL 1021">
      <formula>NOT(ISERROR(SEARCH("RAL 1021",O254)))</formula>
    </cfRule>
    <cfRule type="containsText" dxfId="763" priority="271" operator="containsText" text="RAL 5015">
      <formula>NOT(ISERROR(SEARCH("RAL 5015",O254)))</formula>
    </cfRule>
  </conditionalFormatting>
  <conditionalFormatting sqref="O17">
    <cfRule type="containsText" dxfId="762" priority="266" operator="containsText" text="RAL 7004">
      <formula>NOT(ISERROR(SEARCH("RAL 7004",O17)))</formula>
    </cfRule>
    <cfRule type="containsText" dxfId="761" priority="267" operator="containsText" text="RAL 1021">
      <formula>NOT(ISERROR(SEARCH("RAL 1021",O17)))</formula>
    </cfRule>
    <cfRule type="containsText" dxfId="760" priority="268" operator="containsText" text="RAL 5015">
      <formula>NOT(ISERROR(SEARCH("RAL 5015",O17)))</formula>
    </cfRule>
  </conditionalFormatting>
  <conditionalFormatting sqref="O18">
    <cfRule type="containsText" dxfId="759" priority="263" operator="containsText" text="RAL 7004">
      <formula>NOT(ISERROR(SEARCH("RAL 7004",O18)))</formula>
    </cfRule>
    <cfRule type="containsText" dxfId="758" priority="264" operator="containsText" text="RAL 1021">
      <formula>NOT(ISERROR(SEARCH("RAL 1021",O18)))</formula>
    </cfRule>
    <cfRule type="containsText" dxfId="757" priority="265" operator="containsText" text="RAL 5015">
      <formula>NOT(ISERROR(SEARCH("RAL 5015",O18)))</formula>
    </cfRule>
  </conditionalFormatting>
  <conditionalFormatting sqref="O20:O21">
    <cfRule type="containsText" dxfId="756" priority="260" operator="containsText" text="RAL 7004">
      <formula>NOT(ISERROR(SEARCH("RAL 7004",O20)))</formula>
    </cfRule>
    <cfRule type="containsText" dxfId="755" priority="261" operator="containsText" text="RAL 1021">
      <formula>NOT(ISERROR(SEARCH("RAL 1021",O20)))</formula>
    </cfRule>
    <cfRule type="containsText" dxfId="754" priority="262" operator="containsText" text="RAL 5015">
      <formula>NOT(ISERROR(SEARCH("RAL 5015",O20)))</formula>
    </cfRule>
  </conditionalFormatting>
  <conditionalFormatting sqref="O23:O24">
    <cfRule type="containsText" dxfId="753" priority="257" operator="containsText" text="RAL 7004">
      <formula>NOT(ISERROR(SEARCH("RAL 7004",O23)))</formula>
    </cfRule>
    <cfRule type="containsText" dxfId="752" priority="258" operator="containsText" text="RAL 1021">
      <formula>NOT(ISERROR(SEARCH("RAL 1021",O23)))</formula>
    </cfRule>
    <cfRule type="containsText" dxfId="751" priority="259" operator="containsText" text="RAL 5015">
      <formula>NOT(ISERROR(SEARCH("RAL 5015",O23)))</formula>
    </cfRule>
  </conditionalFormatting>
  <conditionalFormatting sqref="O26:O27">
    <cfRule type="containsText" dxfId="750" priority="254" operator="containsText" text="RAL 7004">
      <formula>NOT(ISERROR(SEARCH("RAL 7004",O26)))</formula>
    </cfRule>
    <cfRule type="containsText" dxfId="749" priority="255" operator="containsText" text="RAL 1021">
      <formula>NOT(ISERROR(SEARCH("RAL 1021",O26)))</formula>
    </cfRule>
    <cfRule type="containsText" dxfId="748" priority="256" operator="containsText" text="RAL 5015">
      <formula>NOT(ISERROR(SEARCH("RAL 5015",O26)))</formula>
    </cfRule>
  </conditionalFormatting>
  <conditionalFormatting sqref="O29:O30">
    <cfRule type="containsText" dxfId="747" priority="251" operator="containsText" text="RAL 7004">
      <formula>NOT(ISERROR(SEARCH("RAL 7004",O29)))</formula>
    </cfRule>
    <cfRule type="containsText" dxfId="746" priority="252" operator="containsText" text="RAL 1021">
      <formula>NOT(ISERROR(SEARCH("RAL 1021",O29)))</formula>
    </cfRule>
    <cfRule type="containsText" dxfId="745" priority="253" operator="containsText" text="RAL 5015">
      <formula>NOT(ISERROR(SEARCH("RAL 5015",O29)))</formula>
    </cfRule>
  </conditionalFormatting>
  <conditionalFormatting sqref="O33:O34">
    <cfRule type="containsText" dxfId="744" priority="248" operator="containsText" text="RAL 7004">
      <formula>NOT(ISERROR(SEARCH("RAL 7004",O33)))</formula>
    </cfRule>
    <cfRule type="containsText" dxfId="743" priority="249" operator="containsText" text="RAL 1021">
      <formula>NOT(ISERROR(SEARCH("RAL 1021",O33)))</formula>
    </cfRule>
    <cfRule type="containsText" dxfId="742" priority="250" operator="containsText" text="RAL 5015">
      <formula>NOT(ISERROR(SEARCH("RAL 5015",O33)))</formula>
    </cfRule>
  </conditionalFormatting>
  <conditionalFormatting sqref="O37:O38">
    <cfRule type="containsText" dxfId="741" priority="245" operator="containsText" text="RAL 7004">
      <formula>NOT(ISERROR(SEARCH("RAL 7004",O37)))</formula>
    </cfRule>
    <cfRule type="containsText" dxfId="740" priority="246" operator="containsText" text="RAL 1021">
      <formula>NOT(ISERROR(SEARCH("RAL 1021",O37)))</formula>
    </cfRule>
    <cfRule type="containsText" dxfId="739" priority="247" operator="containsText" text="RAL 5015">
      <formula>NOT(ISERROR(SEARCH("RAL 5015",O37)))</formula>
    </cfRule>
  </conditionalFormatting>
  <conditionalFormatting sqref="O39:O40">
    <cfRule type="containsText" dxfId="738" priority="242" operator="containsText" text="RAL 7004">
      <formula>NOT(ISERROR(SEARCH("RAL 7004",O39)))</formula>
    </cfRule>
    <cfRule type="containsText" dxfId="737" priority="243" operator="containsText" text="RAL 1021">
      <formula>NOT(ISERROR(SEARCH("RAL 1021",O39)))</formula>
    </cfRule>
    <cfRule type="containsText" dxfId="736" priority="244" operator="containsText" text="RAL 5015">
      <formula>NOT(ISERROR(SEARCH("RAL 5015",O39)))</formula>
    </cfRule>
  </conditionalFormatting>
  <conditionalFormatting sqref="O65">
    <cfRule type="containsText" dxfId="735" priority="239" operator="containsText" text="RAL 7004">
      <formula>NOT(ISERROR(SEARCH("RAL 7004",O65)))</formula>
    </cfRule>
    <cfRule type="containsText" dxfId="734" priority="240" operator="containsText" text="RAL 1021">
      <formula>NOT(ISERROR(SEARCH("RAL 1021",O65)))</formula>
    </cfRule>
    <cfRule type="containsText" dxfId="733" priority="241" operator="containsText" text="RAL 5015">
      <formula>NOT(ISERROR(SEARCH("RAL 5015",O65)))</formula>
    </cfRule>
  </conditionalFormatting>
  <conditionalFormatting sqref="O356">
    <cfRule type="containsText" dxfId="732" priority="236" operator="containsText" text="RAL 7004">
      <formula>NOT(ISERROR(SEARCH("RAL 7004",O356)))</formula>
    </cfRule>
    <cfRule type="containsText" dxfId="731" priority="237" operator="containsText" text="RAL 1021">
      <formula>NOT(ISERROR(SEARCH("RAL 1021",O356)))</formula>
    </cfRule>
    <cfRule type="containsText" dxfId="730" priority="238" operator="containsText" text="RAL 5015">
      <formula>NOT(ISERROR(SEARCH("RAL 5015",O356)))</formula>
    </cfRule>
  </conditionalFormatting>
  <conditionalFormatting sqref="O344:O355">
    <cfRule type="containsText" dxfId="729" priority="233" operator="containsText" text="RAL 7004">
      <formula>NOT(ISERROR(SEARCH("RAL 7004",O344)))</formula>
    </cfRule>
    <cfRule type="containsText" dxfId="728" priority="234" operator="containsText" text="RAL 1021">
      <formula>NOT(ISERROR(SEARCH("RAL 1021",O344)))</formula>
    </cfRule>
    <cfRule type="containsText" dxfId="727" priority="235" operator="containsText" text="RAL 5015">
      <formula>NOT(ISERROR(SEARCH("RAL 5015",O344)))</formula>
    </cfRule>
  </conditionalFormatting>
  <conditionalFormatting sqref="O357:O404">
    <cfRule type="containsText" dxfId="726" priority="230" operator="containsText" text="RAL 7004">
      <formula>NOT(ISERROR(SEARCH("RAL 7004",O357)))</formula>
    </cfRule>
    <cfRule type="containsText" dxfId="725" priority="231" operator="containsText" text="RAL 1021">
      <formula>NOT(ISERROR(SEARCH("RAL 1021",O357)))</formula>
    </cfRule>
    <cfRule type="containsText" dxfId="724" priority="232" operator="containsText" text="RAL 5015">
      <formula>NOT(ISERROR(SEARCH("RAL 5015",O357)))</formula>
    </cfRule>
  </conditionalFormatting>
  <conditionalFormatting sqref="O427:O445">
    <cfRule type="containsText" dxfId="723" priority="227" operator="containsText" text="RAL 7004">
      <formula>NOT(ISERROR(SEARCH("RAL 7004",O427)))</formula>
    </cfRule>
    <cfRule type="containsText" dxfId="722" priority="228" operator="containsText" text="RAL 1021">
      <formula>NOT(ISERROR(SEARCH("RAL 1021",O427)))</formula>
    </cfRule>
    <cfRule type="containsText" dxfId="721" priority="229" operator="containsText" text="RAL 5015">
      <formula>NOT(ISERROR(SEARCH("RAL 5015",O427)))</formula>
    </cfRule>
  </conditionalFormatting>
  <conditionalFormatting sqref="O169:O243">
    <cfRule type="containsText" dxfId="720" priority="224" operator="containsText" text="RAL 7004">
      <formula>NOT(ISERROR(SEARCH("RAL 7004",O169)))</formula>
    </cfRule>
    <cfRule type="containsText" dxfId="719" priority="225" operator="containsText" text="RAL 1021">
      <formula>NOT(ISERROR(SEARCH("RAL 1021",O169)))</formula>
    </cfRule>
    <cfRule type="containsText" dxfId="718" priority="226" operator="containsText" text="RAL 5015">
      <formula>NOT(ISERROR(SEARCH("RAL 5015",O169)))</formula>
    </cfRule>
  </conditionalFormatting>
  <conditionalFormatting sqref="O147:O167">
    <cfRule type="containsText" dxfId="717" priority="221" operator="containsText" text="RAL 7004">
      <formula>NOT(ISERROR(SEARCH("RAL 7004",O147)))</formula>
    </cfRule>
    <cfRule type="containsText" dxfId="716" priority="222" operator="containsText" text="RAL 1021">
      <formula>NOT(ISERROR(SEARCH("RAL 1021",O147)))</formula>
    </cfRule>
    <cfRule type="containsText" dxfId="715" priority="223" operator="containsText" text="RAL 5015">
      <formula>NOT(ISERROR(SEARCH("RAL 5015",O147)))</formula>
    </cfRule>
  </conditionalFormatting>
  <conditionalFormatting sqref="O86:O112">
    <cfRule type="containsText" dxfId="714" priority="218" operator="containsText" text="RAL 7004">
      <formula>NOT(ISERROR(SEARCH("RAL 7004",O86)))</formula>
    </cfRule>
    <cfRule type="containsText" dxfId="713" priority="219" operator="containsText" text="RAL 1021">
      <formula>NOT(ISERROR(SEARCH("RAL 1021",O86)))</formula>
    </cfRule>
    <cfRule type="containsText" dxfId="712" priority="220" operator="containsText" text="RAL 5015">
      <formula>NOT(ISERROR(SEARCH("RAL 5015",O86)))</formula>
    </cfRule>
  </conditionalFormatting>
  <conditionalFormatting sqref="O73:O85">
    <cfRule type="containsText" dxfId="711" priority="215" operator="containsText" text="RAL 7004">
      <formula>NOT(ISERROR(SEARCH("RAL 7004",O73)))</formula>
    </cfRule>
    <cfRule type="containsText" dxfId="710" priority="216" operator="containsText" text="RAL 1021">
      <formula>NOT(ISERROR(SEARCH("RAL 1021",O73)))</formula>
    </cfRule>
    <cfRule type="containsText" dxfId="709" priority="217" operator="containsText" text="RAL 5015">
      <formula>NOT(ISERROR(SEARCH("RAL 5015",O73)))</formula>
    </cfRule>
  </conditionalFormatting>
  <conditionalFormatting sqref="O41:O64">
    <cfRule type="containsText" dxfId="708" priority="212" operator="containsText" text="RAL 7004">
      <formula>NOT(ISERROR(SEARCH("RAL 7004",O41)))</formula>
    </cfRule>
    <cfRule type="containsText" dxfId="707" priority="213" operator="containsText" text="RAL 1021">
      <formula>NOT(ISERROR(SEARCH("RAL 1021",O41)))</formula>
    </cfRule>
    <cfRule type="containsText" dxfId="706" priority="214" operator="containsText" text="RAL 5015">
      <formula>NOT(ISERROR(SEARCH("RAL 5015",O41)))</formula>
    </cfRule>
  </conditionalFormatting>
  <conditionalFormatting sqref="O35:O36">
    <cfRule type="containsText" dxfId="705" priority="209" operator="containsText" text="RAL 7004">
      <formula>NOT(ISERROR(SEARCH("RAL 7004",O35)))</formula>
    </cfRule>
    <cfRule type="containsText" dxfId="704" priority="210" operator="containsText" text="RAL 1021">
      <formula>NOT(ISERROR(SEARCH("RAL 1021",O35)))</formula>
    </cfRule>
    <cfRule type="containsText" dxfId="703" priority="211" operator="containsText" text="RAL 5015">
      <formula>NOT(ISERROR(SEARCH("RAL 5015",O35)))</formula>
    </cfRule>
  </conditionalFormatting>
  <conditionalFormatting sqref="O31:O32">
    <cfRule type="containsText" dxfId="702" priority="206" operator="containsText" text="RAL 7004">
      <formula>NOT(ISERROR(SEARCH("RAL 7004",O31)))</formula>
    </cfRule>
    <cfRule type="containsText" dxfId="701" priority="207" operator="containsText" text="RAL 1021">
      <formula>NOT(ISERROR(SEARCH("RAL 1021",O31)))</formula>
    </cfRule>
    <cfRule type="containsText" dxfId="700" priority="208" operator="containsText" text="RAL 5015">
      <formula>NOT(ISERROR(SEARCH("RAL 5015",O31)))</formula>
    </cfRule>
  </conditionalFormatting>
  <conditionalFormatting sqref="O28">
    <cfRule type="containsText" dxfId="699" priority="203" operator="containsText" text="RAL 7004">
      <formula>NOT(ISERROR(SEARCH("RAL 7004",O28)))</formula>
    </cfRule>
    <cfRule type="containsText" dxfId="698" priority="204" operator="containsText" text="RAL 1021">
      <formula>NOT(ISERROR(SEARCH("RAL 1021",O28)))</formula>
    </cfRule>
    <cfRule type="containsText" dxfId="697" priority="205" operator="containsText" text="RAL 5015">
      <formula>NOT(ISERROR(SEARCH("RAL 5015",O28)))</formula>
    </cfRule>
  </conditionalFormatting>
  <conditionalFormatting sqref="O25">
    <cfRule type="containsText" dxfId="696" priority="200" operator="containsText" text="RAL 7004">
      <formula>NOT(ISERROR(SEARCH("RAL 7004",O25)))</formula>
    </cfRule>
    <cfRule type="containsText" dxfId="695" priority="201" operator="containsText" text="RAL 1021">
      <formula>NOT(ISERROR(SEARCH("RAL 1021",O25)))</formula>
    </cfRule>
    <cfRule type="containsText" dxfId="694" priority="202" operator="containsText" text="RAL 5015">
      <formula>NOT(ISERROR(SEARCH("RAL 5015",O25)))</formula>
    </cfRule>
  </conditionalFormatting>
  <conditionalFormatting sqref="O22">
    <cfRule type="containsText" dxfId="693" priority="197" operator="containsText" text="RAL 7004">
      <formula>NOT(ISERROR(SEARCH("RAL 7004",O22)))</formula>
    </cfRule>
    <cfRule type="containsText" dxfId="692" priority="198" operator="containsText" text="RAL 1021">
      <formula>NOT(ISERROR(SEARCH("RAL 1021",O22)))</formula>
    </cfRule>
    <cfRule type="containsText" dxfId="691" priority="199" operator="containsText" text="RAL 5015">
      <formula>NOT(ISERROR(SEARCH("RAL 5015",O22)))</formula>
    </cfRule>
  </conditionalFormatting>
  <conditionalFormatting sqref="O19">
    <cfRule type="containsText" dxfId="690" priority="194" operator="containsText" text="RAL 7004">
      <formula>NOT(ISERROR(SEARCH("RAL 7004",O19)))</formula>
    </cfRule>
    <cfRule type="containsText" dxfId="689" priority="195" operator="containsText" text="RAL 1021">
      <formula>NOT(ISERROR(SEARCH("RAL 1021",O19)))</formula>
    </cfRule>
    <cfRule type="containsText" dxfId="688" priority="196" operator="containsText" text="RAL 5015">
      <formula>NOT(ISERROR(SEARCH("RAL 5015",O19)))</formula>
    </cfRule>
  </conditionalFormatting>
  <conditionalFormatting sqref="O15:O16">
    <cfRule type="containsText" dxfId="687" priority="191" operator="containsText" text="RAL 7004">
      <formula>NOT(ISERROR(SEARCH("RAL 7004",O15)))</formula>
    </cfRule>
    <cfRule type="containsText" dxfId="686" priority="192" operator="containsText" text="RAL 1021">
      <formula>NOT(ISERROR(SEARCH("RAL 1021",O15)))</formula>
    </cfRule>
    <cfRule type="containsText" dxfId="685" priority="193" operator="containsText" text="RAL 5015">
      <formula>NOT(ISERROR(SEARCH("RAL 5015",O15)))</formula>
    </cfRule>
  </conditionalFormatting>
  <conditionalFormatting sqref="O4">
    <cfRule type="containsText" dxfId="684" priority="188" operator="containsText" text="RAL 7004">
      <formula>NOT(ISERROR(SEARCH("RAL 7004",O4)))</formula>
    </cfRule>
    <cfRule type="containsText" dxfId="683" priority="189" operator="containsText" text="RAL 1021">
      <formula>NOT(ISERROR(SEARCH("RAL 1021",O4)))</formula>
    </cfRule>
    <cfRule type="containsText" dxfId="682" priority="190" operator="containsText" text="RAL 5015">
      <formula>NOT(ISERROR(SEARCH("RAL 5015",O4)))</formula>
    </cfRule>
  </conditionalFormatting>
  <conditionalFormatting sqref="Q2:Q3">
    <cfRule type="containsText" dxfId="681" priority="185" operator="containsText" text="RAL 7004">
      <formula>NOT(ISERROR(SEARCH("RAL 7004",Q2)))</formula>
    </cfRule>
    <cfRule type="containsText" dxfId="680" priority="186" operator="containsText" text="RAL 1021">
      <formula>NOT(ISERROR(SEARCH("RAL 1021",Q2)))</formula>
    </cfRule>
    <cfRule type="containsText" dxfId="679" priority="187" operator="containsText" text="RAL 5015">
      <formula>NOT(ISERROR(SEARCH("RAL 5015",Q2)))</formula>
    </cfRule>
  </conditionalFormatting>
  <conditionalFormatting sqref="Q405:Q426">
    <cfRule type="containsText" dxfId="678" priority="182" operator="containsText" text="RAL 7004">
      <formula>NOT(ISERROR(SEARCH("RAL 7004",Q405)))</formula>
    </cfRule>
    <cfRule type="containsText" dxfId="677" priority="183" operator="containsText" text="RAL 1021">
      <formula>NOT(ISERROR(SEARCH("RAL 1021",Q405)))</formula>
    </cfRule>
    <cfRule type="containsText" dxfId="676" priority="184" operator="containsText" text="RAL 5015">
      <formula>NOT(ISERROR(SEARCH("RAL 5015",Q405)))</formula>
    </cfRule>
  </conditionalFormatting>
  <conditionalFormatting sqref="Q5:Q14">
    <cfRule type="containsText" dxfId="675" priority="179" operator="containsText" text="RAL 7004">
      <formula>NOT(ISERROR(SEARCH("RAL 7004",Q5)))</formula>
    </cfRule>
    <cfRule type="containsText" dxfId="674" priority="180" operator="containsText" text="RAL 1021">
      <formula>NOT(ISERROR(SEARCH("RAL 1021",Q5)))</formula>
    </cfRule>
    <cfRule type="containsText" dxfId="673" priority="181" operator="containsText" text="RAL 5015">
      <formula>NOT(ISERROR(SEARCH("RAL 5015",Q5)))</formula>
    </cfRule>
  </conditionalFormatting>
  <conditionalFormatting sqref="Q66:Q72">
    <cfRule type="containsText" dxfId="672" priority="176" operator="containsText" text="RAL 7004">
      <formula>NOT(ISERROR(SEARCH("RAL 7004",Q66)))</formula>
    </cfRule>
    <cfRule type="containsText" dxfId="671" priority="177" operator="containsText" text="RAL 1021">
      <formula>NOT(ISERROR(SEARCH("RAL 1021",Q66)))</formula>
    </cfRule>
    <cfRule type="containsText" dxfId="670" priority="178" operator="containsText" text="RAL 5015">
      <formula>NOT(ISERROR(SEARCH("RAL 5015",Q66)))</formula>
    </cfRule>
  </conditionalFormatting>
  <conditionalFormatting sqref="Q113:Q146">
    <cfRule type="containsText" dxfId="669" priority="173" operator="containsText" text="RAL 7004">
      <formula>NOT(ISERROR(SEARCH("RAL 7004",Q113)))</formula>
    </cfRule>
    <cfRule type="containsText" dxfId="668" priority="174" operator="containsText" text="RAL 1021">
      <formula>NOT(ISERROR(SEARCH("RAL 1021",Q113)))</formula>
    </cfRule>
    <cfRule type="containsText" dxfId="667" priority="175" operator="containsText" text="RAL 5015">
      <formula>NOT(ISERROR(SEARCH("RAL 5015",Q113)))</formula>
    </cfRule>
  </conditionalFormatting>
  <conditionalFormatting sqref="Q168">
    <cfRule type="containsText" dxfId="666" priority="170" operator="containsText" text="RAL 7004">
      <formula>NOT(ISERROR(SEARCH("RAL 7004",Q168)))</formula>
    </cfRule>
    <cfRule type="containsText" dxfId="665" priority="171" operator="containsText" text="RAL 1021">
      <formula>NOT(ISERROR(SEARCH("RAL 1021",Q168)))</formula>
    </cfRule>
    <cfRule type="containsText" dxfId="664" priority="172" operator="containsText" text="RAL 5015">
      <formula>NOT(ISERROR(SEARCH("RAL 5015",Q168)))</formula>
    </cfRule>
  </conditionalFormatting>
  <conditionalFormatting sqref="Q246:Q253">
    <cfRule type="containsText" dxfId="663" priority="167" operator="containsText" text="RAL 7004">
      <formula>NOT(ISERROR(SEARCH("RAL 7004",Q246)))</formula>
    </cfRule>
    <cfRule type="containsText" dxfId="662" priority="168" operator="containsText" text="RAL 1021">
      <formula>NOT(ISERROR(SEARCH("RAL 1021",Q246)))</formula>
    </cfRule>
    <cfRule type="containsText" dxfId="661" priority="169" operator="containsText" text="RAL 5015">
      <formula>NOT(ISERROR(SEARCH("RAL 5015",Q246)))</formula>
    </cfRule>
  </conditionalFormatting>
  <conditionalFormatting sqref="Q244:Q245">
    <cfRule type="containsText" dxfId="660" priority="164" operator="containsText" text="RAL 7004">
      <formula>NOT(ISERROR(SEARCH("RAL 7004",Q244)))</formula>
    </cfRule>
    <cfRule type="containsText" dxfId="659" priority="165" operator="containsText" text="RAL 1021">
      <formula>NOT(ISERROR(SEARCH("RAL 1021",Q244)))</formula>
    </cfRule>
    <cfRule type="containsText" dxfId="658" priority="166" operator="containsText" text="RAL 5015">
      <formula>NOT(ISERROR(SEARCH("RAL 5015",Q244)))</formula>
    </cfRule>
  </conditionalFormatting>
  <conditionalFormatting sqref="Q254:Q311 Q317:Q343 Q313:Q314">
    <cfRule type="containsText" dxfId="657" priority="161" operator="containsText" text="RAL 7004">
      <formula>NOT(ISERROR(SEARCH("RAL 7004",Q254)))</formula>
    </cfRule>
    <cfRule type="containsText" dxfId="656" priority="162" operator="containsText" text="RAL 1021">
      <formula>NOT(ISERROR(SEARCH("RAL 1021",Q254)))</formula>
    </cfRule>
    <cfRule type="containsText" dxfId="655" priority="163" operator="containsText" text="RAL 5015">
      <formula>NOT(ISERROR(SEARCH("RAL 5015",Q254)))</formula>
    </cfRule>
  </conditionalFormatting>
  <conditionalFormatting sqref="Q17">
    <cfRule type="containsText" dxfId="654" priority="158" operator="containsText" text="RAL 7004">
      <formula>NOT(ISERROR(SEARCH("RAL 7004",Q17)))</formula>
    </cfRule>
    <cfRule type="containsText" dxfId="653" priority="159" operator="containsText" text="RAL 1021">
      <formula>NOT(ISERROR(SEARCH("RAL 1021",Q17)))</formula>
    </cfRule>
    <cfRule type="containsText" dxfId="652" priority="160" operator="containsText" text="RAL 5015">
      <formula>NOT(ISERROR(SEARCH("RAL 5015",Q17)))</formula>
    </cfRule>
  </conditionalFormatting>
  <conditionalFormatting sqref="Q18">
    <cfRule type="containsText" dxfId="651" priority="155" operator="containsText" text="RAL 7004">
      <formula>NOT(ISERROR(SEARCH("RAL 7004",Q18)))</formula>
    </cfRule>
    <cfRule type="containsText" dxfId="650" priority="156" operator="containsText" text="RAL 1021">
      <formula>NOT(ISERROR(SEARCH("RAL 1021",Q18)))</formula>
    </cfRule>
    <cfRule type="containsText" dxfId="649" priority="157" operator="containsText" text="RAL 5015">
      <formula>NOT(ISERROR(SEARCH("RAL 5015",Q18)))</formula>
    </cfRule>
  </conditionalFormatting>
  <conditionalFormatting sqref="Q20:Q21">
    <cfRule type="containsText" dxfId="648" priority="152" operator="containsText" text="RAL 7004">
      <formula>NOT(ISERROR(SEARCH("RAL 7004",Q20)))</formula>
    </cfRule>
    <cfRule type="containsText" dxfId="647" priority="153" operator="containsText" text="RAL 1021">
      <formula>NOT(ISERROR(SEARCH("RAL 1021",Q20)))</formula>
    </cfRule>
    <cfRule type="containsText" dxfId="646" priority="154" operator="containsText" text="RAL 5015">
      <formula>NOT(ISERROR(SEARCH("RAL 5015",Q20)))</formula>
    </cfRule>
  </conditionalFormatting>
  <conditionalFormatting sqref="Q23:Q24">
    <cfRule type="containsText" dxfId="645" priority="149" operator="containsText" text="RAL 7004">
      <formula>NOT(ISERROR(SEARCH("RAL 7004",Q23)))</formula>
    </cfRule>
    <cfRule type="containsText" dxfId="644" priority="150" operator="containsText" text="RAL 1021">
      <formula>NOT(ISERROR(SEARCH("RAL 1021",Q23)))</formula>
    </cfRule>
    <cfRule type="containsText" dxfId="643" priority="151" operator="containsText" text="RAL 5015">
      <formula>NOT(ISERROR(SEARCH("RAL 5015",Q23)))</formula>
    </cfRule>
  </conditionalFormatting>
  <conditionalFormatting sqref="Q26:Q27">
    <cfRule type="containsText" dxfId="642" priority="146" operator="containsText" text="RAL 7004">
      <formula>NOT(ISERROR(SEARCH("RAL 7004",Q26)))</formula>
    </cfRule>
    <cfRule type="containsText" dxfId="641" priority="147" operator="containsText" text="RAL 1021">
      <formula>NOT(ISERROR(SEARCH("RAL 1021",Q26)))</formula>
    </cfRule>
    <cfRule type="containsText" dxfId="640" priority="148" operator="containsText" text="RAL 5015">
      <formula>NOT(ISERROR(SEARCH("RAL 5015",Q26)))</formula>
    </cfRule>
  </conditionalFormatting>
  <conditionalFormatting sqref="Q29:Q30">
    <cfRule type="containsText" dxfId="639" priority="143" operator="containsText" text="RAL 7004">
      <formula>NOT(ISERROR(SEARCH("RAL 7004",Q29)))</formula>
    </cfRule>
    <cfRule type="containsText" dxfId="638" priority="144" operator="containsText" text="RAL 1021">
      <formula>NOT(ISERROR(SEARCH("RAL 1021",Q29)))</formula>
    </cfRule>
    <cfRule type="containsText" dxfId="637" priority="145" operator="containsText" text="RAL 5015">
      <formula>NOT(ISERROR(SEARCH("RAL 5015",Q29)))</formula>
    </cfRule>
  </conditionalFormatting>
  <conditionalFormatting sqref="Q33:Q34">
    <cfRule type="containsText" dxfId="636" priority="140" operator="containsText" text="RAL 7004">
      <formula>NOT(ISERROR(SEARCH("RAL 7004",Q33)))</formula>
    </cfRule>
    <cfRule type="containsText" dxfId="635" priority="141" operator="containsText" text="RAL 1021">
      <formula>NOT(ISERROR(SEARCH("RAL 1021",Q33)))</formula>
    </cfRule>
    <cfRule type="containsText" dxfId="634" priority="142" operator="containsText" text="RAL 5015">
      <formula>NOT(ISERROR(SEARCH("RAL 5015",Q33)))</formula>
    </cfRule>
  </conditionalFormatting>
  <conditionalFormatting sqref="Q37:Q38">
    <cfRule type="containsText" dxfId="633" priority="137" operator="containsText" text="RAL 7004">
      <formula>NOT(ISERROR(SEARCH("RAL 7004",Q37)))</formula>
    </cfRule>
    <cfRule type="containsText" dxfId="632" priority="138" operator="containsText" text="RAL 1021">
      <formula>NOT(ISERROR(SEARCH("RAL 1021",Q37)))</formula>
    </cfRule>
    <cfRule type="containsText" dxfId="631" priority="139" operator="containsText" text="RAL 5015">
      <formula>NOT(ISERROR(SEARCH("RAL 5015",Q37)))</formula>
    </cfRule>
  </conditionalFormatting>
  <conditionalFormatting sqref="Q39:Q40">
    <cfRule type="containsText" dxfId="630" priority="134" operator="containsText" text="RAL 7004">
      <formula>NOT(ISERROR(SEARCH("RAL 7004",Q39)))</formula>
    </cfRule>
    <cfRule type="containsText" dxfId="629" priority="135" operator="containsText" text="RAL 1021">
      <formula>NOT(ISERROR(SEARCH("RAL 1021",Q39)))</formula>
    </cfRule>
    <cfRule type="containsText" dxfId="628" priority="136" operator="containsText" text="RAL 5015">
      <formula>NOT(ISERROR(SEARCH("RAL 5015",Q39)))</formula>
    </cfRule>
  </conditionalFormatting>
  <conditionalFormatting sqref="Q65">
    <cfRule type="containsText" dxfId="627" priority="131" operator="containsText" text="RAL 7004">
      <formula>NOT(ISERROR(SEARCH("RAL 7004",Q65)))</formula>
    </cfRule>
    <cfRule type="containsText" dxfId="626" priority="132" operator="containsText" text="RAL 1021">
      <formula>NOT(ISERROR(SEARCH("RAL 1021",Q65)))</formula>
    </cfRule>
    <cfRule type="containsText" dxfId="625" priority="133" operator="containsText" text="RAL 5015">
      <formula>NOT(ISERROR(SEARCH("RAL 5015",Q65)))</formula>
    </cfRule>
  </conditionalFormatting>
  <conditionalFormatting sqref="Q356">
    <cfRule type="containsText" dxfId="624" priority="128" operator="containsText" text="RAL 7004">
      <formula>NOT(ISERROR(SEARCH("RAL 7004",Q356)))</formula>
    </cfRule>
    <cfRule type="containsText" dxfId="623" priority="129" operator="containsText" text="RAL 1021">
      <formula>NOT(ISERROR(SEARCH("RAL 1021",Q356)))</formula>
    </cfRule>
    <cfRule type="containsText" dxfId="622" priority="130" operator="containsText" text="RAL 5015">
      <formula>NOT(ISERROR(SEARCH("RAL 5015",Q356)))</formula>
    </cfRule>
  </conditionalFormatting>
  <conditionalFormatting sqref="Q344:Q355">
    <cfRule type="containsText" dxfId="621" priority="125" operator="containsText" text="RAL 7004">
      <formula>NOT(ISERROR(SEARCH("RAL 7004",Q344)))</formula>
    </cfRule>
    <cfRule type="containsText" dxfId="620" priority="126" operator="containsText" text="RAL 1021">
      <formula>NOT(ISERROR(SEARCH("RAL 1021",Q344)))</formula>
    </cfRule>
    <cfRule type="containsText" dxfId="619" priority="127" operator="containsText" text="RAL 5015">
      <formula>NOT(ISERROR(SEARCH("RAL 5015",Q344)))</formula>
    </cfRule>
  </conditionalFormatting>
  <conditionalFormatting sqref="Q357:Q404">
    <cfRule type="containsText" dxfId="618" priority="122" operator="containsText" text="RAL 7004">
      <formula>NOT(ISERROR(SEARCH("RAL 7004",Q357)))</formula>
    </cfRule>
    <cfRule type="containsText" dxfId="617" priority="123" operator="containsText" text="RAL 1021">
      <formula>NOT(ISERROR(SEARCH("RAL 1021",Q357)))</formula>
    </cfRule>
    <cfRule type="containsText" dxfId="616" priority="124" operator="containsText" text="RAL 5015">
      <formula>NOT(ISERROR(SEARCH("RAL 5015",Q357)))</formula>
    </cfRule>
  </conditionalFormatting>
  <conditionalFormatting sqref="Q427:Q445">
    <cfRule type="containsText" dxfId="615" priority="119" operator="containsText" text="RAL 7004">
      <formula>NOT(ISERROR(SEARCH("RAL 7004",Q427)))</formula>
    </cfRule>
    <cfRule type="containsText" dxfId="614" priority="120" operator="containsText" text="RAL 1021">
      <formula>NOT(ISERROR(SEARCH("RAL 1021",Q427)))</formula>
    </cfRule>
    <cfRule type="containsText" dxfId="613" priority="121" operator="containsText" text="RAL 5015">
      <formula>NOT(ISERROR(SEARCH("RAL 5015",Q427)))</formula>
    </cfRule>
  </conditionalFormatting>
  <conditionalFormatting sqref="Q169:Q243">
    <cfRule type="containsText" dxfId="612" priority="116" operator="containsText" text="RAL 7004">
      <formula>NOT(ISERROR(SEARCH("RAL 7004",Q169)))</formula>
    </cfRule>
    <cfRule type="containsText" dxfId="611" priority="117" operator="containsText" text="RAL 1021">
      <formula>NOT(ISERROR(SEARCH("RAL 1021",Q169)))</formula>
    </cfRule>
    <cfRule type="containsText" dxfId="610" priority="118" operator="containsText" text="RAL 5015">
      <formula>NOT(ISERROR(SEARCH("RAL 5015",Q169)))</formula>
    </cfRule>
  </conditionalFormatting>
  <conditionalFormatting sqref="Q147:Q167">
    <cfRule type="containsText" dxfId="609" priority="113" operator="containsText" text="RAL 7004">
      <formula>NOT(ISERROR(SEARCH("RAL 7004",Q147)))</formula>
    </cfRule>
    <cfRule type="containsText" dxfId="608" priority="114" operator="containsText" text="RAL 1021">
      <formula>NOT(ISERROR(SEARCH("RAL 1021",Q147)))</formula>
    </cfRule>
    <cfRule type="containsText" dxfId="607" priority="115" operator="containsText" text="RAL 5015">
      <formula>NOT(ISERROR(SEARCH("RAL 5015",Q147)))</formula>
    </cfRule>
  </conditionalFormatting>
  <conditionalFormatting sqref="Q86:Q112">
    <cfRule type="containsText" dxfId="606" priority="110" operator="containsText" text="RAL 7004">
      <formula>NOT(ISERROR(SEARCH("RAL 7004",Q86)))</formula>
    </cfRule>
    <cfRule type="containsText" dxfId="605" priority="111" operator="containsText" text="RAL 1021">
      <formula>NOT(ISERROR(SEARCH("RAL 1021",Q86)))</formula>
    </cfRule>
    <cfRule type="containsText" dxfId="604" priority="112" operator="containsText" text="RAL 5015">
      <formula>NOT(ISERROR(SEARCH("RAL 5015",Q86)))</formula>
    </cfRule>
  </conditionalFormatting>
  <conditionalFormatting sqref="Q73:Q85">
    <cfRule type="containsText" dxfId="603" priority="107" operator="containsText" text="RAL 7004">
      <formula>NOT(ISERROR(SEARCH("RAL 7004",Q73)))</formula>
    </cfRule>
    <cfRule type="containsText" dxfId="602" priority="108" operator="containsText" text="RAL 1021">
      <formula>NOT(ISERROR(SEARCH("RAL 1021",Q73)))</formula>
    </cfRule>
    <cfRule type="containsText" dxfId="601" priority="109" operator="containsText" text="RAL 5015">
      <formula>NOT(ISERROR(SEARCH("RAL 5015",Q73)))</formula>
    </cfRule>
  </conditionalFormatting>
  <conditionalFormatting sqref="Q41:Q64">
    <cfRule type="containsText" dxfId="600" priority="104" operator="containsText" text="RAL 7004">
      <formula>NOT(ISERROR(SEARCH("RAL 7004",Q41)))</formula>
    </cfRule>
    <cfRule type="containsText" dxfId="599" priority="105" operator="containsText" text="RAL 1021">
      <formula>NOT(ISERROR(SEARCH("RAL 1021",Q41)))</formula>
    </cfRule>
    <cfRule type="containsText" dxfId="598" priority="106" operator="containsText" text="RAL 5015">
      <formula>NOT(ISERROR(SEARCH("RAL 5015",Q41)))</formula>
    </cfRule>
  </conditionalFormatting>
  <conditionalFormatting sqref="Q35:Q36">
    <cfRule type="containsText" dxfId="597" priority="101" operator="containsText" text="RAL 7004">
      <formula>NOT(ISERROR(SEARCH("RAL 7004",Q35)))</formula>
    </cfRule>
    <cfRule type="containsText" dxfId="596" priority="102" operator="containsText" text="RAL 1021">
      <formula>NOT(ISERROR(SEARCH("RAL 1021",Q35)))</formula>
    </cfRule>
    <cfRule type="containsText" dxfId="595" priority="103" operator="containsText" text="RAL 5015">
      <formula>NOT(ISERROR(SEARCH("RAL 5015",Q35)))</formula>
    </cfRule>
  </conditionalFormatting>
  <conditionalFormatting sqref="Q31:Q32">
    <cfRule type="containsText" dxfId="594" priority="98" operator="containsText" text="RAL 7004">
      <formula>NOT(ISERROR(SEARCH("RAL 7004",Q31)))</formula>
    </cfRule>
    <cfRule type="containsText" dxfId="593" priority="99" operator="containsText" text="RAL 1021">
      <formula>NOT(ISERROR(SEARCH("RAL 1021",Q31)))</formula>
    </cfRule>
    <cfRule type="containsText" dxfId="592" priority="100" operator="containsText" text="RAL 5015">
      <formula>NOT(ISERROR(SEARCH("RAL 5015",Q31)))</formula>
    </cfRule>
  </conditionalFormatting>
  <conditionalFormatting sqref="Q28">
    <cfRule type="containsText" dxfId="591" priority="95" operator="containsText" text="RAL 7004">
      <formula>NOT(ISERROR(SEARCH("RAL 7004",Q28)))</formula>
    </cfRule>
    <cfRule type="containsText" dxfId="590" priority="96" operator="containsText" text="RAL 1021">
      <formula>NOT(ISERROR(SEARCH("RAL 1021",Q28)))</formula>
    </cfRule>
    <cfRule type="containsText" dxfId="589" priority="97" operator="containsText" text="RAL 5015">
      <formula>NOT(ISERROR(SEARCH("RAL 5015",Q28)))</formula>
    </cfRule>
  </conditionalFormatting>
  <conditionalFormatting sqref="Q25">
    <cfRule type="containsText" dxfId="588" priority="92" operator="containsText" text="RAL 7004">
      <formula>NOT(ISERROR(SEARCH("RAL 7004",Q25)))</formula>
    </cfRule>
    <cfRule type="containsText" dxfId="587" priority="93" operator="containsText" text="RAL 1021">
      <formula>NOT(ISERROR(SEARCH("RAL 1021",Q25)))</formula>
    </cfRule>
    <cfRule type="containsText" dxfId="586" priority="94" operator="containsText" text="RAL 5015">
      <formula>NOT(ISERROR(SEARCH("RAL 5015",Q25)))</formula>
    </cfRule>
  </conditionalFormatting>
  <conditionalFormatting sqref="Q22">
    <cfRule type="containsText" dxfId="585" priority="89" operator="containsText" text="RAL 7004">
      <formula>NOT(ISERROR(SEARCH("RAL 7004",Q22)))</formula>
    </cfRule>
    <cfRule type="containsText" dxfId="584" priority="90" operator="containsText" text="RAL 1021">
      <formula>NOT(ISERROR(SEARCH("RAL 1021",Q22)))</formula>
    </cfRule>
    <cfRule type="containsText" dxfId="583" priority="91" operator="containsText" text="RAL 5015">
      <formula>NOT(ISERROR(SEARCH("RAL 5015",Q22)))</formula>
    </cfRule>
  </conditionalFormatting>
  <conditionalFormatting sqref="Q19">
    <cfRule type="containsText" dxfId="582" priority="86" operator="containsText" text="RAL 7004">
      <formula>NOT(ISERROR(SEARCH("RAL 7004",Q19)))</formula>
    </cfRule>
    <cfRule type="containsText" dxfId="581" priority="87" operator="containsText" text="RAL 1021">
      <formula>NOT(ISERROR(SEARCH("RAL 1021",Q19)))</formula>
    </cfRule>
    <cfRule type="containsText" dxfId="580" priority="88" operator="containsText" text="RAL 5015">
      <formula>NOT(ISERROR(SEARCH("RAL 5015",Q19)))</formula>
    </cfRule>
  </conditionalFormatting>
  <conditionalFormatting sqref="Q15:Q16">
    <cfRule type="containsText" dxfId="579" priority="83" operator="containsText" text="RAL 7004">
      <formula>NOT(ISERROR(SEARCH("RAL 7004",Q15)))</formula>
    </cfRule>
    <cfRule type="containsText" dxfId="578" priority="84" operator="containsText" text="RAL 1021">
      <formula>NOT(ISERROR(SEARCH("RAL 1021",Q15)))</formula>
    </cfRule>
    <cfRule type="containsText" dxfId="577" priority="85" operator="containsText" text="RAL 5015">
      <formula>NOT(ISERROR(SEARCH("RAL 5015",Q15)))</formula>
    </cfRule>
  </conditionalFormatting>
  <conditionalFormatting sqref="Q4">
    <cfRule type="containsText" dxfId="576" priority="80" operator="containsText" text="RAL 7004">
      <formula>NOT(ISERROR(SEARCH("RAL 7004",Q4)))</formula>
    </cfRule>
    <cfRule type="containsText" dxfId="575" priority="81" operator="containsText" text="RAL 1021">
      <formula>NOT(ISERROR(SEARCH("RAL 1021",Q4)))</formula>
    </cfRule>
    <cfRule type="containsText" dxfId="574" priority="82" operator="containsText" text="RAL 5015">
      <formula>NOT(ISERROR(SEARCH("RAL 5015",Q4)))</formula>
    </cfRule>
  </conditionalFormatting>
  <conditionalFormatting sqref="K313:K314 K2:K311 K317:K1048576">
    <cfRule type="cellIs" dxfId="573" priority="78" operator="greaterThan">
      <formula>0</formula>
    </cfRule>
  </conditionalFormatting>
  <conditionalFormatting sqref="L2:L311 L313:L314 L317:L1048576">
    <cfRule type="cellIs" dxfId="572" priority="77" operator="greaterThan">
      <formula>0</formula>
    </cfRule>
  </conditionalFormatting>
  <conditionalFormatting sqref="M2:M311 M313:M314 M317:M1048576">
    <cfRule type="cellIs" dxfId="571" priority="570" operator="greaterThan">
      <formula>0</formula>
    </cfRule>
  </conditionalFormatting>
  <conditionalFormatting sqref="L315">
    <cfRule type="cellIs" dxfId="570" priority="56" operator="greaterThan">
      <formula>0</formula>
    </cfRule>
  </conditionalFormatting>
  <conditionalFormatting sqref="N315">
    <cfRule type="cellIs" dxfId="569" priority="70" operator="greaterThan">
      <formula>0</formula>
    </cfRule>
  </conditionalFormatting>
  <conditionalFormatting sqref="K315">
    <cfRule type="cellIs" dxfId="568" priority="71" operator="greaterThan">
      <formula>0</formula>
    </cfRule>
  </conditionalFormatting>
  <conditionalFormatting sqref="P315">
    <cfRule type="cellIs" dxfId="567" priority="72" operator="greaterThan">
      <formula>0</formula>
    </cfRule>
  </conditionalFormatting>
  <conditionalFormatting sqref="O315">
    <cfRule type="cellIs" dxfId="566" priority="73" operator="greaterThan">
      <formula>0</formula>
    </cfRule>
  </conditionalFormatting>
  <conditionalFormatting sqref="Q315">
    <cfRule type="cellIs" dxfId="565" priority="74" operator="greaterThan">
      <formula>0</formula>
    </cfRule>
  </conditionalFormatting>
  <conditionalFormatting sqref="J315">
    <cfRule type="cellIs" dxfId="564" priority="59" operator="greaterThan">
      <formula>0</formula>
    </cfRule>
    <cfRule type="cellIs" dxfId="563" priority="69" operator="greaterThan">
      <formula>0</formula>
    </cfRule>
  </conditionalFormatting>
  <conditionalFormatting sqref="P315">
    <cfRule type="containsText" dxfId="562" priority="66" operator="containsText" text="RAL 7004">
      <formula>NOT(ISERROR(SEARCH("RAL 7004",P315)))</formula>
    </cfRule>
    <cfRule type="containsText" dxfId="561" priority="67" operator="containsText" text="RAL 1021">
      <formula>NOT(ISERROR(SEARCH("RAL 1021",P315)))</formula>
    </cfRule>
    <cfRule type="containsText" dxfId="560" priority="68" operator="containsText" text="RAL 5015">
      <formula>NOT(ISERROR(SEARCH("RAL 5015",P315)))</formula>
    </cfRule>
  </conditionalFormatting>
  <conditionalFormatting sqref="O315">
    <cfRule type="containsText" dxfId="559" priority="63" operator="containsText" text="RAL 7004">
      <formula>NOT(ISERROR(SEARCH("RAL 7004",O315)))</formula>
    </cfRule>
    <cfRule type="containsText" dxfId="558" priority="64" operator="containsText" text="RAL 1021">
      <formula>NOT(ISERROR(SEARCH("RAL 1021",O315)))</formula>
    </cfRule>
    <cfRule type="containsText" dxfId="557" priority="65" operator="containsText" text="RAL 5015">
      <formula>NOT(ISERROR(SEARCH("RAL 5015",O315)))</formula>
    </cfRule>
  </conditionalFormatting>
  <conditionalFormatting sqref="Q315">
    <cfRule type="containsText" dxfId="556" priority="60" operator="containsText" text="RAL 7004">
      <formula>NOT(ISERROR(SEARCH("RAL 7004",Q315)))</formula>
    </cfRule>
    <cfRule type="containsText" dxfId="555" priority="61" operator="containsText" text="RAL 1021">
      <formula>NOT(ISERROR(SEARCH("RAL 1021",Q315)))</formula>
    </cfRule>
    <cfRule type="containsText" dxfId="554" priority="62" operator="containsText" text="RAL 5015">
      <formula>NOT(ISERROR(SEARCH("RAL 5015",Q315)))</formula>
    </cfRule>
  </conditionalFormatting>
  <conditionalFormatting sqref="K315">
    <cfRule type="cellIs" dxfId="553" priority="58" operator="greaterThan">
      <formula>0</formula>
    </cfRule>
  </conditionalFormatting>
  <conditionalFormatting sqref="L315">
    <cfRule type="cellIs" dxfId="552" priority="57" operator="greaterThan">
      <formula>0</formula>
    </cfRule>
  </conditionalFormatting>
  <conditionalFormatting sqref="M315">
    <cfRule type="cellIs" dxfId="551" priority="75" operator="greaterThan">
      <formula>0</formula>
    </cfRule>
  </conditionalFormatting>
  <conditionalFormatting sqref="L312">
    <cfRule type="cellIs" dxfId="550" priority="36" operator="greaterThan">
      <formula>0</formula>
    </cfRule>
  </conditionalFormatting>
  <conditionalFormatting sqref="N312">
    <cfRule type="cellIs" dxfId="549" priority="50" operator="greaterThan">
      <formula>0</formula>
    </cfRule>
  </conditionalFormatting>
  <conditionalFormatting sqref="K312">
    <cfRule type="cellIs" dxfId="548" priority="51" operator="greaterThan">
      <formula>0</formula>
    </cfRule>
  </conditionalFormatting>
  <conditionalFormatting sqref="P312">
    <cfRule type="cellIs" dxfId="547" priority="52" operator="greaterThan">
      <formula>0</formula>
    </cfRule>
  </conditionalFormatting>
  <conditionalFormatting sqref="O312">
    <cfRule type="cellIs" dxfId="546" priority="53" operator="greaterThan">
      <formula>0</formula>
    </cfRule>
  </conditionalFormatting>
  <conditionalFormatting sqref="Q312">
    <cfRule type="cellIs" dxfId="545" priority="54" operator="greaterThan">
      <formula>0</formula>
    </cfRule>
  </conditionalFormatting>
  <conditionalFormatting sqref="J312">
    <cfRule type="cellIs" dxfId="544" priority="39" operator="greaterThan">
      <formula>0</formula>
    </cfRule>
    <cfRule type="cellIs" dxfId="543" priority="49" operator="greaterThan">
      <formula>0</formula>
    </cfRule>
  </conditionalFormatting>
  <conditionalFormatting sqref="P312">
    <cfRule type="containsText" dxfId="542" priority="46" operator="containsText" text="RAL 7004">
      <formula>NOT(ISERROR(SEARCH("RAL 7004",P312)))</formula>
    </cfRule>
    <cfRule type="containsText" dxfId="541" priority="47" operator="containsText" text="RAL 1021">
      <formula>NOT(ISERROR(SEARCH("RAL 1021",P312)))</formula>
    </cfRule>
    <cfRule type="containsText" dxfId="540" priority="48" operator="containsText" text="RAL 5015">
      <formula>NOT(ISERROR(SEARCH("RAL 5015",P312)))</formula>
    </cfRule>
  </conditionalFormatting>
  <conditionalFormatting sqref="O312">
    <cfRule type="containsText" dxfId="539" priority="43" operator="containsText" text="RAL 7004">
      <formula>NOT(ISERROR(SEARCH("RAL 7004",O312)))</formula>
    </cfRule>
    <cfRule type="containsText" dxfId="538" priority="44" operator="containsText" text="RAL 1021">
      <formula>NOT(ISERROR(SEARCH("RAL 1021",O312)))</formula>
    </cfRule>
    <cfRule type="containsText" dxfId="537" priority="45" operator="containsText" text="RAL 5015">
      <formula>NOT(ISERROR(SEARCH("RAL 5015",O312)))</formula>
    </cfRule>
  </conditionalFormatting>
  <conditionalFormatting sqref="Q312">
    <cfRule type="containsText" dxfId="536" priority="40" operator="containsText" text="RAL 7004">
      <formula>NOT(ISERROR(SEARCH("RAL 7004",Q312)))</formula>
    </cfRule>
    <cfRule type="containsText" dxfId="535" priority="41" operator="containsText" text="RAL 1021">
      <formula>NOT(ISERROR(SEARCH("RAL 1021",Q312)))</formula>
    </cfRule>
    <cfRule type="containsText" dxfId="534" priority="42" operator="containsText" text="RAL 5015">
      <formula>NOT(ISERROR(SEARCH("RAL 5015",Q312)))</formula>
    </cfRule>
  </conditionalFormatting>
  <conditionalFormatting sqref="K312">
    <cfRule type="cellIs" dxfId="533" priority="38" operator="greaterThan">
      <formula>0</formula>
    </cfRule>
  </conditionalFormatting>
  <conditionalFormatting sqref="L312">
    <cfRule type="cellIs" dxfId="532" priority="37" operator="greaterThan">
      <formula>0</formula>
    </cfRule>
  </conditionalFormatting>
  <conditionalFormatting sqref="M312">
    <cfRule type="cellIs" dxfId="531" priority="55" operator="greaterThan">
      <formula>0</formula>
    </cfRule>
  </conditionalFormatting>
  <conditionalFormatting sqref="L316">
    <cfRule type="cellIs" dxfId="530" priority="16" operator="greaterThan">
      <formula>0</formula>
    </cfRule>
  </conditionalFormatting>
  <conditionalFormatting sqref="N316">
    <cfRule type="cellIs" dxfId="529" priority="30" operator="greaterThan">
      <formula>0</formula>
    </cfRule>
  </conditionalFormatting>
  <conditionalFormatting sqref="K316">
    <cfRule type="cellIs" dxfId="528" priority="31" operator="greaterThan">
      <formula>0</formula>
    </cfRule>
  </conditionalFormatting>
  <conditionalFormatting sqref="P316">
    <cfRule type="cellIs" dxfId="527" priority="32" operator="greaterThan">
      <formula>0</formula>
    </cfRule>
  </conditionalFormatting>
  <conditionalFormatting sqref="O316">
    <cfRule type="cellIs" dxfId="526" priority="33" operator="greaterThan">
      <formula>0</formula>
    </cfRule>
  </conditionalFormatting>
  <conditionalFormatting sqref="Q316">
    <cfRule type="cellIs" dxfId="525" priority="34" operator="greaterThan">
      <formula>0</formula>
    </cfRule>
  </conditionalFormatting>
  <conditionalFormatting sqref="J316">
    <cfRule type="cellIs" dxfId="524" priority="19" operator="greaterThan">
      <formula>0</formula>
    </cfRule>
    <cfRule type="cellIs" dxfId="523" priority="29" operator="greaterThan">
      <formula>0</formula>
    </cfRule>
  </conditionalFormatting>
  <conditionalFormatting sqref="P316">
    <cfRule type="containsText" dxfId="522" priority="26" operator="containsText" text="RAL 7004">
      <formula>NOT(ISERROR(SEARCH("RAL 7004",P316)))</formula>
    </cfRule>
    <cfRule type="containsText" dxfId="521" priority="27" operator="containsText" text="RAL 1021">
      <formula>NOT(ISERROR(SEARCH("RAL 1021",P316)))</formula>
    </cfRule>
    <cfRule type="containsText" dxfId="520" priority="28" operator="containsText" text="RAL 5015">
      <formula>NOT(ISERROR(SEARCH("RAL 5015",P316)))</formula>
    </cfRule>
  </conditionalFormatting>
  <conditionalFormatting sqref="O316">
    <cfRule type="containsText" dxfId="519" priority="23" operator="containsText" text="RAL 7004">
      <formula>NOT(ISERROR(SEARCH("RAL 7004",O316)))</formula>
    </cfRule>
    <cfRule type="containsText" dxfId="518" priority="24" operator="containsText" text="RAL 1021">
      <formula>NOT(ISERROR(SEARCH("RAL 1021",O316)))</formula>
    </cfRule>
    <cfRule type="containsText" dxfId="517" priority="25" operator="containsText" text="RAL 5015">
      <formula>NOT(ISERROR(SEARCH("RAL 5015",O316)))</formula>
    </cfRule>
  </conditionalFormatting>
  <conditionalFormatting sqref="Q316">
    <cfRule type="containsText" dxfId="516" priority="20" operator="containsText" text="RAL 7004">
      <formula>NOT(ISERROR(SEARCH("RAL 7004",Q316)))</formula>
    </cfRule>
    <cfRule type="containsText" dxfId="515" priority="21" operator="containsText" text="RAL 1021">
      <formula>NOT(ISERROR(SEARCH("RAL 1021",Q316)))</formula>
    </cfRule>
    <cfRule type="containsText" dxfId="514" priority="22" operator="containsText" text="RAL 5015">
      <formula>NOT(ISERROR(SEARCH("RAL 5015",Q316)))</formula>
    </cfRule>
  </conditionalFormatting>
  <conditionalFormatting sqref="K316">
    <cfRule type="cellIs" dxfId="513" priority="18" operator="greaterThan">
      <formula>0</formula>
    </cfRule>
  </conditionalFormatting>
  <conditionalFormatting sqref="L316">
    <cfRule type="cellIs" dxfId="512" priority="17" operator="greaterThan">
      <formula>0</formula>
    </cfRule>
  </conditionalFormatting>
  <conditionalFormatting sqref="M316">
    <cfRule type="cellIs" dxfId="511" priority="35" operator="greaterThan">
      <formula>0</formula>
    </cfRule>
  </conditionalFormatting>
  <conditionalFormatting sqref="AA3:AA528">
    <cfRule type="expression" dxfId="510" priority="2">
      <formula>AA3=D3</formula>
    </cfRule>
  </conditionalFormatting>
  <conditionalFormatting sqref="AA3:AA528">
    <cfRule type="expression" dxfId="509" priority="1">
      <formula>AA3&gt;D3</formula>
    </cfRule>
  </conditionalFormatting>
  <pageMargins left="0.51181102362204722" right="0.51181102362204722" top="0.55118110236220474" bottom="0.74803149606299213" header="0.31496062992125984" footer="0.31496062992125984"/>
  <pageSetup paperSize="9" scale="26" fitToHeight="0" orientation="portrait" r:id="rId1"/>
  <headerFooter differentFirst="1">
    <oddHeader>&amp;C&amp;"-,курсив"3 очередь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009F-44D2-4F57-9801-4DAD861FC2B0}">
  <sheetPr>
    <pageSetUpPr fitToPage="1"/>
  </sheetPr>
  <dimension ref="A1:AC762"/>
  <sheetViews>
    <sheetView view="pageBreakPreview" zoomScale="85" zoomScaleNormal="70" zoomScaleSheetLayoutView="85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Z1" sqref="Z1:AA1048576"/>
    </sheetView>
  </sheetViews>
  <sheetFormatPr defaultColWidth="9.109375" defaultRowHeight="15.6" outlineLevelCol="2" x14ac:dyDescent="0.3"/>
  <cols>
    <col min="1" max="1" width="6.77734375" style="102" customWidth="1"/>
    <col min="2" max="2" width="9.109375" style="103" bestFit="1" customWidth="1"/>
    <col min="3" max="3" width="28.88671875" style="107" bestFit="1" customWidth="1"/>
    <col min="4" max="4" width="12.6640625" style="107" customWidth="1"/>
    <col min="5" max="5" width="9.88671875" style="60" hidden="1" customWidth="1" outlineLevel="2"/>
    <col min="6" max="6" width="11.109375" style="61" hidden="1" customWidth="1" outlineLevel="2"/>
    <col min="7" max="7" width="9" style="62" hidden="1" customWidth="1" outlineLevel="2"/>
    <col min="8" max="8" width="11.44140625" style="62" hidden="1" customWidth="1" outlineLevel="2"/>
    <col min="9" max="9" width="17.109375" style="63" hidden="1" customWidth="1" outlineLevel="2"/>
    <col min="10" max="14" width="13.33203125" style="64" hidden="1" customWidth="1" outlineLevel="1"/>
    <col min="15" max="17" width="13.33203125" style="65" hidden="1" customWidth="1" outlineLevel="1"/>
    <col min="18" max="18" width="12.109375" style="64" hidden="1" customWidth="1" outlineLevel="1"/>
    <col min="19" max="19" width="27.33203125" style="64" hidden="1" customWidth="1" outlineLevel="1"/>
    <col min="20" max="20" width="16.5546875" style="94" customWidth="1" collapsed="1"/>
    <col min="21" max="23" width="16.5546875" style="94" customWidth="1"/>
    <col min="24" max="25" width="16.5546875" style="107" customWidth="1"/>
    <col min="26" max="26" width="21.5546875" style="321" hidden="1" customWidth="1" outlineLevel="1"/>
    <col min="27" max="27" width="17.21875" style="100" hidden="1" customWidth="1" outlineLevel="1"/>
    <col min="28" max="28" width="13.6640625" style="63" customWidth="1" collapsed="1"/>
    <col min="29" max="16384" width="9.109375" style="63"/>
  </cols>
  <sheetData>
    <row r="1" spans="1:29" s="68" customFormat="1" ht="33" customHeight="1" x14ac:dyDescent="0.3">
      <c r="A1" s="118"/>
      <c r="B1" s="119"/>
      <c r="C1" s="119"/>
      <c r="D1" s="120" t="s">
        <v>5017</v>
      </c>
      <c r="E1" s="121"/>
      <c r="F1" s="122"/>
      <c r="G1" s="123"/>
      <c r="H1" s="123"/>
      <c r="I1" s="124"/>
      <c r="J1" s="124"/>
      <c r="K1" s="125"/>
      <c r="L1" s="125"/>
      <c r="M1" s="124"/>
      <c r="N1" s="124"/>
      <c r="O1" s="124"/>
      <c r="P1" s="125"/>
      <c r="Q1" s="119"/>
      <c r="R1" s="124"/>
      <c r="S1" s="126"/>
      <c r="T1" s="129"/>
      <c r="U1" s="129"/>
      <c r="V1" s="129"/>
      <c r="W1" s="129"/>
      <c r="X1" s="119"/>
      <c r="Y1" s="71">
        <f ca="1">TODAY()</f>
        <v>45894</v>
      </c>
      <c r="Z1" s="318"/>
      <c r="AA1" s="317"/>
    </row>
    <row r="2" spans="1:29" ht="46.8" x14ac:dyDescent="0.3">
      <c r="A2" s="72" t="s">
        <v>153</v>
      </c>
      <c r="B2" s="180" t="s">
        <v>1</v>
      </c>
      <c r="C2" s="180" t="s">
        <v>154</v>
      </c>
      <c r="D2" s="182" t="s">
        <v>155</v>
      </c>
      <c r="E2" s="73" t="s">
        <v>156</v>
      </c>
      <c r="F2" s="74" t="s">
        <v>157</v>
      </c>
      <c r="G2" s="75" t="s">
        <v>158</v>
      </c>
      <c r="H2" s="75" t="s">
        <v>159</v>
      </c>
      <c r="I2" s="180" t="s">
        <v>160</v>
      </c>
      <c r="J2" s="177" t="s">
        <v>4238</v>
      </c>
      <c r="K2" s="83" t="s">
        <v>4239</v>
      </c>
      <c r="L2" s="83" t="s">
        <v>4240</v>
      </c>
      <c r="M2" s="83" t="s">
        <v>4241</v>
      </c>
      <c r="N2" s="178" t="s">
        <v>4242</v>
      </c>
      <c r="O2" s="179" t="s">
        <v>4243</v>
      </c>
      <c r="P2" s="179" t="s">
        <v>4244</v>
      </c>
      <c r="Q2" s="179" t="s">
        <v>4245</v>
      </c>
      <c r="R2" s="178" t="s">
        <v>1771</v>
      </c>
      <c r="S2" s="178" t="s">
        <v>160</v>
      </c>
      <c r="T2" s="195" t="s">
        <v>4804</v>
      </c>
      <c r="U2" s="195" t="s">
        <v>4805</v>
      </c>
      <c r="V2" s="296" t="s">
        <v>5018</v>
      </c>
      <c r="W2" s="294" t="s">
        <v>5019</v>
      </c>
      <c r="X2" s="290" t="s">
        <v>4859</v>
      </c>
      <c r="Y2" s="290" t="s">
        <v>4860</v>
      </c>
      <c r="Z2" s="290" t="s">
        <v>4909</v>
      </c>
      <c r="AA2" s="290" t="s">
        <v>4910</v>
      </c>
      <c r="AC2" s="63" t="s">
        <v>4821</v>
      </c>
    </row>
    <row r="3" spans="1:29" x14ac:dyDescent="0.3">
      <c r="A3" s="159" t="s">
        <v>162</v>
      </c>
      <c r="B3" s="160" t="s">
        <v>2715</v>
      </c>
      <c r="C3" s="160" t="s">
        <v>4246</v>
      </c>
      <c r="D3" s="113">
        <v>13</v>
      </c>
      <c r="E3" s="85">
        <v>45.5</v>
      </c>
      <c r="F3" s="86">
        <v>591.5</v>
      </c>
      <c r="G3" s="87">
        <v>1.28</v>
      </c>
      <c r="H3" s="87">
        <v>16.64</v>
      </c>
      <c r="I3" s="180" t="s">
        <v>165</v>
      </c>
      <c r="J3" s="96">
        <v>2</v>
      </c>
      <c r="K3" s="96">
        <v>2</v>
      </c>
      <c r="L3" s="96">
        <v>2</v>
      </c>
      <c r="M3" s="96">
        <v>2</v>
      </c>
      <c r="N3" s="96">
        <v>2</v>
      </c>
      <c r="O3" s="164">
        <v>2</v>
      </c>
      <c r="P3" s="164">
        <v>1</v>
      </c>
      <c r="Q3" s="164"/>
      <c r="R3" s="77">
        <f>D3-J3-K3-L3-M3-N3-O3-P3-Q3</f>
        <v>0</v>
      </c>
      <c r="S3" s="77"/>
      <c r="T3" s="291" t="str">
        <f>IFERROR(VLOOKUP(B3,'Найдено на объекте'!$A$2:$I$83,9,0),"-")</f>
        <v>-</v>
      </c>
      <c r="U3" s="196" t="str">
        <f t="shared" ref="U3:U66" si="0">IFERROR(T3*E3/1000,"-")</f>
        <v>-</v>
      </c>
      <c r="V3" s="95" t="str">
        <f>IFERROR(VLOOKUP(B3,[1]Отгрузки!$B$208:$C$281,2,0),"-")</f>
        <v>-</v>
      </c>
      <c r="W3" s="95" t="str">
        <f>IFERROR(V3*E3/1000, "-")</f>
        <v>-</v>
      </c>
      <c r="X3" s="88">
        <f t="shared" ref="X3:X66" si="1">IFERROR((D3-V3),D3)</f>
        <v>13</v>
      </c>
      <c r="Y3" s="196">
        <f t="shared" ref="Y3:Y66" si="2">IFERROR(X3*E3/1000, 0)</f>
        <v>0.59150000000000003</v>
      </c>
      <c r="Z3" s="319"/>
      <c r="AA3" s="291"/>
      <c r="AB3" s="63">
        <f>VLOOKUP(B3,'[2]ВОМ КГ-3 СОЭКС'!$C$3:$G$2063,5,0)</f>
        <v>591.5</v>
      </c>
      <c r="AC3" s="219">
        <f t="shared" ref="AC3:AC66" si="3">F3-AB3</f>
        <v>0</v>
      </c>
    </row>
    <row r="4" spans="1:29" x14ac:dyDescent="0.3">
      <c r="A4" s="159" t="s">
        <v>167</v>
      </c>
      <c r="B4" s="160" t="s">
        <v>2716</v>
      </c>
      <c r="C4" s="160" t="s">
        <v>4247</v>
      </c>
      <c r="D4" s="113">
        <v>1</v>
      </c>
      <c r="E4" s="85">
        <v>70.599999999999994</v>
      </c>
      <c r="F4" s="86">
        <v>70.599999999999994</v>
      </c>
      <c r="G4" s="87">
        <v>1.94</v>
      </c>
      <c r="H4" s="87">
        <v>1.94</v>
      </c>
      <c r="I4" s="180" t="s">
        <v>170</v>
      </c>
      <c r="J4" s="96"/>
      <c r="K4" s="96"/>
      <c r="L4" s="96"/>
      <c r="M4" s="96"/>
      <c r="N4" s="96">
        <v>1</v>
      </c>
      <c r="O4" s="164"/>
      <c r="P4" s="164"/>
      <c r="Q4" s="164"/>
      <c r="R4" s="77">
        <f t="shared" ref="R4:R67" si="4">D4-J4-K4-L4-M4-N4-O4-P4-Q4</f>
        <v>0</v>
      </c>
      <c r="S4" s="77"/>
      <c r="T4" s="291" t="str">
        <f>IFERROR(VLOOKUP(B4,'Найдено на объекте'!$A$2:$I$83,9,0),"-")</f>
        <v>-</v>
      </c>
      <c r="U4" s="196" t="str">
        <f t="shared" si="0"/>
        <v>-</v>
      </c>
      <c r="V4" s="95" t="str">
        <f>IFERROR(VLOOKUP(B4,[1]Отгрузки!$B$208:$C$281,2,0),"-")</f>
        <v>-</v>
      </c>
      <c r="W4" s="95" t="str">
        <f t="shared" ref="W4:W67" si="5">IFERROR(V4*E4/1000, "-")</f>
        <v>-</v>
      </c>
      <c r="X4" s="88">
        <f t="shared" si="1"/>
        <v>1</v>
      </c>
      <c r="Y4" s="196">
        <f t="shared" si="2"/>
        <v>7.0599999999999996E-2</v>
      </c>
      <c r="Z4" s="319"/>
      <c r="AA4" s="291"/>
      <c r="AB4" s="63">
        <f>VLOOKUP(B4,'[2]ВОМ КГ-3 СОЭКС'!$C$3:$G$2063,5,0)</f>
        <v>70.599999999999994</v>
      </c>
      <c r="AC4" s="219">
        <f t="shared" si="3"/>
        <v>0</v>
      </c>
    </row>
    <row r="5" spans="1:29" x14ac:dyDescent="0.3">
      <c r="A5" s="159" t="s">
        <v>171</v>
      </c>
      <c r="B5" s="160" t="s">
        <v>2717</v>
      </c>
      <c r="C5" s="160" t="s">
        <v>4248</v>
      </c>
      <c r="D5" s="113">
        <v>1</v>
      </c>
      <c r="E5" s="85">
        <v>4701.6000000000004</v>
      </c>
      <c r="F5" s="86">
        <v>4701.6000000000004</v>
      </c>
      <c r="G5" s="87">
        <v>60.65</v>
      </c>
      <c r="H5" s="87">
        <v>60.65</v>
      </c>
      <c r="I5" s="180" t="s">
        <v>165</v>
      </c>
      <c r="J5" s="96">
        <v>1</v>
      </c>
      <c r="K5" s="96"/>
      <c r="L5" s="96"/>
      <c r="M5" s="96"/>
      <c r="N5" s="96"/>
      <c r="O5" s="164"/>
      <c r="P5" s="164"/>
      <c r="Q5" s="164"/>
      <c r="R5" s="77">
        <f t="shared" si="4"/>
        <v>0</v>
      </c>
      <c r="S5" s="77"/>
      <c r="T5" s="291" t="str">
        <f>IFERROR(VLOOKUP(B5,'Найдено на объекте'!$A$2:$I$83,9,0),"-")</f>
        <v>-</v>
      </c>
      <c r="U5" s="196" t="str">
        <f t="shared" si="0"/>
        <v>-</v>
      </c>
      <c r="V5" s="95" t="str">
        <f>IFERROR(VLOOKUP(B5,[1]Отгрузки!$B$208:$C$281,2,0),"-")</f>
        <v>-</v>
      </c>
      <c r="W5" s="95" t="str">
        <f t="shared" si="5"/>
        <v>-</v>
      </c>
      <c r="X5" s="88">
        <f t="shared" si="1"/>
        <v>1</v>
      </c>
      <c r="Y5" s="196">
        <f t="shared" si="2"/>
        <v>4.7016</v>
      </c>
      <c r="Z5" s="319"/>
      <c r="AA5" s="291"/>
      <c r="AB5" s="63">
        <f>VLOOKUP(B5,'[2]ВОМ КГ-3 СОЭКС'!$C$3:$G$2063,5,0)</f>
        <v>4701.6000000000004</v>
      </c>
      <c r="AC5" s="219">
        <f t="shared" si="3"/>
        <v>0</v>
      </c>
    </row>
    <row r="6" spans="1:29" x14ac:dyDescent="0.3">
      <c r="A6" s="159" t="s">
        <v>173</v>
      </c>
      <c r="B6" s="160" t="s">
        <v>2718</v>
      </c>
      <c r="C6" s="160" t="s">
        <v>4249</v>
      </c>
      <c r="D6" s="113">
        <v>3</v>
      </c>
      <c r="E6" s="85">
        <v>4551.2</v>
      </c>
      <c r="F6" s="86">
        <v>13653.6</v>
      </c>
      <c r="G6" s="87">
        <v>57.72</v>
      </c>
      <c r="H6" s="87">
        <v>173.16</v>
      </c>
      <c r="I6" s="180" t="s">
        <v>165</v>
      </c>
      <c r="J6" s="96"/>
      <c r="K6" s="96">
        <v>1</v>
      </c>
      <c r="L6" s="96">
        <v>1</v>
      </c>
      <c r="M6" s="96">
        <v>1</v>
      </c>
      <c r="N6" s="96"/>
      <c r="O6" s="164"/>
      <c r="P6" s="164"/>
      <c r="Q6" s="164"/>
      <c r="R6" s="77">
        <f t="shared" si="4"/>
        <v>0</v>
      </c>
      <c r="S6" s="77"/>
      <c r="T6" s="291" t="str">
        <f>IFERROR(VLOOKUP(B6,'Найдено на объекте'!$A$2:$I$83,9,0),"-")</f>
        <v>-</v>
      </c>
      <c r="U6" s="196" t="str">
        <f t="shared" si="0"/>
        <v>-</v>
      </c>
      <c r="V6" s="95" t="str">
        <f>IFERROR(VLOOKUP(B6,[1]Отгрузки!$B$208:$C$281,2,0),"-")</f>
        <v>-</v>
      </c>
      <c r="W6" s="95" t="str">
        <f t="shared" si="5"/>
        <v>-</v>
      </c>
      <c r="X6" s="88">
        <f t="shared" si="1"/>
        <v>3</v>
      </c>
      <c r="Y6" s="196">
        <f t="shared" si="2"/>
        <v>13.653599999999999</v>
      </c>
      <c r="Z6" s="319"/>
      <c r="AA6" s="291"/>
      <c r="AB6" s="63">
        <f>VLOOKUP(B6,'[2]ВОМ КГ-3 СОЭКС'!$C$3:$G$2063,5,0)</f>
        <v>13653.6</v>
      </c>
      <c r="AC6" s="219">
        <f t="shared" si="3"/>
        <v>0</v>
      </c>
    </row>
    <row r="7" spans="1:29" x14ac:dyDescent="0.3">
      <c r="A7" s="159" t="s">
        <v>176</v>
      </c>
      <c r="B7" s="160" t="s">
        <v>2719</v>
      </c>
      <c r="C7" s="160" t="s">
        <v>4250</v>
      </c>
      <c r="D7" s="113">
        <v>2</v>
      </c>
      <c r="E7" s="85">
        <v>4535.6000000000004</v>
      </c>
      <c r="F7" s="86">
        <v>9071.2000000000007</v>
      </c>
      <c r="G7" s="87">
        <v>57.32</v>
      </c>
      <c r="H7" s="87">
        <v>114.64</v>
      </c>
      <c r="I7" s="180" t="s">
        <v>165</v>
      </c>
      <c r="J7" s="96"/>
      <c r="K7" s="96">
        <v>1</v>
      </c>
      <c r="L7" s="96">
        <v>1</v>
      </c>
      <c r="M7" s="96"/>
      <c r="N7" s="96"/>
      <c r="O7" s="164"/>
      <c r="P7" s="164"/>
      <c r="Q7" s="164"/>
      <c r="R7" s="77">
        <f t="shared" si="4"/>
        <v>0</v>
      </c>
      <c r="S7" s="77"/>
      <c r="T7" s="291" t="str">
        <f>IFERROR(VLOOKUP(B7,'Найдено на объекте'!$A$2:$I$83,9,0),"-")</f>
        <v>-</v>
      </c>
      <c r="U7" s="196" t="str">
        <f t="shared" si="0"/>
        <v>-</v>
      </c>
      <c r="V7" s="95" t="str">
        <f>IFERROR(VLOOKUP(B7,[1]Отгрузки!$B$208:$C$281,2,0),"-")</f>
        <v>-</v>
      </c>
      <c r="W7" s="95" t="str">
        <f t="shared" si="5"/>
        <v>-</v>
      </c>
      <c r="X7" s="88">
        <f t="shared" si="1"/>
        <v>2</v>
      </c>
      <c r="Y7" s="196">
        <f t="shared" si="2"/>
        <v>9.071200000000001</v>
      </c>
      <c r="Z7" s="319"/>
      <c r="AA7" s="291"/>
      <c r="AB7" s="63">
        <f>VLOOKUP(B7,'[2]ВОМ КГ-3 СОЭКС'!$C$3:$G$2063,5,0)</f>
        <v>9071.2000000000007</v>
      </c>
      <c r="AC7" s="219">
        <f t="shared" si="3"/>
        <v>0</v>
      </c>
    </row>
    <row r="8" spans="1:29" x14ac:dyDescent="0.3">
      <c r="A8" s="159" t="s">
        <v>178</v>
      </c>
      <c r="B8" s="160" t="s">
        <v>2720</v>
      </c>
      <c r="C8" s="160" t="s">
        <v>4251</v>
      </c>
      <c r="D8" s="113">
        <v>1</v>
      </c>
      <c r="E8" s="85">
        <v>4526.5</v>
      </c>
      <c r="F8" s="86">
        <v>4526.5</v>
      </c>
      <c r="G8" s="87">
        <v>57.3</v>
      </c>
      <c r="H8" s="87">
        <v>57.3</v>
      </c>
      <c r="I8" s="180" t="s">
        <v>165</v>
      </c>
      <c r="J8" s="96"/>
      <c r="K8" s="96"/>
      <c r="L8" s="96"/>
      <c r="M8" s="96"/>
      <c r="N8" s="96">
        <v>1</v>
      </c>
      <c r="O8" s="164"/>
      <c r="P8" s="164"/>
      <c r="Q8" s="164"/>
      <c r="R8" s="77">
        <f t="shared" si="4"/>
        <v>0</v>
      </c>
      <c r="S8" s="77"/>
      <c r="T8" s="291" t="str">
        <f>IFERROR(VLOOKUP(B8,'Найдено на объекте'!$A$2:$I$83,9,0),"-")</f>
        <v>-</v>
      </c>
      <c r="U8" s="196" t="str">
        <f t="shared" si="0"/>
        <v>-</v>
      </c>
      <c r="V8" s="95" t="str">
        <f>IFERROR(VLOOKUP(B8,[1]Отгрузки!$B$208:$C$281,2,0),"-")</f>
        <v>-</v>
      </c>
      <c r="W8" s="95" t="str">
        <f t="shared" si="5"/>
        <v>-</v>
      </c>
      <c r="X8" s="88">
        <f t="shared" si="1"/>
        <v>1</v>
      </c>
      <c r="Y8" s="196">
        <f t="shared" si="2"/>
        <v>4.5265000000000004</v>
      </c>
      <c r="Z8" s="319"/>
      <c r="AA8" s="291"/>
      <c r="AB8" s="63">
        <f>VLOOKUP(B8,'[2]ВОМ КГ-3 СОЭКС'!$C$3:$G$2063,5,0)</f>
        <v>4526.5</v>
      </c>
      <c r="AC8" s="219">
        <f t="shared" si="3"/>
        <v>0</v>
      </c>
    </row>
    <row r="9" spans="1:29" x14ac:dyDescent="0.3">
      <c r="A9" s="159" t="s">
        <v>180</v>
      </c>
      <c r="B9" s="160" t="s">
        <v>2721</v>
      </c>
      <c r="C9" s="160" t="s">
        <v>4252</v>
      </c>
      <c r="D9" s="113">
        <v>1</v>
      </c>
      <c r="E9" s="85">
        <v>4542.1000000000004</v>
      </c>
      <c r="F9" s="86">
        <v>4542.1000000000004</v>
      </c>
      <c r="G9" s="87">
        <v>57.71</v>
      </c>
      <c r="H9" s="87">
        <v>57.71</v>
      </c>
      <c r="I9" s="180" t="s">
        <v>165</v>
      </c>
      <c r="J9" s="96"/>
      <c r="K9" s="96"/>
      <c r="L9" s="96"/>
      <c r="M9" s="96"/>
      <c r="N9" s="96"/>
      <c r="O9" s="164">
        <v>1</v>
      </c>
      <c r="P9" s="164"/>
      <c r="Q9" s="164"/>
      <c r="R9" s="77">
        <f t="shared" si="4"/>
        <v>0</v>
      </c>
      <c r="S9" s="77"/>
      <c r="T9" s="291" t="str">
        <f>IFERROR(VLOOKUP(B9,'Найдено на объекте'!$A$2:$I$83,9,0),"-")</f>
        <v>-</v>
      </c>
      <c r="U9" s="196" t="str">
        <f t="shared" si="0"/>
        <v>-</v>
      </c>
      <c r="V9" s="95" t="str">
        <f>IFERROR(VLOOKUP(B9,[1]Отгрузки!$B$208:$C$281,2,0),"-")</f>
        <v>-</v>
      </c>
      <c r="W9" s="95" t="str">
        <f t="shared" si="5"/>
        <v>-</v>
      </c>
      <c r="X9" s="88">
        <f t="shared" si="1"/>
        <v>1</v>
      </c>
      <c r="Y9" s="196">
        <f t="shared" si="2"/>
        <v>4.5421000000000005</v>
      </c>
      <c r="Z9" s="319"/>
      <c r="AA9" s="291"/>
      <c r="AB9" s="63">
        <f>VLOOKUP(B9,'[2]ВОМ КГ-3 СОЭКС'!$C$3:$G$2063,5,0)</f>
        <v>4542.1000000000004</v>
      </c>
      <c r="AC9" s="219">
        <f t="shared" si="3"/>
        <v>0</v>
      </c>
    </row>
    <row r="10" spans="1:29" x14ac:dyDescent="0.3">
      <c r="A10" s="159" t="s">
        <v>183</v>
      </c>
      <c r="B10" s="160" t="s">
        <v>2722</v>
      </c>
      <c r="C10" s="160" t="s">
        <v>4253</v>
      </c>
      <c r="D10" s="113">
        <v>1</v>
      </c>
      <c r="E10" s="85">
        <v>4526.5</v>
      </c>
      <c r="F10" s="86">
        <v>4526.5</v>
      </c>
      <c r="G10" s="87">
        <v>57.3</v>
      </c>
      <c r="H10" s="87">
        <v>57.3</v>
      </c>
      <c r="I10" s="180" t="s">
        <v>165</v>
      </c>
      <c r="J10" s="96"/>
      <c r="K10" s="96"/>
      <c r="L10" s="96"/>
      <c r="M10" s="96"/>
      <c r="N10" s="96"/>
      <c r="O10" s="164">
        <v>1</v>
      </c>
      <c r="P10" s="164"/>
      <c r="Q10" s="164"/>
      <c r="R10" s="77">
        <f t="shared" si="4"/>
        <v>0</v>
      </c>
      <c r="S10" s="77"/>
      <c r="T10" s="291" t="str">
        <f>IFERROR(VLOOKUP(B10,'Найдено на объекте'!$A$2:$I$83,9,0),"-")</f>
        <v>-</v>
      </c>
      <c r="U10" s="196" t="str">
        <f t="shared" si="0"/>
        <v>-</v>
      </c>
      <c r="V10" s="95" t="str">
        <f>IFERROR(VLOOKUP(B10,[1]Отгрузки!$B$208:$C$281,2,0),"-")</f>
        <v>-</v>
      </c>
      <c r="W10" s="95" t="str">
        <f t="shared" si="5"/>
        <v>-</v>
      </c>
      <c r="X10" s="88">
        <f t="shared" si="1"/>
        <v>1</v>
      </c>
      <c r="Y10" s="196">
        <f t="shared" si="2"/>
        <v>4.5265000000000004</v>
      </c>
      <c r="Z10" s="319"/>
      <c r="AA10" s="291"/>
      <c r="AB10" s="63">
        <f>VLOOKUP(B10,'[2]ВОМ КГ-3 СОЭКС'!$C$3:$G$2063,5,0)</f>
        <v>4526.5</v>
      </c>
      <c r="AC10" s="219">
        <f t="shared" si="3"/>
        <v>0</v>
      </c>
    </row>
    <row r="11" spans="1:29" x14ac:dyDescent="0.3">
      <c r="A11" s="159" t="s">
        <v>186</v>
      </c>
      <c r="B11" s="160" t="s">
        <v>2723</v>
      </c>
      <c r="C11" s="160" t="s">
        <v>4254</v>
      </c>
      <c r="D11" s="113">
        <v>1</v>
      </c>
      <c r="E11" s="85">
        <v>4542.1000000000004</v>
      </c>
      <c r="F11" s="86">
        <v>4542.1000000000004</v>
      </c>
      <c r="G11" s="87">
        <v>57.71</v>
      </c>
      <c r="H11" s="87">
        <v>57.71</v>
      </c>
      <c r="I11" s="180" t="s">
        <v>165</v>
      </c>
      <c r="J11" s="96"/>
      <c r="K11" s="96"/>
      <c r="L11" s="96"/>
      <c r="M11" s="96"/>
      <c r="N11" s="96"/>
      <c r="O11" s="164"/>
      <c r="P11" s="164">
        <v>1</v>
      </c>
      <c r="Q11" s="164"/>
      <c r="R11" s="77">
        <f t="shared" si="4"/>
        <v>0</v>
      </c>
      <c r="S11" s="77"/>
      <c r="T11" s="291" t="str">
        <f>IFERROR(VLOOKUP(B11,'Найдено на объекте'!$A$2:$I$83,9,0),"-")</f>
        <v>-</v>
      </c>
      <c r="U11" s="196" t="str">
        <f t="shared" si="0"/>
        <v>-</v>
      </c>
      <c r="V11" s="95" t="str">
        <f>IFERROR(VLOOKUP(B11,[1]Отгрузки!$B$208:$C$281,2,0),"-")</f>
        <v>-</v>
      </c>
      <c r="W11" s="95" t="str">
        <f t="shared" si="5"/>
        <v>-</v>
      </c>
      <c r="X11" s="88">
        <f t="shared" si="1"/>
        <v>1</v>
      </c>
      <c r="Y11" s="196">
        <f t="shared" si="2"/>
        <v>4.5421000000000005</v>
      </c>
      <c r="Z11" s="319"/>
      <c r="AA11" s="291"/>
      <c r="AB11" s="63">
        <f>VLOOKUP(B11,'[2]ВОМ КГ-3 СОЭКС'!$C$3:$G$2063,5,0)</f>
        <v>4542.1000000000004</v>
      </c>
      <c r="AC11" s="219">
        <f t="shared" si="3"/>
        <v>0</v>
      </c>
    </row>
    <row r="12" spans="1:29" x14ac:dyDescent="0.3">
      <c r="A12" s="159" t="s">
        <v>188</v>
      </c>
      <c r="B12" s="160" t="s">
        <v>2724</v>
      </c>
      <c r="C12" s="160" t="s">
        <v>4255</v>
      </c>
      <c r="D12" s="113">
        <v>1</v>
      </c>
      <c r="E12" s="85">
        <v>4552.8999999999996</v>
      </c>
      <c r="F12" s="86">
        <v>4552.8999999999996</v>
      </c>
      <c r="G12" s="87">
        <v>57.9</v>
      </c>
      <c r="H12" s="87">
        <v>57.9</v>
      </c>
      <c r="I12" s="180" t="s">
        <v>165</v>
      </c>
      <c r="J12" s="96"/>
      <c r="K12" s="96"/>
      <c r="L12" s="96"/>
      <c r="M12" s="96"/>
      <c r="N12" s="96"/>
      <c r="O12" s="164"/>
      <c r="P12" s="164">
        <v>1</v>
      </c>
      <c r="Q12" s="164"/>
      <c r="R12" s="77">
        <f t="shared" si="4"/>
        <v>0</v>
      </c>
      <c r="S12" s="77"/>
      <c r="T12" s="291" t="str">
        <f>IFERROR(VLOOKUP(B12,'Найдено на объекте'!$A$2:$I$83,9,0),"-")</f>
        <v>-</v>
      </c>
      <c r="U12" s="196" t="str">
        <f t="shared" si="0"/>
        <v>-</v>
      </c>
      <c r="V12" s="95" t="str">
        <f>IFERROR(VLOOKUP(B12,[1]Отгрузки!$B$208:$C$281,2,0),"-")</f>
        <v>-</v>
      </c>
      <c r="W12" s="95" t="str">
        <f t="shared" si="5"/>
        <v>-</v>
      </c>
      <c r="X12" s="88">
        <f t="shared" si="1"/>
        <v>1</v>
      </c>
      <c r="Y12" s="196">
        <f t="shared" si="2"/>
        <v>4.5528999999999993</v>
      </c>
      <c r="Z12" s="319"/>
      <c r="AA12" s="291"/>
      <c r="AB12" s="63">
        <f>VLOOKUP(B12,'[2]ВОМ КГ-3 СОЭКС'!$C$3:$G$2063,5,0)</f>
        <v>4552.8999999999996</v>
      </c>
      <c r="AC12" s="219">
        <f t="shared" si="3"/>
        <v>0</v>
      </c>
    </row>
    <row r="13" spans="1:29" x14ac:dyDescent="0.3">
      <c r="A13" s="159" t="s">
        <v>190</v>
      </c>
      <c r="B13" s="160" t="s">
        <v>34</v>
      </c>
      <c r="C13" s="160" t="s">
        <v>4256</v>
      </c>
      <c r="D13" s="113">
        <v>1</v>
      </c>
      <c r="E13" s="85">
        <v>4381.8999999999996</v>
      </c>
      <c r="F13" s="86">
        <v>4381.8999999999996</v>
      </c>
      <c r="G13" s="87">
        <v>54.69</v>
      </c>
      <c r="H13" s="87">
        <v>54.69</v>
      </c>
      <c r="I13" s="180" t="s">
        <v>165</v>
      </c>
      <c r="J13" s="96"/>
      <c r="K13" s="96"/>
      <c r="L13" s="96"/>
      <c r="M13" s="96">
        <v>1</v>
      </c>
      <c r="N13" s="96"/>
      <c r="O13" s="164"/>
      <c r="P13" s="164"/>
      <c r="Q13" s="164"/>
      <c r="R13" s="77">
        <f t="shared" si="4"/>
        <v>0</v>
      </c>
      <c r="S13" s="77"/>
      <c r="T13" s="291">
        <f>IFERROR(VLOOKUP(B13,'Найдено на объекте'!$A$2:$I$83,9,0),"-")</f>
        <v>1</v>
      </c>
      <c r="U13" s="196">
        <f t="shared" si="0"/>
        <v>4.3818999999999999</v>
      </c>
      <c r="V13" s="95">
        <f>IFERROR(VLOOKUP(B13,[1]Отгрузки!$B$208:$C$281,2,0),"-")</f>
        <v>1</v>
      </c>
      <c r="W13" s="95">
        <f t="shared" si="5"/>
        <v>4.3818999999999999</v>
      </c>
      <c r="X13" s="88">
        <f t="shared" si="1"/>
        <v>0</v>
      </c>
      <c r="Y13" s="196">
        <f t="shared" si="2"/>
        <v>0</v>
      </c>
      <c r="Z13" s="319" t="s">
        <v>4958</v>
      </c>
      <c r="AA13" s="291">
        <v>1</v>
      </c>
      <c r="AB13" s="63">
        <f>VLOOKUP(B13,'[2]ВОМ КГ-3 СОЭКС'!$C$3:$G$2063,5,0)</f>
        <v>4381.8999999999996</v>
      </c>
      <c r="AC13" s="219">
        <f t="shared" si="3"/>
        <v>0</v>
      </c>
    </row>
    <row r="14" spans="1:29" x14ac:dyDescent="0.3">
      <c r="A14" s="159" t="s">
        <v>192</v>
      </c>
      <c r="B14" s="160" t="s">
        <v>2725</v>
      </c>
      <c r="C14" s="160" t="s">
        <v>4257</v>
      </c>
      <c r="D14" s="113">
        <v>1</v>
      </c>
      <c r="E14" s="85">
        <v>4416</v>
      </c>
      <c r="F14" s="86">
        <v>4416</v>
      </c>
      <c r="G14" s="87">
        <v>55.42</v>
      </c>
      <c r="H14" s="87">
        <v>55.42</v>
      </c>
      <c r="I14" s="180" t="s">
        <v>165</v>
      </c>
      <c r="J14" s="96"/>
      <c r="K14" s="96"/>
      <c r="L14" s="96"/>
      <c r="M14" s="96"/>
      <c r="N14" s="96">
        <v>1</v>
      </c>
      <c r="O14" s="164"/>
      <c r="P14" s="164"/>
      <c r="Q14" s="164"/>
      <c r="R14" s="77">
        <f t="shared" si="4"/>
        <v>0</v>
      </c>
      <c r="S14" s="77"/>
      <c r="T14" s="291" t="str">
        <f>IFERROR(VLOOKUP(B14,'Найдено на объекте'!$A$2:$I$83,9,0),"-")</f>
        <v>-</v>
      </c>
      <c r="U14" s="196" t="str">
        <f t="shared" si="0"/>
        <v>-</v>
      </c>
      <c r="V14" s="95" t="str">
        <f>IFERROR(VLOOKUP(B14,[1]Отгрузки!$B$208:$C$281,2,0),"-")</f>
        <v>-</v>
      </c>
      <c r="W14" s="95" t="str">
        <f t="shared" si="5"/>
        <v>-</v>
      </c>
      <c r="X14" s="88">
        <f t="shared" si="1"/>
        <v>1</v>
      </c>
      <c r="Y14" s="196">
        <f t="shared" si="2"/>
        <v>4.4160000000000004</v>
      </c>
      <c r="Z14" s="319"/>
      <c r="AA14" s="291"/>
      <c r="AB14" s="63">
        <f>VLOOKUP(B14,'[2]ВОМ КГ-3 СОЭКС'!$C$3:$G$2063,5,0)</f>
        <v>4416</v>
      </c>
      <c r="AC14" s="219">
        <f t="shared" si="3"/>
        <v>0</v>
      </c>
    </row>
    <row r="15" spans="1:29" x14ac:dyDescent="0.3">
      <c r="A15" s="159" t="s">
        <v>194</v>
      </c>
      <c r="B15" s="160" t="s">
        <v>2726</v>
      </c>
      <c r="C15" s="160" t="s">
        <v>4258</v>
      </c>
      <c r="D15" s="113">
        <v>1</v>
      </c>
      <c r="E15" s="85">
        <v>2312.5</v>
      </c>
      <c r="F15" s="86">
        <v>2312.5</v>
      </c>
      <c r="G15" s="87">
        <v>44.31</v>
      </c>
      <c r="H15" s="87">
        <v>44.31</v>
      </c>
      <c r="I15" s="180" t="s">
        <v>165</v>
      </c>
      <c r="J15" s="96"/>
      <c r="K15" s="96"/>
      <c r="L15" s="96"/>
      <c r="M15" s="96"/>
      <c r="N15" s="96"/>
      <c r="O15" s="164"/>
      <c r="P15" s="164"/>
      <c r="Q15" s="164">
        <v>1</v>
      </c>
      <c r="R15" s="77">
        <f t="shared" si="4"/>
        <v>0</v>
      </c>
      <c r="S15" s="77"/>
      <c r="T15" s="291" t="str">
        <f>IFERROR(VLOOKUP(B15,'Найдено на объекте'!$A$2:$I$83,9,0),"-")</f>
        <v>-</v>
      </c>
      <c r="U15" s="196" t="str">
        <f t="shared" si="0"/>
        <v>-</v>
      </c>
      <c r="V15" s="95" t="str">
        <f>IFERROR(VLOOKUP(B15,[1]Отгрузки!$B$208:$C$281,2,0),"-")</f>
        <v>-</v>
      </c>
      <c r="W15" s="95" t="str">
        <f t="shared" si="5"/>
        <v>-</v>
      </c>
      <c r="X15" s="88">
        <f t="shared" si="1"/>
        <v>1</v>
      </c>
      <c r="Y15" s="196">
        <f t="shared" si="2"/>
        <v>2.3125</v>
      </c>
      <c r="Z15" s="319"/>
      <c r="AA15" s="291"/>
      <c r="AB15" s="63">
        <f>VLOOKUP(B15,'[2]ВОМ КГ-3 СОЭКС'!$C$3:$G$2063,5,0)</f>
        <v>2312.5</v>
      </c>
      <c r="AC15" s="219">
        <f t="shared" si="3"/>
        <v>0</v>
      </c>
    </row>
    <row r="16" spans="1:29" x14ac:dyDescent="0.3">
      <c r="A16" s="159" t="s">
        <v>196</v>
      </c>
      <c r="B16" s="160" t="s">
        <v>2727</v>
      </c>
      <c r="C16" s="160" t="s">
        <v>4259</v>
      </c>
      <c r="D16" s="113">
        <v>1</v>
      </c>
      <c r="E16" s="85">
        <v>186.6</v>
      </c>
      <c r="F16" s="86">
        <v>186.6</v>
      </c>
      <c r="G16" s="87">
        <v>3.68</v>
      </c>
      <c r="H16" s="87">
        <v>3.68</v>
      </c>
      <c r="I16" s="180" t="s">
        <v>170</v>
      </c>
      <c r="J16" s="96">
        <v>1</v>
      </c>
      <c r="K16" s="96"/>
      <c r="L16" s="96"/>
      <c r="M16" s="96"/>
      <c r="N16" s="96"/>
      <c r="O16" s="164"/>
      <c r="P16" s="164"/>
      <c r="Q16" s="164"/>
      <c r="R16" s="77">
        <f t="shared" si="4"/>
        <v>0</v>
      </c>
      <c r="S16" s="77"/>
      <c r="T16" s="291" t="str">
        <f>IFERROR(VLOOKUP(B16,'Найдено на объекте'!$A$2:$I$83,9,0),"-")</f>
        <v>-</v>
      </c>
      <c r="U16" s="196" t="str">
        <f t="shared" si="0"/>
        <v>-</v>
      </c>
      <c r="V16" s="95" t="str">
        <f>IFERROR(VLOOKUP(B16,[1]Отгрузки!$B$208:$C$281,2,0),"-")</f>
        <v>-</v>
      </c>
      <c r="W16" s="95" t="str">
        <f t="shared" si="5"/>
        <v>-</v>
      </c>
      <c r="X16" s="88">
        <f t="shared" si="1"/>
        <v>1</v>
      </c>
      <c r="Y16" s="196">
        <f t="shared" si="2"/>
        <v>0.18659999999999999</v>
      </c>
      <c r="Z16" s="319"/>
      <c r="AA16" s="291"/>
      <c r="AB16" s="63">
        <f>VLOOKUP(B16,'[2]ВОМ КГ-3 СОЭКС'!$C$3:$G$2063,5,0)</f>
        <v>186.6</v>
      </c>
      <c r="AC16" s="219">
        <f t="shared" si="3"/>
        <v>0</v>
      </c>
    </row>
    <row r="17" spans="1:29" x14ac:dyDescent="0.3">
      <c r="A17" s="159" t="s">
        <v>198</v>
      </c>
      <c r="B17" s="160" t="s">
        <v>2728</v>
      </c>
      <c r="C17" s="160" t="s">
        <v>4260</v>
      </c>
      <c r="D17" s="113">
        <v>1</v>
      </c>
      <c r="E17" s="85">
        <v>186.6</v>
      </c>
      <c r="F17" s="86">
        <v>186.6</v>
      </c>
      <c r="G17" s="87">
        <v>3.68</v>
      </c>
      <c r="H17" s="87">
        <v>3.68</v>
      </c>
      <c r="I17" s="180" t="s">
        <v>170</v>
      </c>
      <c r="J17" s="96">
        <v>1</v>
      </c>
      <c r="K17" s="96"/>
      <c r="L17" s="96"/>
      <c r="M17" s="96"/>
      <c r="N17" s="96"/>
      <c r="O17" s="164"/>
      <c r="P17" s="164"/>
      <c r="Q17" s="164"/>
      <c r="R17" s="77">
        <f t="shared" si="4"/>
        <v>0</v>
      </c>
      <c r="S17" s="77"/>
      <c r="T17" s="291" t="str">
        <f>IFERROR(VLOOKUP(B17,'Найдено на объекте'!$A$2:$I$83,9,0),"-")</f>
        <v>-</v>
      </c>
      <c r="U17" s="196" t="str">
        <f t="shared" si="0"/>
        <v>-</v>
      </c>
      <c r="V17" s="95" t="str">
        <f>IFERROR(VLOOKUP(B17,[1]Отгрузки!$B$208:$C$281,2,0),"-")</f>
        <v>-</v>
      </c>
      <c r="W17" s="95" t="str">
        <f t="shared" si="5"/>
        <v>-</v>
      </c>
      <c r="X17" s="88">
        <f t="shared" si="1"/>
        <v>1</v>
      </c>
      <c r="Y17" s="196">
        <f t="shared" si="2"/>
        <v>0.18659999999999999</v>
      </c>
      <c r="Z17" s="319"/>
      <c r="AA17" s="291"/>
      <c r="AB17" s="63">
        <f>VLOOKUP(B17,'[2]ВОМ КГ-3 СОЭКС'!$C$3:$G$2063,5,0)</f>
        <v>186.6</v>
      </c>
      <c r="AC17" s="219">
        <f t="shared" si="3"/>
        <v>0</v>
      </c>
    </row>
    <row r="18" spans="1:29" x14ac:dyDescent="0.3">
      <c r="A18" s="159" t="s">
        <v>200</v>
      </c>
      <c r="B18" s="160" t="s">
        <v>2729</v>
      </c>
      <c r="C18" s="160" t="s">
        <v>4261</v>
      </c>
      <c r="D18" s="113">
        <v>2</v>
      </c>
      <c r="E18" s="85">
        <v>186.6</v>
      </c>
      <c r="F18" s="86">
        <v>373.2</v>
      </c>
      <c r="G18" s="87">
        <v>3.68</v>
      </c>
      <c r="H18" s="87">
        <v>7.36</v>
      </c>
      <c r="I18" s="180" t="s">
        <v>170</v>
      </c>
      <c r="J18" s="96">
        <v>2</v>
      </c>
      <c r="K18" s="96"/>
      <c r="L18" s="96"/>
      <c r="M18" s="96"/>
      <c r="N18" s="96"/>
      <c r="O18" s="164"/>
      <c r="P18" s="164"/>
      <c r="Q18" s="164"/>
      <c r="R18" s="77">
        <f t="shared" si="4"/>
        <v>0</v>
      </c>
      <c r="S18" s="77"/>
      <c r="T18" s="291" t="str">
        <f>IFERROR(VLOOKUP(B18,'Найдено на объекте'!$A$2:$I$83,9,0),"-")</f>
        <v>-</v>
      </c>
      <c r="U18" s="196" t="str">
        <f t="shared" si="0"/>
        <v>-</v>
      </c>
      <c r="V18" s="95" t="str">
        <f>IFERROR(VLOOKUP(B18,[1]Отгрузки!$B$208:$C$281,2,0),"-")</f>
        <v>-</v>
      </c>
      <c r="W18" s="95" t="str">
        <f t="shared" si="5"/>
        <v>-</v>
      </c>
      <c r="X18" s="88">
        <f t="shared" si="1"/>
        <v>2</v>
      </c>
      <c r="Y18" s="196">
        <f t="shared" si="2"/>
        <v>0.37319999999999998</v>
      </c>
      <c r="Z18" s="319"/>
      <c r="AA18" s="291"/>
      <c r="AB18" s="63">
        <f>VLOOKUP(B18,'[2]ВОМ КГ-3 СОЭКС'!$C$3:$G$2063,5,0)</f>
        <v>373.2</v>
      </c>
      <c r="AC18" s="219">
        <f t="shared" si="3"/>
        <v>0</v>
      </c>
    </row>
    <row r="19" spans="1:29" x14ac:dyDescent="0.3">
      <c r="A19" s="159" t="s">
        <v>202</v>
      </c>
      <c r="B19" s="160" t="s">
        <v>2730</v>
      </c>
      <c r="C19" s="160" t="s">
        <v>4262</v>
      </c>
      <c r="D19" s="113">
        <v>1</v>
      </c>
      <c r="E19" s="85">
        <v>658.3</v>
      </c>
      <c r="F19" s="86">
        <v>658.3</v>
      </c>
      <c r="G19" s="87">
        <v>12.62</v>
      </c>
      <c r="H19" s="87">
        <v>12.62</v>
      </c>
      <c r="I19" s="180" t="s">
        <v>165</v>
      </c>
      <c r="J19" s="96"/>
      <c r="K19" s="96">
        <v>1</v>
      </c>
      <c r="L19" s="96"/>
      <c r="M19" s="96"/>
      <c r="N19" s="96"/>
      <c r="O19" s="164"/>
      <c r="P19" s="164"/>
      <c r="Q19" s="164"/>
      <c r="R19" s="77">
        <f t="shared" si="4"/>
        <v>0</v>
      </c>
      <c r="S19" s="77"/>
      <c r="T19" s="291" t="str">
        <f>IFERROR(VLOOKUP(B19,'Найдено на объекте'!$A$2:$I$83,9,0),"-")</f>
        <v>-</v>
      </c>
      <c r="U19" s="196" t="str">
        <f t="shared" si="0"/>
        <v>-</v>
      </c>
      <c r="V19" s="95" t="str">
        <f>IFERROR(VLOOKUP(B19,[1]Отгрузки!$B$208:$C$281,2,0),"-")</f>
        <v>-</v>
      </c>
      <c r="W19" s="95" t="str">
        <f t="shared" si="5"/>
        <v>-</v>
      </c>
      <c r="X19" s="88">
        <f t="shared" si="1"/>
        <v>1</v>
      </c>
      <c r="Y19" s="196">
        <f t="shared" si="2"/>
        <v>0.6583</v>
      </c>
      <c r="Z19" s="319"/>
      <c r="AA19" s="291"/>
      <c r="AB19" s="63">
        <f>VLOOKUP(B19,'[2]ВОМ КГ-3 СОЭКС'!$C$3:$G$2063,5,0)</f>
        <v>658.3</v>
      </c>
      <c r="AC19" s="219">
        <f t="shared" si="3"/>
        <v>0</v>
      </c>
    </row>
    <row r="20" spans="1:29" x14ac:dyDescent="0.3">
      <c r="A20" s="159" t="s">
        <v>204</v>
      </c>
      <c r="B20" s="160" t="s">
        <v>2731</v>
      </c>
      <c r="C20" s="160" t="s">
        <v>4263</v>
      </c>
      <c r="D20" s="113">
        <v>1</v>
      </c>
      <c r="E20" s="85">
        <v>670.6</v>
      </c>
      <c r="F20" s="86">
        <v>670.6</v>
      </c>
      <c r="G20" s="87">
        <v>12.95</v>
      </c>
      <c r="H20" s="87">
        <v>12.95</v>
      </c>
      <c r="I20" s="180" t="s">
        <v>165</v>
      </c>
      <c r="J20" s="96"/>
      <c r="K20" s="96">
        <v>1</v>
      </c>
      <c r="L20" s="96"/>
      <c r="M20" s="96"/>
      <c r="N20" s="96"/>
      <c r="O20" s="164"/>
      <c r="P20" s="164"/>
      <c r="Q20" s="164"/>
      <c r="R20" s="77">
        <f t="shared" si="4"/>
        <v>0</v>
      </c>
      <c r="S20" s="77"/>
      <c r="T20" s="291" t="str">
        <f>IFERROR(VLOOKUP(B20,'Найдено на объекте'!$A$2:$I$83,9,0),"-")</f>
        <v>-</v>
      </c>
      <c r="U20" s="196" t="str">
        <f t="shared" si="0"/>
        <v>-</v>
      </c>
      <c r="V20" s="95" t="str">
        <f>IFERROR(VLOOKUP(B20,[1]Отгрузки!$B$208:$C$281,2,0),"-")</f>
        <v>-</v>
      </c>
      <c r="W20" s="95" t="str">
        <f t="shared" si="5"/>
        <v>-</v>
      </c>
      <c r="X20" s="88">
        <f t="shared" si="1"/>
        <v>1</v>
      </c>
      <c r="Y20" s="196">
        <f t="shared" si="2"/>
        <v>0.67059999999999997</v>
      </c>
      <c r="Z20" s="319"/>
      <c r="AA20" s="291"/>
      <c r="AB20" s="63">
        <f>VLOOKUP(B20,'[2]ВОМ КГ-3 СОЭКС'!$C$3:$G$2063,5,0)</f>
        <v>670.6</v>
      </c>
      <c r="AC20" s="219">
        <f t="shared" si="3"/>
        <v>0</v>
      </c>
    </row>
    <row r="21" spans="1:29" x14ac:dyDescent="0.3">
      <c r="A21" s="159" t="s">
        <v>206</v>
      </c>
      <c r="B21" s="160" t="s">
        <v>2732</v>
      </c>
      <c r="C21" s="160" t="s">
        <v>4264</v>
      </c>
      <c r="D21" s="113">
        <v>2</v>
      </c>
      <c r="E21" s="85">
        <v>670.2</v>
      </c>
      <c r="F21" s="86">
        <v>1340.4</v>
      </c>
      <c r="G21" s="87">
        <v>12.98</v>
      </c>
      <c r="H21" s="87">
        <v>25.96</v>
      </c>
      <c r="I21" s="180" t="s">
        <v>170</v>
      </c>
      <c r="J21" s="96"/>
      <c r="K21" s="96">
        <v>2</v>
      </c>
      <c r="L21" s="96"/>
      <c r="M21" s="96"/>
      <c r="N21" s="96"/>
      <c r="O21" s="164"/>
      <c r="P21" s="164"/>
      <c r="Q21" s="164"/>
      <c r="R21" s="77">
        <f t="shared" si="4"/>
        <v>0</v>
      </c>
      <c r="S21" s="77"/>
      <c r="T21" s="291" t="str">
        <f>IFERROR(VLOOKUP(B21,'Найдено на объекте'!$A$2:$I$83,9,0),"-")</f>
        <v>-</v>
      </c>
      <c r="U21" s="196" t="str">
        <f t="shared" si="0"/>
        <v>-</v>
      </c>
      <c r="V21" s="95" t="str">
        <f>IFERROR(VLOOKUP(B21,[1]Отгрузки!$B$208:$C$281,2,0),"-")</f>
        <v>-</v>
      </c>
      <c r="W21" s="95" t="str">
        <f t="shared" si="5"/>
        <v>-</v>
      </c>
      <c r="X21" s="88">
        <f t="shared" si="1"/>
        <v>2</v>
      </c>
      <c r="Y21" s="196">
        <f t="shared" si="2"/>
        <v>1.3404</v>
      </c>
      <c r="Z21" s="319"/>
      <c r="AA21" s="291"/>
      <c r="AB21" s="63">
        <f>VLOOKUP(B21,'[2]ВОМ КГ-3 СОЭКС'!$C$3:$G$2063,5,0)</f>
        <v>1340.4</v>
      </c>
      <c r="AC21" s="219">
        <f t="shared" si="3"/>
        <v>0</v>
      </c>
    </row>
    <row r="22" spans="1:29" x14ac:dyDescent="0.3">
      <c r="A22" s="159" t="s">
        <v>208</v>
      </c>
      <c r="B22" s="160" t="s">
        <v>2733</v>
      </c>
      <c r="C22" s="160" t="s">
        <v>4265</v>
      </c>
      <c r="D22" s="113">
        <v>1</v>
      </c>
      <c r="E22" s="85">
        <v>647.20000000000005</v>
      </c>
      <c r="F22" s="86">
        <v>647.20000000000005</v>
      </c>
      <c r="G22" s="87">
        <v>12.3</v>
      </c>
      <c r="H22" s="87">
        <v>12.3</v>
      </c>
      <c r="I22" s="180" t="s">
        <v>165</v>
      </c>
      <c r="J22" s="96"/>
      <c r="K22" s="96">
        <v>1</v>
      </c>
      <c r="L22" s="96"/>
      <c r="M22" s="96"/>
      <c r="N22" s="96"/>
      <c r="O22" s="164"/>
      <c r="P22" s="164"/>
      <c r="Q22" s="164"/>
      <c r="R22" s="77">
        <f t="shared" si="4"/>
        <v>0</v>
      </c>
      <c r="S22" s="77"/>
      <c r="T22" s="291" t="str">
        <f>IFERROR(VLOOKUP(B22,'Найдено на объекте'!$A$2:$I$83,9,0),"-")</f>
        <v>-</v>
      </c>
      <c r="U22" s="196" t="str">
        <f t="shared" si="0"/>
        <v>-</v>
      </c>
      <c r="V22" s="95" t="str">
        <f>IFERROR(VLOOKUP(B22,[1]Отгрузки!$B$208:$C$281,2,0),"-")</f>
        <v>-</v>
      </c>
      <c r="W22" s="95" t="str">
        <f t="shared" si="5"/>
        <v>-</v>
      </c>
      <c r="X22" s="88">
        <f t="shared" si="1"/>
        <v>1</v>
      </c>
      <c r="Y22" s="196">
        <f t="shared" si="2"/>
        <v>0.6472</v>
      </c>
      <c r="Z22" s="319"/>
      <c r="AA22" s="291"/>
      <c r="AB22" s="63">
        <f>VLOOKUP(B22,'[2]ВОМ КГ-3 СОЭКС'!$C$3:$G$2063,5,0)</f>
        <v>647.20000000000005</v>
      </c>
      <c r="AC22" s="219">
        <f t="shared" si="3"/>
        <v>0</v>
      </c>
    </row>
    <row r="23" spans="1:29" x14ac:dyDescent="0.3">
      <c r="A23" s="159" t="s">
        <v>210</v>
      </c>
      <c r="B23" s="160" t="s">
        <v>2734</v>
      </c>
      <c r="C23" s="160" t="s">
        <v>4266</v>
      </c>
      <c r="D23" s="113">
        <v>1</v>
      </c>
      <c r="E23" s="85">
        <v>659.5</v>
      </c>
      <c r="F23" s="86">
        <v>659.5</v>
      </c>
      <c r="G23" s="87">
        <v>12.63</v>
      </c>
      <c r="H23" s="87">
        <v>12.63</v>
      </c>
      <c r="I23" s="180" t="s">
        <v>165</v>
      </c>
      <c r="J23" s="96"/>
      <c r="K23" s="96">
        <v>1</v>
      </c>
      <c r="L23" s="96"/>
      <c r="M23" s="96"/>
      <c r="N23" s="96"/>
      <c r="O23" s="164"/>
      <c r="P23" s="164"/>
      <c r="Q23" s="164"/>
      <c r="R23" s="77">
        <f t="shared" si="4"/>
        <v>0</v>
      </c>
      <c r="S23" s="77"/>
      <c r="T23" s="291" t="str">
        <f>IFERROR(VLOOKUP(B23,'Найдено на объекте'!$A$2:$I$83,9,0),"-")</f>
        <v>-</v>
      </c>
      <c r="U23" s="196" t="str">
        <f t="shared" si="0"/>
        <v>-</v>
      </c>
      <c r="V23" s="95" t="str">
        <f>IFERROR(VLOOKUP(B23,[1]Отгрузки!$B$208:$C$281,2,0),"-")</f>
        <v>-</v>
      </c>
      <c r="W23" s="95" t="str">
        <f t="shared" si="5"/>
        <v>-</v>
      </c>
      <c r="X23" s="88">
        <f t="shared" si="1"/>
        <v>1</v>
      </c>
      <c r="Y23" s="196">
        <f t="shared" si="2"/>
        <v>0.65949999999999998</v>
      </c>
      <c r="Z23" s="319"/>
      <c r="AA23" s="291"/>
      <c r="AB23" s="63">
        <f>VLOOKUP(B23,'[2]ВОМ КГ-3 СОЭКС'!$C$3:$G$2063,5,0)</f>
        <v>659.5</v>
      </c>
      <c r="AC23" s="219">
        <f t="shared" si="3"/>
        <v>0</v>
      </c>
    </row>
    <row r="24" spans="1:29" x14ac:dyDescent="0.3">
      <c r="A24" s="159" t="s">
        <v>212</v>
      </c>
      <c r="B24" s="160" t="s">
        <v>2735</v>
      </c>
      <c r="C24" s="160" t="s">
        <v>4267</v>
      </c>
      <c r="D24" s="113">
        <v>2</v>
      </c>
      <c r="E24" s="85">
        <v>645.79999999999995</v>
      </c>
      <c r="F24" s="86">
        <v>1291.5999999999999</v>
      </c>
      <c r="G24" s="87">
        <v>12.24</v>
      </c>
      <c r="H24" s="87">
        <v>24.48</v>
      </c>
      <c r="I24" s="180" t="s">
        <v>170</v>
      </c>
      <c r="J24" s="96"/>
      <c r="K24" s="96">
        <v>2</v>
      </c>
      <c r="L24" s="96"/>
      <c r="M24" s="96"/>
      <c r="N24" s="96"/>
      <c r="O24" s="164"/>
      <c r="P24" s="164"/>
      <c r="Q24" s="164"/>
      <c r="R24" s="77">
        <f t="shared" si="4"/>
        <v>0</v>
      </c>
      <c r="S24" s="77"/>
      <c r="T24" s="291" t="str">
        <f>IFERROR(VLOOKUP(B24,'Найдено на объекте'!$A$2:$I$83,9,0),"-")</f>
        <v>-</v>
      </c>
      <c r="U24" s="196" t="str">
        <f t="shared" si="0"/>
        <v>-</v>
      </c>
      <c r="V24" s="95" t="str">
        <f>IFERROR(VLOOKUP(B24,[1]Отгрузки!$B$208:$C$281,2,0),"-")</f>
        <v>-</v>
      </c>
      <c r="W24" s="95" t="str">
        <f t="shared" si="5"/>
        <v>-</v>
      </c>
      <c r="X24" s="88">
        <f t="shared" si="1"/>
        <v>2</v>
      </c>
      <c r="Y24" s="196">
        <f t="shared" si="2"/>
        <v>1.2915999999999999</v>
      </c>
      <c r="Z24" s="319"/>
      <c r="AA24" s="291"/>
      <c r="AB24" s="63">
        <f>VLOOKUP(B24,'[2]ВОМ КГ-3 СОЭКС'!$C$3:$G$2063,5,0)</f>
        <v>1291.5999999999999</v>
      </c>
      <c r="AC24" s="219">
        <f t="shared" si="3"/>
        <v>0</v>
      </c>
    </row>
    <row r="25" spans="1:29" x14ac:dyDescent="0.3">
      <c r="A25" s="159" t="s">
        <v>214</v>
      </c>
      <c r="B25" s="160" t="s">
        <v>2736</v>
      </c>
      <c r="C25" s="160" t="s">
        <v>4268</v>
      </c>
      <c r="D25" s="113">
        <v>1</v>
      </c>
      <c r="E25" s="85">
        <v>645.79999999999995</v>
      </c>
      <c r="F25" s="86">
        <v>645.79999999999995</v>
      </c>
      <c r="G25" s="87">
        <v>12.24</v>
      </c>
      <c r="H25" s="87">
        <v>12.24</v>
      </c>
      <c r="I25" s="180" t="s">
        <v>165</v>
      </c>
      <c r="J25" s="96"/>
      <c r="K25" s="96"/>
      <c r="L25" s="96">
        <v>1</v>
      </c>
      <c r="M25" s="96"/>
      <c r="N25" s="96"/>
      <c r="O25" s="164"/>
      <c r="P25" s="164"/>
      <c r="Q25" s="164"/>
      <c r="R25" s="77">
        <f t="shared" si="4"/>
        <v>0</v>
      </c>
      <c r="S25" s="77"/>
      <c r="T25" s="291" t="str">
        <f>IFERROR(VLOOKUP(B25,'Найдено на объекте'!$A$2:$I$83,9,0),"-")</f>
        <v>-</v>
      </c>
      <c r="U25" s="196" t="str">
        <f t="shared" si="0"/>
        <v>-</v>
      </c>
      <c r="V25" s="95" t="str">
        <f>IFERROR(VLOOKUP(B25,[1]Отгрузки!$B$208:$C$281,2,0),"-")</f>
        <v>-</v>
      </c>
      <c r="W25" s="95" t="str">
        <f t="shared" si="5"/>
        <v>-</v>
      </c>
      <c r="X25" s="88">
        <f t="shared" si="1"/>
        <v>1</v>
      </c>
      <c r="Y25" s="196">
        <f t="shared" si="2"/>
        <v>0.64579999999999993</v>
      </c>
      <c r="Z25" s="319"/>
      <c r="AA25" s="291"/>
      <c r="AB25" s="63">
        <f>VLOOKUP(B25,'[2]ВОМ КГ-3 СОЭКС'!$C$3:$G$2063,5,0)</f>
        <v>645.79999999999995</v>
      </c>
      <c r="AC25" s="219">
        <f t="shared" si="3"/>
        <v>0</v>
      </c>
    </row>
    <row r="26" spans="1:29" x14ac:dyDescent="0.3">
      <c r="A26" s="159" t="s">
        <v>216</v>
      </c>
      <c r="B26" s="160" t="s">
        <v>2737</v>
      </c>
      <c r="C26" s="160" t="s">
        <v>4269</v>
      </c>
      <c r="D26" s="113">
        <v>1</v>
      </c>
      <c r="E26" s="85">
        <v>658.1</v>
      </c>
      <c r="F26" s="86">
        <v>658.1</v>
      </c>
      <c r="G26" s="87">
        <v>12.56</v>
      </c>
      <c r="H26" s="87">
        <v>12.56</v>
      </c>
      <c r="I26" s="180" t="s">
        <v>165</v>
      </c>
      <c r="J26" s="96"/>
      <c r="K26" s="96"/>
      <c r="L26" s="96">
        <v>1</v>
      </c>
      <c r="M26" s="96"/>
      <c r="N26" s="96"/>
      <c r="O26" s="164"/>
      <c r="P26" s="164"/>
      <c r="Q26" s="164"/>
      <c r="R26" s="77">
        <f t="shared" si="4"/>
        <v>0</v>
      </c>
      <c r="S26" s="77"/>
      <c r="T26" s="291" t="str">
        <f>IFERROR(VLOOKUP(B26,'Найдено на объекте'!$A$2:$I$83,9,0),"-")</f>
        <v>-</v>
      </c>
      <c r="U26" s="196" t="str">
        <f t="shared" si="0"/>
        <v>-</v>
      </c>
      <c r="V26" s="95" t="str">
        <f>IFERROR(VLOOKUP(B26,[1]Отгрузки!$B$208:$C$281,2,0),"-")</f>
        <v>-</v>
      </c>
      <c r="W26" s="95" t="str">
        <f t="shared" si="5"/>
        <v>-</v>
      </c>
      <c r="X26" s="88">
        <f t="shared" si="1"/>
        <v>1</v>
      </c>
      <c r="Y26" s="196">
        <f t="shared" si="2"/>
        <v>0.65810000000000002</v>
      </c>
      <c r="Z26" s="319"/>
      <c r="AA26" s="291"/>
      <c r="AB26" s="63">
        <f>VLOOKUP(B26,'[2]ВОМ КГ-3 СОЭКС'!$C$3:$G$2063,5,0)</f>
        <v>658.1</v>
      </c>
      <c r="AC26" s="219">
        <f t="shared" si="3"/>
        <v>0</v>
      </c>
    </row>
    <row r="27" spans="1:29" x14ac:dyDescent="0.3">
      <c r="A27" s="159" t="s">
        <v>218</v>
      </c>
      <c r="B27" s="160" t="s">
        <v>2738</v>
      </c>
      <c r="C27" s="160" t="s">
        <v>4270</v>
      </c>
      <c r="D27" s="113">
        <v>2</v>
      </c>
      <c r="E27" s="85">
        <v>658.3</v>
      </c>
      <c r="F27" s="86">
        <v>1316.6</v>
      </c>
      <c r="G27" s="87">
        <v>12.62</v>
      </c>
      <c r="H27" s="87">
        <v>25.24</v>
      </c>
      <c r="I27" s="180" t="s">
        <v>170</v>
      </c>
      <c r="J27" s="96"/>
      <c r="K27" s="96"/>
      <c r="L27" s="96">
        <v>2</v>
      </c>
      <c r="M27" s="96"/>
      <c r="N27" s="96"/>
      <c r="O27" s="164"/>
      <c r="P27" s="164"/>
      <c r="Q27" s="164"/>
      <c r="R27" s="77">
        <f t="shared" si="4"/>
        <v>0</v>
      </c>
      <c r="S27" s="77"/>
      <c r="T27" s="291" t="str">
        <f>IFERROR(VLOOKUP(B27,'Найдено на объекте'!$A$2:$I$83,9,0),"-")</f>
        <v>-</v>
      </c>
      <c r="U27" s="196" t="str">
        <f t="shared" si="0"/>
        <v>-</v>
      </c>
      <c r="V27" s="95" t="str">
        <f>IFERROR(VLOOKUP(B27,[1]Отгрузки!$B$208:$C$281,2,0),"-")</f>
        <v>-</v>
      </c>
      <c r="W27" s="95" t="str">
        <f t="shared" si="5"/>
        <v>-</v>
      </c>
      <c r="X27" s="88">
        <f t="shared" si="1"/>
        <v>2</v>
      </c>
      <c r="Y27" s="196">
        <f t="shared" si="2"/>
        <v>1.3166</v>
      </c>
      <c r="Z27" s="319"/>
      <c r="AA27" s="291"/>
      <c r="AB27" s="63">
        <f>VLOOKUP(B27,'[2]ВОМ КГ-3 СОЭКС'!$C$3:$G$2063,5,0)</f>
        <v>1316.6</v>
      </c>
      <c r="AC27" s="219">
        <f t="shared" si="3"/>
        <v>0</v>
      </c>
    </row>
    <row r="28" spans="1:29" x14ac:dyDescent="0.3">
      <c r="A28" s="159" t="s">
        <v>220</v>
      </c>
      <c r="B28" s="160" t="s">
        <v>2739</v>
      </c>
      <c r="C28" s="160" t="s">
        <v>4271</v>
      </c>
      <c r="D28" s="113">
        <v>2</v>
      </c>
      <c r="E28" s="85">
        <v>658.3</v>
      </c>
      <c r="F28" s="86">
        <v>1316.6</v>
      </c>
      <c r="G28" s="87">
        <v>12.62</v>
      </c>
      <c r="H28" s="87">
        <v>25.24</v>
      </c>
      <c r="I28" s="180" t="s">
        <v>165</v>
      </c>
      <c r="J28" s="96"/>
      <c r="K28" s="96"/>
      <c r="L28" s="96">
        <v>1</v>
      </c>
      <c r="M28" s="96"/>
      <c r="N28" s="96"/>
      <c r="O28" s="164">
        <v>1</v>
      </c>
      <c r="P28" s="164"/>
      <c r="Q28" s="164"/>
      <c r="R28" s="77">
        <f t="shared" si="4"/>
        <v>0</v>
      </c>
      <c r="S28" s="77"/>
      <c r="T28" s="291" t="str">
        <f>IFERROR(VLOOKUP(B28,'Найдено на объекте'!$A$2:$I$83,9,0),"-")</f>
        <v>-</v>
      </c>
      <c r="U28" s="196" t="str">
        <f t="shared" si="0"/>
        <v>-</v>
      </c>
      <c r="V28" s="95" t="str">
        <f>IFERROR(VLOOKUP(B28,[1]Отгрузки!$B$208:$C$281,2,0),"-")</f>
        <v>-</v>
      </c>
      <c r="W28" s="95" t="str">
        <f t="shared" si="5"/>
        <v>-</v>
      </c>
      <c r="X28" s="88">
        <f t="shared" si="1"/>
        <v>2</v>
      </c>
      <c r="Y28" s="196">
        <f t="shared" si="2"/>
        <v>1.3166</v>
      </c>
      <c r="Z28" s="319"/>
      <c r="AA28" s="291"/>
      <c r="AB28" s="63">
        <f>VLOOKUP(B28,'[2]ВОМ КГ-3 СОЭКС'!$C$3:$G$2063,5,0)</f>
        <v>1316.6</v>
      </c>
      <c r="AC28" s="219">
        <f t="shared" si="3"/>
        <v>0</v>
      </c>
    </row>
    <row r="29" spans="1:29" x14ac:dyDescent="0.3">
      <c r="A29" s="159" t="s">
        <v>222</v>
      </c>
      <c r="B29" s="160" t="s">
        <v>2740</v>
      </c>
      <c r="C29" s="160" t="s">
        <v>4272</v>
      </c>
      <c r="D29" s="113">
        <v>2</v>
      </c>
      <c r="E29" s="85">
        <v>670.6</v>
      </c>
      <c r="F29" s="86">
        <v>1341.2</v>
      </c>
      <c r="G29" s="87">
        <v>12.95</v>
      </c>
      <c r="H29" s="87">
        <v>25.9</v>
      </c>
      <c r="I29" s="180" t="s">
        <v>165</v>
      </c>
      <c r="J29" s="96"/>
      <c r="K29" s="96"/>
      <c r="L29" s="96">
        <v>1</v>
      </c>
      <c r="M29" s="96"/>
      <c r="N29" s="96"/>
      <c r="O29" s="164">
        <v>1</v>
      </c>
      <c r="P29" s="164"/>
      <c r="Q29" s="164"/>
      <c r="R29" s="77">
        <f t="shared" si="4"/>
        <v>0</v>
      </c>
      <c r="S29" s="77"/>
      <c r="T29" s="291" t="str">
        <f>IFERROR(VLOOKUP(B29,'Найдено на объекте'!$A$2:$I$83,9,0),"-")</f>
        <v>-</v>
      </c>
      <c r="U29" s="196" t="str">
        <f t="shared" si="0"/>
        <v>-</v>
      </c>
      <c r="V29" s="95" t="str">
        <f>IFERROR(VLOOKUP(B29,[1]Отгрузки!$B$208:$C$281,2,0),"-")</f>
        <v>-</v>
      </c>
      <c r="W29" s="95" t="str">
        <f t="shared" si="5"/>
        <v>-</v>
      </c>
      <c r="X29" s="88">
        <f t="shared" si="1"/>
        <v>2</v>
      </c>
      <c r="Y29" s="196">
        <f t="shared" si="2"/>
        <v>1.3411999999999999</v>
      </c>
      <c r="Z29" s="319"/>
      <c r="AA29" s="291"/>
      <c r="AB29" s="63">
        <f>VLOOKUP(B29,'[2]ВОМ КГ-3 СОЭКС'!$C$3:$G$2063,5,0)</f>
        <v>1341.2</v>
      </c>
      <c r="AC29" s="219">
        <f t="shared" si="3"/>
        <v>0</v>
      </c>
    </row>
    <row r="30" spans="1:29" x14ac:dyDescent="0.3">
      <c r="A30" s="159" t="s">
        <v>224</v>
      </c>
      <c r="B30" s="160" t="s">
        <v>2741</v>
      </c>
      <c r="C30" s="160" t="s">
        <v>4273</v>
      </c>
      <c r="D30" s="113">
        <v>2</v>
      </c>
      <c r="E30" s="85">
        <v>645.79999999999995</v>
      </c>
      <c r="F30" s="86">
        <v>1291.5999999999999</v>
      </c>
      <c r="G30" s="87">
        <v>12.24</v>
      </c>
      <c r="H30" s="87">
        <v>24.48</v>
      </c>
      <c r="I30" s="180" t="s">
        <v>170</v>
      </c>
      <c r="J30" s="96"/>
      <c r="K30" s="96"/>
      <c r="L30" s="96">
        <v>2</v>
      </c>
      <c r="M30" s="96"/>
      <c r="N30" s="96"/>
      <c r="O30" s="164"/>
      <c r="P30" s="164"/>
      <c r="Q30" s="164"/>
      <c r="R30" s="77">
        <f t="shared" si="4"/>
        <v>0</v>
      </c>
      <c r="S30" s="77"/>
      <c r="T30" s="291" t="str">
        <f>IFERROR(VLOOKUP(B30,'Найдено на объекте'!$A$2:$I$83,9,0),"-")</f>
        <v>-</v>
      </c>
      <c r="U30" s="196" t="str">
        <f t="shared" si="0"/>
        <v>-</v>
      </c>
      <c r="V30" s="95" t="str">
        <f>IFERROR(VLOOKUP(B30,[1]Отгрузки!$B$208:$C$281,2,0),"-")</f>
        <v>-</v>
      </c>
      <c r="W30" s="95" t="str">
        <f t="shared" si="5"/>
        <v>-</v>
      </c>
      <c r="X30" s="88">
        <f t="shared" si="1"/>
        <v>2</v>
      </c>
      <c r="Y30" s="196">
        <f t="shared" si="2"/>
        <v>1.2915999999999999</v>
      </c>
      <c r="Z30" s="319"/>
      <c r="AA30" s="291"/>
      <c r="AB30" s="63">
        <f>VLOOKUP(B30,'[2]ВОМ КГ-3 СОЭКС'!$C$3:$G$2063,5,0)</f>
        <v>1291.5999999999999</v>
      </c>
      <c r="AC30" s="219">
        <f t="shared" si="3"/>
        <v>0</v>
      </c>
    </row>
    <row r="31" spans="1:29" x14ac:dyDescent="0.3">
      <c r="A31" s="159" t="s">
        <v>226</v>
      </c>
      <c r="B31" s="160" t="s">
        <v>2742</v>
      </c>
      <c r="C31" s="160" t="s">
        <v>4274</v>
      </c>
      <c r="D31" s="113">
        <v>2</v>
      </c>
      <c r="E31" s="85">
        <v>645.79999999999995</v>
      </c>
      <c r="F31" s="86">
        <v>1291.5999999999999</v>
      </c>
      <c r="G31" s="87">
        <v>12.24</v>
      </c>
      <c r="H31" s="87">
        <v>24.48</v>
      </c>
      <c r="I31" s="180" t="s">
        <v>165</v>
      </c>
      <c r="J31" s="96"/>
      <c r="K31" s="96"/>
      <c r="L31" s="96"/>
      <c r="M31" s="96">
        <v>1</v>
      </c>
      <c r="N31" s="96"/>
      <c r="O31" s="164">
        <v>1</v>
      </c>
      <c r="P31" s="164"/>
      <c r="Q31" s="164"/>
      <c r="R31" s="77">
        <f t="shared" si="4"/>
        <v>0</v>
      </c>
      <c r="S31" s="77"/>
      <c r="T31" s="291" t="str">
        <f>IFERROR(VLOOKUP(B31,'Найдено на объекте'!$A$2:$I$83,9,0),"-")</f>
        <v>-</v>
      </c>
      <c r="U31" s="196" t="str">
        <f t="shared" si="0"/>
        <v>-</v>
      </c>
      <c r="V31" s="95" t="str">
        <f>IFERROR(VLOOKUP(B31,[1]Отгрузки!$B$208:$C$281,2,0),"-")</f>
        <v>-</v>
      </c>
      <c r="W31" s="95" t="str">
        <f t="shared" si="5"/>
        <v>-</v>
      </c>
      <c r="X31" s="88">
        <f t="shared" si="1"/>
        <v>2</v>
      </c>
      <c r="Y31" s="196">
        <f t="shared" si="2"/>
        <v>1.2915999999999999</v>
      </c>
      <c r="Z31" s="319"/>
      <c r="AA31" s="291"/>
      <c r="AB31" s="63">
        <f>VLOOKUP(B31,'[2]ВОМ КГ-3 СОЭКС'!$C$3:$G$2063,5,0)</f>
        <v>1291.5999999999999</v>
      </c>
      <c r="AC31" s="219">
        <f t="shared" si="3"/>
        <v>0</v>
      </c>
    </row>
    <row r="32" spans="1:29" x14ac:dyDescent="0.3">
      <c r="A32" s="159" t="s">
        <v>228</v>
      </c>
      <c r="B32" s="160" t="s">
        <v>2743</v>
      </c>
      <c r="C32" s="160" t="s">
        <v>4275</v>
      </c>
      <c r="D32" s="113">
        <v>2</v>
      </c>
      <c r="E32" s="85">
        <v>658.1</v>
      </c>
      <c r="F32" s="86">
        <v>1316.2</v>
      </c>
      <c r="G32" s="87">
        <v>12.56</v>
      </c>
      <c r="H32" s="87">
        <v>25.12</v>
      </c>
      <c r="I32" s="180" t="s">
        <v>165</v>
      </c>
      <c r="J32" s="96"/>
      <c r="K32" s="96"/>
      <c r="L32" s="96"/>
      <c r="M32" s="96">
        <v>1</v>
      </c>
      <c r="N32" s="96"/>
      <c r="O32" s="164">
        <v>1</v>
      </c>
      <c r="P32" s="164"/>
      <c r="Q32" s="164"/>
      <c r="R32" s="77">
        <f t="shared" si="4"/>
        <v>0</v>
      </c>
      <c r="S32" s="77"/>
      <c r="T32" s="291" t="str">
        <f>IFERROR(VLOOKUP(B32,'Найдено на объекте'!$A$2:$I$83,9,0),"-")</f>
        <v>-</v>
      </c>
      <c r="U32" s="196" t="str">
        <f t="shared" si="0"/>
        <v>-</v>
      </c>
      <c r="V32" s="95" t="str">
        <f>IFERROR(VLOOKUP(B32,[1]Отгрузки!$B$208:$C$281,2,0),"-")</f>
        <v>-</v>
      </c>
      <c r="W32" s="95" t="str">
        <f t="shared" si="5"/>
        <v>-</v>
      </c>
      <c r="X32" s="88">
        <f t="shared" si="1"/>
        <v>2</v>
      </c>
      <c r="Y32" s="196">
        <f t="shared" si="2"/>
        <v>1.3162</v>
      </c>
      <c r="Z32" s="319"/>
      <c r="AA32" s="291"/>
      <c r="AB32" s="63">
        <f>VLOOKUP(B32,'[2]ВОМ КГ-3 СОЭКС'!$C$3:$G$2063,5,0)</f>
        <v>1316.2</v>
      </c>
      <c r="AC32" s="219">
        <f t="shared" si="3"/>
        <v>0</v>
      </c>
    </row>
    <row r="33" spans="1:29" x14ac:dyDescent="0.3">
      <c r="A33" s="159" t="s">
        <v>230</v>
      </c>
      <c r="B33" s="160" t="s">
        <v>2744</v>
      </c>
      <c r="C33" s="160" t="s">
        <v>4276</v>
      </c>
      <c r="D33" s="113">
        <v>2</v>
      </c>
      <c r="E33" s="85">
        <v>645.79999999999995</v>
      </c>
      <c r="F33" s="86">
        <v>1291.5999999999999</v>
      </c>
      <c r="G33" s="87">
        <v>12.24</v>
      </c>
      <c r="H33" s="87">
        <v>24.48</v>
      </c>
      <c r="I33" s="180" t="s">
        <v>170</v>
      </c>
      <c r="J33" s="96"/>
      <c r="K33" s="96"/>
      <c r="L33" s="96"/>
      <c r="M33" s="96">
        <v>2</v>
      </c>
      <c r="N33" s="96"/>
      <c r="O33" s="164"/>
      <c r="P33" s="164"/>
      <c r="Q33" s="164"/>
      <c r="R33" s="77">
        <f t="shared" si="4"/>
        <v>0</v>
      </c>
      <c r="S33" s="77"/>
      <c r="T33" s="291" t="str">
        <f>IFERROR(VLOOKUP(B33,'Найдено на объекте'!$A$2:$I$83,9,0),"-")</f>
        <v>-</v>
      </c>
      <c r="U33" s="196" t="str">
        <f t="shared" si="0"/>
        <v>-</v>
      </c>
      <c r="V33" s="95" t="str">
        <f>IFERROR(VLOOKUP(B33,[1]Отгрузки!$B$208:$C$281,2,0),"-")</f>
        <v>-</v>
      </c>
      <c r="W33" s="95" t="str">
        <f t="shared" si="5"/>
        <v>-</v>
      </c>
      <c r="X33" s="88">
        <f t="shared" si="1"/>
        <v>2</v>
      </c>
      <c r="Y33" s="196">
        <f t="shared" si="2"/>
        <v>1.2915999999999999</v>
      </c>
      <c r="Z33" s="319"/>
      <c r="AA33" s="291"/>
      <c r="AB33" s="63">
        <f>VLOOKUP(B33,'[2]ВОМ КГ-3 СОЭКС'!$C$3:$G$2063,5,0)</f>
        <v>1291.5999999999999</v>
      </c>
      <c r="AC33" s="219">
        <f t="shared" si="3"/>
        <v>0</v>
      </c>
    </row>
    <row r="34" spans="1:29" x14ac:dyDescent="0.3">
      <c r="A34" s="159" t="s">
        <v>232</v>
      </c>
      <c r="B34" s="160" t="s">
        <v>2745</v>
      </c>
      <c r="C34" s="160" t="s">
        <v>4277</v>
      </c>
      <c r="D34" s="113">
        <v>2</v>
      </c>
      <c r="E34" s="85">
        <v>658.3</v>
      </c>
      <c r="F34" s="86">
        <v>1316.6</v>
      </c>
      <c r="G34" s="87">
        <v>12.62</v>
      </c>
      <c r="H34" s="87">
        <v>25.24</v>
      </c>
      <c r="I34" s="180" t="s">
        <v>165</v>
      </c>
      <c r="J34" s="96"/>
      <c r="K34" s="96"/>
      <c r="L34" s="96"/>
      <c r="M34" s="96">
        <v>1</v>
      </c>
      <c r="N34" s="96"/>
      <c r="O34" s="164"/>
      <c r="P34" s="164">
        <v>1</v>
      </c>
      <c r="Q34" s="164"/>
      <c r="R34" s="77">
        <f t="shared" si="4"/>
        <v>0</v>
      </c>
      <c r="S34" s="77"/>
      <c r="T34" s="291" t="str">
        <f>IFERROR(VLOOKUP(B34,'Найдено на объекте'!$A$2:$I$83,9,0),"-")</f>
        <v>-</v>
      </c>
      <c r="U34" s="196" t="str">
        <f t="shared" si="0"/>
        <v>-</v>
      </c>
      <c r="V34" s="95" t="str">
        <f>IFERROR(VLOOKUP(B34,[1]Отгрузки!$B$208:$C$281,2,0),"-")</f>
        <v>-</v>
      </c>
      <c r="W34" s="95" t="str">
        <f t="shared" si="5"/>
        <v>-</v>
      </c>
      <c r="X34" s="88">
        <f t="shared" si="1"/>
        <v>2</v>
      </c>
      <c r="Y34" s="196">
        <f t="shared" si="2"/>
        <v>1.3166</v>
      </c>
      <c r="Z34" s="319"/>
      <c r="AA34" s="291"/>
      <c r="AB34" s="63">
        <f>VLOOKUP(B34,'[2]ВОМ КГ-3 СОЭКС'!$C$3:$G$2063,5,0)</f>
        <v>1316.6</v>
      </c>
      <c r="AC34" s="219">
        <f t="shared" si="3"/>
        <v>0</v>
      </c>
    </row>
    <row r="35" spans="1:29" x14ac:dyDescent="0.3">
      <c r="A35" s="159" t="s">
        <v>234</v>
      </c>
      <c r="B35" s="160" t="s">
        <v>2746</v>
      </c>
      <c r="C35" s="160" t="s">
        <v>4278</v>
      </c>
      <c r="D35" s="113">
        <v>1</v>
      </c>
      <c r="E35" s="85">
        <v>691.2</v>
      </c>
      <c r="F35" s="86">
        <v>691.2</v>
      </c>
      <c r="G35" s="87">
        <v>13.51</v>
      </c>
      <c r="H35" s="87">
        <v>13.51</v>
      </c>
      <c r="I35" s="180" t="s">
        <v>165</v>
      </c>
      <c r="J35" s="96"/>
      <c r="K35" s="96"/>
      <c r="L35" s="96"/>
      <c r="M35" s="96">
        <v>1</v>
      </c>
      <c r="N35" s="96"/>
      <c r="O35" s="164"/>
      <c r="P35" s="164"/>
      <c r="Q35" s="164"/>
      <c r="R35" s="77">
        <f t="shared" si="4"/>
        <v>0</v>
      </c>
      <c r="S35" s="77"/>
      <c r="T35" s="291" t="str">
        <f>IFERROR(VLOOKUP(B35,'Найдено на объекте'!$A$2:$I$83,9,0),"-")</f>
        <v>-</v>
      </c>
      <c r="U35" s="196" t="str">
        <f t="shared" si="0"/>
        <v>-</v>
      </c>
      <c r="V35" s="95" t="str">
        <f>IFERROR(VLOOKUP(B35,[1]Отгрузки!$B$208:$C$281,2,0),"-")</f>
        <v>-</v>
      </c>
      <c r="W35" s="95" t="str">
        <f t="shared" si="5"/>
        <v>-</v>
      </c>
      <c r="X35" s="88">
        <f t="shared" si="1"/>
        <v>1</v>
      </c>
      <c r="Y35" s="196">
        <f t="shared" si="2"/>
        <v>0.69120000000000004</v>
      </c>
      <c r="Z35" s="319"/>
      <c r="AA35" s="291"/>
      <c r="AB35" s="63">
        <f>VLOOKUP(B35,'[2]ВОМ КГ-3 СОЭКС'!$C$3:$G$2063,5,0)</f>
        <v>691.2</v>
      </c>
      <c r="AC35" s="219">
        <f t="shared" si="3"/>
        <v>0</v>
      </c>
    </row>
    <row r="36" spans="1:29" x14ac:dyDescent="0.3">
      <c r="A36" s="159" t="s">
        <v>236</v>
      </c>
      <c r="B36" s="160" t="s">
        <v>2747</v>
      </c>
      <c r="C36" s="160" t="s">
        <v>4279</v>
      </c>
      <c r="D36" s="113">
        <v>1</v>
      </c>
      <c r="E36" s="85">
        <v>678.9</v>
      </c>
      <c r="F36" s="86">
        <v>678.9</v>
      </c>
      <c r="G36" s="87">
        <v>13.19</v>
      </c>
      <c r="H36" s="87">
        <v>13.19</v>
      </c>
      <c r="I36" s="180" t="s">
        <v>170</v>
      </c>
      <c r="J36" s="96"/>
      <c r="K36" s="96"/>
      <c r="L36" s="96"/>
      <c r="M36" s="96">
        <v>1</v>
      </c>
      <c r="N36" s="96"/>
      <c r="O36" s="164"/>
      <c r="P36" s="164"/>
      <c r="Q36" s="164"/>
      <c r="R36" s="77">
        <f t="shared" si="4"/>
        <v>0</v>
      </c>
      <c r="S36" s="77"/>
      <c r="T36" s="291" t="str">
        <f>IFERROR(VLOOKUP(B36,'Найдено на объекте'!$A$2:$I$83,9,0),"-")</f>
        <v>-</v>
      </c>
      <c r="U36" s="196" t="str">
        <f t="shared" si="0"/>
        <v>-</v>
      </c>
      <c r="V36" s="95" t="str">
        <f>IFERROR(VLOOKUP(B36,[1]Отгрузки!$B$208:$C$281,2,0),"-")</f>
        <v>-</v>
      </c>
      <c r="W36" s="95" t="str">
        <f t="shared" si="5"/>
        <v>-</v>
      </c>
      <c r="X36" s="88">
        <f t="shared" si="1"/>
        <v>1</v>
      </c>
      <c r="Y36" s="196">
        <f t="shared" si="2"/>
        <v>0.67889999999999995</v>
      </c>
      <c r="Z36" s="319"/>
      <c r="AA36" s="291"/>
      <c r="AB36" s="63">
        <f>VLOOKUP(B36,'[2]ВОМ КГ-3 СОЭКС'!$C$3:$G$2063,5,0)</f>
        <v>678.9</v>
      </c>
      <c r="AC36" s="219">
        <f t="shared" si="3"/>
        <v>0</v>
      </c>
    </row>
    <row r="37" spans="1:29" x14ac:dyDescent="0.3">
      <c r="A37" s="159" t="s">
        <v>238</v>
      </c>
      <c r="B37" s="160" t="s">
        <v>2748</v>
      </c>
      <c r="C37" s="160" t="s">
        <v>4280</v>
      </c>
      <c r="D37" s="113">
        <v>1</v>
      </c>
      <c r="E37" s="85">
        <v>678.7</v>
      </c>
      <c r="F37" s="86">
        <v>678.7</v>
      </c>
      <c r="G37" s="87">
        <v>13.18</v>
      </c>
      <c r="H37" s="87">
        <v>13.18</v>
      </c>
      <c r="I37" s="180" t="s">
        <v>170</v>
      </c>
      <c r="J37" s="96"/>
      <c r="K37" s="96"/>
      <c r="L37" s="96"/>
      <c r="M37" s="96">
        <v>1</v>
      </c>
      <c r="N37" s="96"/>
      <c r="O37" s="164"/>
      <c r="P37" s="164"/>
      <c r="Q37" s="164"/>
      <c r="R37" s="77">
        <f t="shared" si="4"/>
        <v>0</v>
      </c>
      <c r="S37" s="77"/>
      <c r="T37" s="291" t="str">
        <f>IFERROR(VLOOKUP(B37,'Найдено на объекте'!$A$2:$I$83,9,0),"-")</f>
        <v>-</v>
      </c>
      <c r="U37" s="196" t="str">
        <f t="shared" si="0"/>
        <v>-</v>
      </c>
      <c r="V37" s="95" t="str">
        <f>IFERROR(VLOOKUP(B37,[1]Отгрузки!$B$208:$C$281,2,0),"-")</f>
        <v>-</v>
      </c>
      <c r="W37" s="95" t="str">
        <f t="shared" si="5"/>
        <v>-</v>
      </c>
      <c r="X37" s="88">
        <f t="shared" si="1"/>
        <v>1</v>
      </c>
      <c r="Y37" s="196">
        <f t="shared" si="2"/>
        <v>0.67870000000000008</v>
      </c>
      <c r="Z37" s="319"/>
      <c r="AA37" s="291"/>
      <c r="AB37" s="63">
        <f>VLOOKUP(B37,'[2]ВОМ КГ-3 СОЭКС'!$C$3:$G$2063,5,0)</f>
        <v>678.7</v>
      </c>
      <c r="AC37" s="219">
        <f t="shared" si="3"/>
        <v>0</v>
      </c>
    </row>
    <row r="38" spans="1:29" x14ac:dyDescent="0.3">
      <c r="A38" s="159" t="s">
        <v>240</v>
      </c>
      <c r="B38" s="160" t="s">
        <v>2749</v>
      </c>
      <c r="C38" s="160" t="s">
        <v>4281</v>
      </c>
      <c r="D38" s="113">
        <v>1</v>
      </c>
      <c r="E38" s="85">
        <v>667.6</v>
      </c>
      <c r="F38" s="86">
        <v>667.6</v>
      </c>
      <c r="G38" s="87">
        <v>12.86</v>
      </c>
      <c r="H38" s="87">
        <v>12.86</v>
      </c>
      <c r="I38" s="180" t="s">
        <v>165</v>
      </c>
      <c r="J38" s="96"/>
      <c r="K38" s="96"/>
      <c r="L38" s="96"/>
      <c r="M38" s="96"/>
      <c r="N38" s="96">
        <v>1</v>
      </c>
      <c r="O38" s="164"/>
      <c r="P38" s="164"/>
      <c r="Q38" s="164"/>
      <c r="R38" s="77">
        <f t="shared" si="4"/>
        <v>0</v>
      </c>
      <c r="S38" s="77"/>
      <c r="T38" s="291" t="str">
        <f>IFERROR(VLOOKUP(B38,'Найдено на объекте'!$A$2:$I$83,9,0),"-")</f>
        <v>-</v>
      </c>
      <c r="U38" s="196" t="str">
        <f t="shared" si="0"/>
        <v>-</v>
      </c>
      <c r="V38" s="95" t="str">
        <f>IFERROR(VLOOKUP(B38,[1]Отгрузки!$B$208:$C$281,2,0),"-")</f>
        <v>-</v>
      </c>
      <c r="W38" s="95" t="str">
        <f t="shared" si="5"/>
        <v>-</v>
      </c>
      <c r="X38" s="88">
        <f t="shared" si="1"/>
        <v>1</v>
      </c>
      <c r="Y38" s="196">
        <f t="shared" si="2"/>
        <v>0.66759999999999997</v>
      </c>
      <c r="Z38" s="319"/>
      <c r="AA38" s="291"/>
      <c r="AB38" s="63">
        <f>VLOOKUP(B38,'[2]ВОМ КГ-3 СОЭКС'!$C$3:$G$2063,5,0)</f>
        <v>667.6</v>
      </c>
      <c r="AC38" s="219">
        <f t="shared" si="3"/>
        <v>0</v>
      </c>
    </row>
    <row r="39" spans="1:29" x14ac:dyDescent="0.3">
      <c r="A39" s="159" t="s">
        <v>242</v>
      </c>
      <c r="B39" s="160" t="s">
        <v>2750</v>
      </c>
      <c r="C39" s="160" t="s">
        <v>4282</v>
      </c>
      <c r="D39" s="113">
        <v>1</v>
      </c>
      <c r="E39" s="85">
        <v>679.9</v>
      </c>
      <c r="F39" s="86">
        <v>679.9</v>
      </c>
      <c r="G39" s="87">
        <v>13.18</v>
      </c>
      <c r="H39" s="87">
        <v>13.18</v>
      </c>
      <c r="I39" s="180" t="s">
        <v>165</v>
      </c>
      <c r="J39" s="96"/>
      <c r="K39" s="96"/>
      <c r="L39" s="96"/>
      <c r="M39" s="96"/>
      <c r="N39" s="96">
        <v>1</v>
      </c>
      <c r="O39" s="164"/>
      <c r="P39" s="164"/>
      <c r="Q39" s="164"/>
      <c r="R39" s="77">
        <f t="shared" si="4"/>
        <v>0</v>
      </c>
      <c r="S39" s="77"/>
      <c r="T39" s="291" t="str">
        <f>IFERROR(VLOOKUP(B39,'Найдено на объекте'!$A$2:$I$83,9,0),"-")</f>
        <v>-</v>
      </c>
      <c r="U39" s="196" t="str">
        <f t="shared" si="0"/>
        <v>-</v>
      </c>
      <c r="V39" s="95" t="str">
        <f>IFERROR(VLOOKUP(B39,[1]Отгрузки!$B$208:$C$281,2,0),"-")</f>
        <v>-</v>
      </c>
      <c r="W39" s="95" t="str">
        <f t="shared" si="5"/>
        <v>-</v>
      </c>
      <c r="X39" s="88">
        <f t="shared" si="1"/>
        <v>1</v>
      </c>
      <c r="Y39" s="196">
        <f t="shared" si="2"/>
        <v>0.67989999999999995</v>
      </c>
      <c r="Z39" s="319"/>
      <c r="AA39" s="291"/>
      <c r="AB39" s="63">
        <f>VLOOKUP(B39,'[2]ВОМ КГ-3 СОЭКС'!$C$3:$G$2063,5,0)</f>
        <v>679.9</v>
      </c>
      <c r="AC39" s="219">
        <f t="shared" si="3"/>
        <v>0</v>
      </c>
    </row>
    <row r="40" spans="1:29" x14ac:dyDescent="0.3">
      <c r="A40" s="159" t="s">
        <v>244</v>
      </c>
      <c r="B40" s="160" t="s">
        <v>2751</v>
      </c>
      <c r="C40" s="160" t="s">
        <v>4283</v>
      </c>
      <c r="D40" s="113">
        <v>1</v>
      </c>
      <c r="E40" s="85">
        <v>655.5</v>
      </c>
      <c r="F40" s="86">
        <v>655.5</v>
      </c>
      <c r="G40" s="87">
        <v>12.47</v>
      </c>
      <c r="H40" s="87">
        <v>12.47</v>
      </c>
      <c r="I40" s="180" t="s">
        <v>165</v>
      </c>
      <c r="J40" s="96"/>
      <c r="K40" s="96"/>
      <c r="L40" s="96"/>
      <c r="M40" s="96"/>
      <c r="N40" s="96">
        <v>1</v>
      </c>
      <c r="O40" s="164"/>
      <c r="P40" s="164"/>
      <c r="Q40" s="164"/>
      <c r="R40" s="77">
        <f t="shared" si="4"/>
        <v>0</v>
      </c>
      <c r="S40" s="77"/>
      <c r="T40" s="291" t="str">
        <f>IFERROR(VLOOKUP(B40,'Найдено на объекте'!$A$2:$I$83,9,0),"-")</f>
        <v>-</v>
      </c>
      <c r="U40" s="196" t="str">
        <f t="shared" si="0"/>
        <v>-</v>
      </c>
      <c r="V40" s="95" t="str">
        <f>IFERROR(VLOOKUP(B40,[1]Отгрузки!$B$208:$C$281,2,0),"-")</f>
        <v>-</v>
      </c>
      <c r="W40" s="95" t="str">
        <f t="shared" si="5"/>
        <v>-</v>
      </c>
      <c r="X40" s="88">
        <f t="shared" si="1"/>
        <v>1</v>
      </c>
      <c r="Y40" s="196">
        <f t="shared" si="2"/>
        <v>0.65549999999999997</v>
      </c>
      <c r="Z40" s="319"/>
      <c r="AA40" s="291"/>
      <c r="AB40" s="63">
        <f>VLOOKUP(B40,'[2]ВОМ КГ-3 СОЭКС'!$C$3:$G$2063,5,0)</f>
        <v>655.5</v>
      </c>
      <c r="AC40" s="219">
        <f t="shared" si="3"/>
        <v>0</v>
      </c>
    </row>
    <row r="41" spans="1:29" x14ac:dyDescent="0.3">
      <c r="A41" s="159" t="s">
        <v>246</v>
      </c>
      <c r="B41" s="160" t="s">
        <v>2752</v>
      </c>
      <c r="C41" s="160" t="s">
        <v>4284</v>
      </c>
      <c r="D41" s="113">
        <v>1</v>
      </c>
      <c r="E41" s="85">
        <v>668.6</v>
      </c>
      <c r="F41" s="86">
        <v>668.6</v>
      </c>
      <c r="G41" s="87">
        <v>12.84</v>
      </c>
      <c r="H41" s="87">
        <v>12.84</v>
      </c>
      <c r="I41" s="180" t="s">
        <v>165</v>
      </c>
      <c r="J41" s="96"/>
      <c r="K41" s="96"/>
      <c r="L41" s="96"/>
      <c r="M41" s="96"/>
      <c r="N41" s="96">
        <v>1</v>
      </c>
      <c r="O41" s="164"/>
      <c r="P41" s="164"/>
      <c r="Q41" s="164"/>
      <c r="R41" s="77">
        <f t="shared" si="4"/>
        <v>0</v>
      </c>
      <c r="S41" s="77"/>
      <c r="T41" s="291" t="str">
        <f>IFERROR(VLOOKUP(B41,'Найдено на объекте'!$A$2:$I$83,9,0),"-")</f>
        <v>-</v>
      </c>
      <c r="U41" s="196" t="str">
        <f t="shared" si="0"/>
        <v>-</v>
      </c>
      <c r="V41" s="95" t="str">
        <f>IFERROR(VLOOKUP(B41,[1]Отгрузки!$B$208:$C$281,2,0),"-")</f>
        <v>-</v>
      </c>
      <c r="W41" s="95" t="str">
        <f t="shared" si="5"/>
        <v>-</v>
      </c>
      <c r="X41" s="88">
        <f t="shared" si="1"/>
        <v>1</v>
      </c>
      <c r="Y41" s="196">
        <f t="shared" si="2"/>
        <v>0.66859999999999997</v>
      </c>
      <c r="Z41" s="319"/>
      <c r="AA41" s="291"/>
      <c r="AB41" s="63">
        <f>VLOOKUP(B41,'[2]ВОМ КГ-3 СОЭКС'!$C$3:$G$2063,5,0)</f>
        <v>668.6</v>
      </c>
      <c r="AC41" s="219">
        <f t="shared" si="3"/>
        <v>0</v>
      </c>
    </row>
    <row r="42" spans="1:29" x14ac:dyDescent="0.3">
      <c r="A42" s="159" t="s">
        <v>248</v>
      </c>
      <c r="B42" s="160" t="s">
        <v>2753</v>
      </c>
      <c r="C42" s="160" t="s">
        <v>4285</v>
      </c>
      <c r="D42" s="113">
        <v>1</v>
      </c>
      <c r="E42" s="85">
        <v>670.6</v>
      </c>
      <c r="F42" s="86">
        <v>670.6</v>
      </c>
      <c r="G42" s="87">
        <v>12.95</v>
      </c>
      <c r="H42" s="87">
        <v>12.95</v>
      </c>
      <c r="I42" s="180" t="s">
        <v>165</v>
      </c>
      <c r="J42" s="96"/>
      <c r="K42" s="96"/>
      <c r="L42" s="96"/>
      <c r="M42" s="96"/>
      <c r="N42" s="96"/>
      <c r="O42" s="164"/>
      <c r="P42" s="164">
        <v>1</v>
      </c>
      <c r="Q42" s="164"/>
      <c r="R42" s="77">
        <f t="shared" si="4"/>
        <v>0</v>
      </c>
      <c r="S42" s="77"/>
      <c r="T42" s="291" t="str">
        <f>IFERROR(VLOOKUP(B42,'Найдено на объекте'!$A$2:$I$83,9,0),"-")</f>
        <v>-</v>
      </c>
      <c r="U42" s="196" t="str">
        <f t="shared" si="0"/>
        <v>-</v>
      </c>
      <c r="V42" s="95" t="str">
        <f>IFERROR(VLOOKUP(B42,[1]Отгрузки!$B$208:$C$281,2,0),"-")</f>
        <v>-</v>
      </c>
      <c r="W42" s="95" t="str">
        <f t="shared" si="5"/>
        <v>-</v>
      </c>
      <c r="X42" s="88">
        <f t="shared" si="1"/>
        <v>1</v>
      </c>
      <c r="Y42" s="196">
        <f t="shared" si="2"/>
        <v>0.67059999999999997</v>
      </c>
      <c r="Z42" s="319"/>
      <c r="AA42" s="291"/>
      <c r="AB42" s="63">
        <f>VLOOKUP(B42,'[2]ВОМ КГ-3 СОЭКС'!$C$3:$G$2063,5,0)</f>
        <v>670.6</v>
      </c>
      <c r="AC42" s="219">
        <f t="shared" si="3"/>
        <v>0</v>
      </c>
    </row>
    <row r="43" spans="1:29" x14ac:dyDescent="0.3">
      <c r="A43" s="159" t="s">
        <v>250</v>
      </c>
      <c r="B43" s="160" t="s">
        <v>2754</v>
      </c>
      <c r="C43" s="160" t="s">
        <v>4286</v>
      </c>
      <c r="D43" s="113">
        <v>1</v>
      </c>
      <c r="E43" s="85">
        <v>658.3</v>
      </c>
      <c r="F43" s="86">
        <v>658.3</v>
      </c>
      <c r="G43" s="87">
        <v>12.62</v>
      </c>
      <c r="H43" s="87">
        <v>12.62</v>
      </c>
      <c r="I43" s="180" t="s">
        <v>165</v>
      </c>
      <c r="J43" s="96"/>
      <c r="K43" s="96"/>
      <c r="L43" s="96"/>
      <c r="M43" s="96"/>
      <c r="N43" s="96"/>
      <c r="O43" s="164"/>
      <c r="P43" s="164">
        <v>1</v>
      </c>
      <c r="Q43" s="164"/>
      <c r="R43" s="77">
        <f t="shared" si="4"/>
        <v>0</v>
      </c>
      <c r="S43" s="77"/>
      <c r="T43" s="291" t="str">
        <f>IFERROR(VLOOKUP(B43,'Найдено на объекте'!$A$2:$I$83,9,0),"-")</f>
        <v>-</v>
      </c>
      <c r="U43" s="196" t="str">
        <f t="shared" si="0"/>
        <v>-</v>
      </c>
      <c r="V43" s="95" t="str">
        <f>IFERROR(VLOOKUP(B43,[1]Отгрузки!$B$208:$C$281,2,0),"-")</f>
        <v>-</v>
      </c>
      <c r="W43" s="95" t="str">
        <f t="shared" si="5"/>
        <v>-</v>
      </c>
      <c r="X43" s="88">
        <f t="shared" si="1"/>
        <v>1</v>
      </c>
      <c r="Y43" s="196">
        <f t="shared" si="2"/>
        <v>0.6583</v>
      </c>
      <c r="Z43" s="319"/>
      <c r="AA43" s="291"/>
      <c r="AB43" s="63">
        <f>VLOOKUP(B43,'[2]ВОМ КГ-3 СОЭКС'!$C$3:$G$2063,5,0)</f>
        <v>658.3</v>
      </c>
      <c r="AC43" s="219">
        <f t="shared" si="3"/>
        <v>0</v>
      </c>
    </row>
    <row r="44" spans="1:29" x14ac:dyDescent="0.3">
      <c r="A44" s="159" t="s">
        <v>252</v>
      </c>
      <c r="B44" s="160" t="s">
        <v>2755</v>
      </c>
      <c r="C44" s="160" t="s">
        <v>4287</v>
      </c>
      <c r="D44" s="113">
        <v>1</v>
      </c>
      <c r="E44" s="85">
        <v>670.6</v>
      </c>
      <c r="F44" s="86">
        <v>670.6</v>
      </c>
      <c r="G44" s="87">
        <v>12.95</v>
      </c>
      <c r="H44" s="87">
        <v>12.95</v>
      </c>
      <c r="I44" s="180" t="s">
        <v>165</v>
      </c>
      <c r="J44" s="96"/>
      <c r="K44" s="96"/>
      <c r="L44" s="96"/>
      <c r="M44" s="96"/>
      <c r="N44" s="96"/>
      <c r="O44" s="164"/>
      <c r="P44" s="164">
        <v>1</v>
      </c>
      <c r="Q44" s="164"/>
      <c r="R44" s="77">
        <f t="shared" si="4"/>
        <v>0</v>
      </c>
      <c r="S44" s="77"/>
      <c r="T44" s="291" t="str">
        <f>IFERROR(VLOOKUP(B44,'Найдено на объекте'!$A$2:$I$83,9,0),"-")</f>
        <v>-</v>
      </c>
      <c r="U44" s="196" t="str">
        <f t="shared" si="0"/>
        <v>-</v>
      </c>
      <c r="V44" s="95" t="str">
        <f>IFERROR(VLOOKUP(B44,[1]Отгрузки!$B$208:$C$281,2,0),"-")</f>
        <v>-</v>
      </c>
      <c r="W44" s="95" t="str">
        <f t="shared" si="5"/>
        <v>-</v>
      </c>
      <c r="X44" s="88">
        <f t="shared" si="1"/>
        <v>1</v>
      </c>
      <c r="Y44" s="196">
        <f t="shared" si="2"/>
        <v>0.67059999999999997</v>
      </c>
      <c r="Z44" s="319"/>
      <c r="AA44" s="291"/>
      <c r="AB44" s="63">
        <f>VLOOKUP(B44,'[2]ВОМ КГ-3 СОЭКС'!$C$3:$G$2063,5,0)</f>
        <v>670.6</v>
      </c>
      <c r="AC44" s="219">
        <f t="shared" si="3"/>
        <v>0</v>
      </c>
    </row>
    <row r="45" spans="1:29" x14ac:dyDescent="0.3">
      <c r="A45" s="159" t="s">
        <v>254</v>
      </c>
      <c r="B45" s="160" t="s">
        <v>2756</v>
      </c>
      <c r="C45" s="160" t="s">
        <v>4288</v>
      </c>
      <c r="D45" s="113">
        <v>1</v>
      </c>
      <c r="E45" s="85">
        <v>324.89999999999998</v>
      </c>
      <c r="F45" s="86">
        <v>324.89999999999998</v>
      </c>
      <c r="G45" s="87">
        <v>7.82</v>
      </c>
      <c r="H45" s="87">
        <v>7.82</v>
      </c>
      <c r="I45" s="180" t="s">
        <v>170</v>
      </c>
      <c r="J45" s="96"/>
      <c r="K45" s="96"/>
      <c r="L45" s="96"/>
      <c r="M45" s="96"/>
      <c r="N45" s="96">
        <v>1</v>
      </c>
      <c r="O45" s="164"/>
      <c r="P45" s="164"/>
      <c r="Q45" s="164"/>
      <c r="R45" s="77">
        <f t="shared" si="4"/>
        <v>0</v>
      </c>
      <c r="S45" s="77"/>
      <c r="T45" s="291" t="str">
        <f>IFERROR(VLOOKUP(B45,'Найдено на объекте'!$A$2:$I$83,9,0),"-")</f>
        <v>-</v>
      </c>
      <c r="U45" s="196" t="str">
        <f t="shared" si="0"/>
        <v>-</v>
      </c>
      <c r="V45" s="95" t="str">
        <f>IFERROR(VLOOKUP(B45,[1]Отгрузки!$B$208:$C$281,2,0),"-")</f>
        <v>-</v>
      </c>
      <c r="W45" s="95" t="str">
        <f t="shared" si="5"/>
        <v>-</v>
      </c>
      <c r="X45" s="88">
        <f t="shared" si="1"/>
        <v>1</v>
      </c>
      <c r="Y45" s="196">
        <f t="shared" si="2"/>
        <v>0.32489999999999997</v>
      </c>
      <c r="Z45" s="319"/>
      <c r="AA45" s="291"/>
      <c r="AB45" s="63">
        <f>VLOOKUP(B45,'[2]ВОМ КГ-3 СОЭКС'!$C$3:$G$2063,5,0)</f>
        <v>324.89999999999998</v>
      </c>
      <c r="AC45" s="219">
        <f t="shared" si="3"/>
        <v>0</v>
      </c>
    </row>
    <row r="46" spans="1:29" x14ac:dyDescent="0.3">
      <c r="A46" s="159" t="s">
        <v>256</v>
      </c>
      <c r="B46" s="160" t="s">
        <v>2757</v>
      </c>
      <c r="C46" s="160" t="s">
        <v>4289</v>
      </c>
      <c r="D46" s="113">
        <v>1</v>
      </c>
      <c r="E46" s="85">
        <v>323.7</v>
      </c>
      <c r="F46" s="86">
        <v>323.7</v>
      </c>
      <c r="G46" s="87">
        <v>7.82</v>
      </c>
      <c r="H46" s="87">
        <v>7.82</v>
      </c>
      <c r="I46" s="180" t="s">
        <v>170</v>
      </c>
      <c r="J46" s="96"/>
      <c r="K46" s="96"/>
      <c r="L46" s="96"/>
      <c r="M46" s="96"/>
      <c r="N46" s="96">
        <v>1</v>
      </c>
      <c r="O46" s="164"/>
      <c r="P46" s="164"/>
      <c r="Q46" s="164"/>
      <c r="R46" s="77">
        <f t="shared" si="4"/>
        <v>0</v>
      </c>
      <c r="S46" s="77"/>
      <c r="T46" s="291" t="str">
        <f>IFERROR(VLOOKUP(B46,'Найдено на объекте'!$A$2:$I$83,9,0),"-")</f>
        <v>-</v>
      </c>
      <c r="U46" s="196" t="str">
        <f t="shared" si="0"/>
        <v>-</v>
      </c>
      <c r="V46" s="95" t="str">
        <f>IFERROR(VLOOKUP(B46,[1]Отгрузки!$B$208:$C$281,2,0),"-")</f>
        <v>-</v>
      </c>
      <c r="W46" s="95" t="str">
        <f t="shared" si="5"/>
        <v>-</v>
      </c>
      <c r="X46" s="88">
        <f t="shared" si="1"/>
        <v>1</v>
      </c>
      <c r="Y46" s="196">
        <f t="shared" si="2"/>
        <v>0.32369999999999999</v>
      </c>
      <c r="Z46" s="319"/>
      <c r="AA46" s="291"/>
      <c r="AB46" s="63">
        <f>VLOOKUP(B46,'[2]ВОМ КГ-3 СОЭКС'!$C$3:$G$2063,5,0)</f>
        <v>323.7</v>
      </c>
      <c r="AC46" s="219">
        <f t="shared" si="3"/>
        <v>0</v>
      </c>
    </row>
    <row r="47" spans="1:29" x14ac:dyDescent="0.3">
      <c r="A47" s="159" t="s">
        <v>258</v>
      </c>
      <c r="B47" s="160" t="s">
        <v>2758</v>
      </c>
      <c r="C47" s="160" t="s">
        <v>4290</v>
      </c>
      <c r="D47" s="113">
        <v>1</v>
      </c>
      <c r="E47" s="85">
        <v>325.3</v>
      </c>
      <c r="F47" s="86">
        <v>325.3</v>
      </c>
      <c r="G47" s="87">
        <v>7.79</v>
      </c>
      <c r="H47" s="87">
        <v>7.79</v>
      </c>
      <c r="I47" s="180" t="s">
        <v>165</v>
      </c>
      <c r="J47" s="96"/>
      <c r="K47" s="96"/>
      <c r="L47" s="96"/>
      <c r="M47" s="96"/>
      <c r="N47" s="96">
        <v>1</v>
      </c>
      <c r="O47" s="164"/>
      <c r="P47" s="164"/>
      <c r="Q47" s="164"/>
      <c r="R47" s="77">
        <f t="shared" si="4"/>
        <v>0</v>
      </c>
      <c r="S47" s="77"/>
      <c r="T47" s="291" t="str">
        <f>IFERROR(VLOOKUP(B47,'Найдено на объекте'!$A$2:$I$83,9,0),"-")</f>
        <v>-</v>
      </c>
      <c r="U47" s="196" t="str">
        <f t="shared" si="0"/>
        <v>-</v>
      </c>
      <c r="V47" s="95" t="str">
        <f>IFERROR(VLOOKUP(B47,[1]Отгрузки!$B$208:$C$281,2,0),"-")</f>
        <v>-</v>
      </c>
      <c r="W47" s="95" t="str">
        <f t="shared" si="5"/>
        <v>-</v>
      </c>
      <c r="X47" s="88">
        <f t="shared" si="1"/>
        <v>1</v>
      </c>
      <c r="Y47" s="196">
        <f t="shared" si="2"/>
        <v>0.32530000000000003</v>
      </c>
      <c r="Z47" s="319"/>
      <c r="AA47" s="291"/>
      <c r="AB47" s="63">
        <f>VLOOKUP(B47,'[2]ВОМ КГ-3 СОЭКС'!$C$3:$G$2063,5,0)</f>
        <v>325.3</v>
      </c>
      <c r="AC47" s="219">
        <f t="shared" si="3"/>
        <v>0</v>
      </c>
    </row>
    <row r="48" spans="1:29" x14ac:dyDescent="0.3">
      <c r="A48" s="159" t="s">
        <v>260</v>
      </c>
      <c r="B48" s="160" t="s">
        <v>2759</v>
      </c>
      <c r="C48" s="160" t="s">
        <v>4291</v>
      </c>
      <c r="D48" s="113">
        <v>1</v>
      </c>
      <c r="E48" s="85">
        <v>334.9</v>
      </c>
      <c r="F48" s="86">
        <v>334.9</v>
      </c>
      <c r="G48" s="87">
        <v>8.1</v>
      </c>
      <c r="H48" s="87">
        <v>8.1</v>
      </c>
      <c r="I48" s="180" t="s">
        <v>165</v>
      </c>
      <c r="J48" s="96"/>
      <c r="K48" s="96"/>
      <c r="L48" s="96"/>
      <c r="M48" s="96"/>
      <c r="N48" s="96">
        <v>1</v>
      </c>
      <c r="O48" s="164"/>
      <c r="P48" s="164"/>
      <c r="Q48" s="164"/>
      <c r="R48" s="77">
        <f t="shared" si="4"/>
        <v>0</v>
      </c>
      <c r="S48" s="77"/>
      <c r="T48" s="291" t="str">
        <f>IFERROR(VLOOKUP(B48,'Найдено на объекте'!$A$2:$I$83,9,0),"-")</f>
        <v>-</v>
      </c>
      <c r="U48" s="196" t="str">
        <f t="shared" si="0"/>
        <v>-</v>
      </c>
      <c r="V48" s="95" t="str">
        <f>IFERROR(VLOOKUP(B48,[1]Отгрузки!$B$208:$C$281,2,0),"-")</f>
        <v>-</v>
      </c>
      <c r="W48" s="95" t="str">
        <f t="shared" si="5"/>
        <v>-</v>
      </c>
      <c r="X48" s="88">
        <f t="shared" si="1"/>
        <v>1</v>
      </c>
      <c r="Y48" s="196">
        <f t="shared" si="2"/>
        <v>0.33489999999999998</v>
      </c>
      <c r="Z48" s="319"/>
      <c r="AA48" s="291"/>
      <c r="AB48" s="63">
        <f>VLOOKUP(B48,'[2]ВОМ КГ-3 СОЭКС'!$C$3:$G$2063,5,0)</f>
        <v>334.9</v>
      </c>
      <c r="AC48" s="219">
        <f t="shared" si="3"/>
        <v>0</v>
      </c>
    </row>
    <row r="49" spans="1:29" x14ac:dyDescent="0.3">
      <c r="A49" s="159" t="s">
        <v>262</v>
      </c>
      <c r="B49" s="160" t="s">
        <v>2760</v>
      </c>
      <c r="C49" s="160" t="s">
        <v>4292</v>
      </c>
      <c r="D49" s="113">
        <v>4</v>
      </c>
      <c r="E49" s="85">
        <v>315.60000000000002</v>
      </c>
      <c r="F49" s="86">
        <v>1262.4000000000001</v>
      </c>
      <c r="G49" s="87">
        <v>7.56</v>
      </c>
      <c r="H49" s="87">
        <v>30.24</v>
      </c>
      <c r="I49" s="180" t="s">
        <v>170</v>
      </c>
      <c r="J49" s="96"/>
      <c r="K49" s="96"/>
      <c r="L49" s="96"/>
      <c r="M49" s="96"/>
      <c r="N49" s="96"/>
      <c r="O49" s="164">
        <v>2</v>
      </c>
      <c r="P49" s="164">
        <v>2</v>
      </c>
      <c r="Q49" s="164"/>
      <c r="R49" s="77">
        <f t="shared" si="4"/>
        <v>0</v>
      </c>
      <c r="S49" s="77"/>
      <c r="T49" s="291" t="str">
        <f>IFERROR(VLOOKUP(B49,'Найдено на объекте'!$A$2:$I$83,9,0),"-")</f>
        <v>-</v>
      </c>
      <c r="U49" s="196" t="str">
        <f t="shared" si="0"/>
        <v>-</v>
      </c>
      <c r="V49" s="95" t="str">
        <f>IFERROR(VLOOKUP(B49,[1]Отгрузки!$B$208:$C$281,2,0),"-")</f>
        <v>-</v>
      </c>
      <c r="W49" s="95" t="str">
        <f t="shared" si="5"/>
        <v>-</v>
      </c>
      <c r="X49" s="88">
        <f t="shared" si="1"/>
        <v>4</v>
      </c>
      <c r="Y49" s="196">
        <f t="shared" si="2"/>
        <v>1.2624000000000002</v>
      </c>
      <c r="Z49" s="319"/>
      <c r="AA49" s="291"/>
      <c r="AB49" s="63">
        <f>VLOOKUP(B49,'[2]ВОМ КГ-3 СОЭКС'!$C$3:$G$2063,5,0)</f>
        <v>1262.4000000000001</v>
      </c>
      <c r="AC49" s="219">
        <f t="shared" si="3"/>
        <v>0</v>
      </c>
    </row>
    <row r="50" spans="1:29" x14ac:dyDescent="0.3">
      <c r="A50" s="159" t="s">
        <v>264</v>
      </c>
      <c r="B50" s="160" t="s">
        <v>2761</v>
      </c>
      <c r="C50" s="160" t="s">
        <v>4293</v>
      </c>
      <c r="D50" s="113">
        <v>4</v>
      </c>
      <c r="E50" s="85">
        <v>314.39999999999998</v>
      </c>
      <c r="F50" s="86">
        <v>1257.5999999999999</v>
      </c>
      <c r="G50" s="87">
        <v>7.56</v>
      </c>
      <c r="H50" s="87">
        <v>30.24</v>
      </c>
      <c r="I50" s="180" t="s">
        <v>170</v>
      </c>
      <c r="J50" s="96"/>
      <c r="K50" s="96"/>
      <c r="L50" s="96"/>
      <c r="M50" s="96"/>
      <c r="N50" s="96"/>
      <c r="O50" s="164">
        <v>2</v>
      </c>
      <c r="P50" s="164">
        <v>2</v>
      </c>
      <c r="Q50" s="164"/>
      <c r="R50" s="77">
        <f t="shared" si="4"/>
        <v>0</v>
      </c>
      <c r="S50" s="77"/>
      <c r="T50" s="291" t="str">
        <f>IFERROR(VLOOKUP(B50,'Найдено на объекте'!$A$2:$I$83,9,0),"-")</f>
        <v>-</v>
      </c>
      <c r="U50" s="196" t="str">
        <f t="shared" si="0"/>
        <v>-</v>
      </c>
      <c r="V50" s="95" t="str">
        <f>IFERROR(VLOOKUP(B50,[1]Отгрузки!$B$208:$C$281,2,0),"-")</f>
        <v>-</v>
      </c>
      <c r="W50" s="95" t="str">
        <f t="shared" si="5"/>
        <v>-</v>
      </c>
      <c r="X50" s="88">
        <f t="shared" si="1"/>
        <v>4</v>
      </c>
      <c r="Y50" s="196">
        <f t="shared" si="2"/>
        <v>1.2575999999999998</v>
      </c>
      <c r="Z50" s="319"/>
      <c r="AA50" s="291"/>
      <c r="AB50" s="63">
        <f>VLOOKUP(B50,'[2]ВОМ КГ-3 СОЭКС'!$C$3:$G$2063,5,0)</f>
        <v>1257.5999999999999</v>
      </c>
      <c r="AC50" s="219">
        <f t="shared" si="3"/>
        <v>0</v>
      </c>
    </row>
    <row r="51" spans="1:29" x14ac:dyDescent="0.3">
      <c r="A51" s="159" t="s">
        <v>266</v>
      </c>
      <c r="B51" s="160" t="s">
        <v>2762</v>
      </c>
      <c r="C51" s="160" t="s">
        <v>4294</v>
      </c>
      <c r="D51" s="113">
        <v>1</v>
      </c>
      <c r="E51" s="85">
        <v>369.7</v>
      </c>
      <c r="F51" s="86">
        <v>369.7</v>
      </c>
      <c r="G51" s="87">
        <v>8.1300000000000008</v>
      </c>
      <c r="H51" s="87">
        <v>8.1300000000000008</v>
      </c>
      <c r="I51" s="180" t="s">
        <v>170</v>
      </c>
      <c r="J51" s="96"/>
      <c r="K51" s="96"/>
      <c r="L51" s="96"/>
      <c r="M51" s="96"/>
      <c r="N51" s="96"/>
      <c r="O51" s="164"/>
      <c r="P51" s="164"/>
      <c r="Q51" s="164">
        <v>1</v>
      </c>
      <c r="R51" s="77">
        <f t="shared" si="4"/>
        <v>0</v>
      </c>
      <c r="S51" s="77"/>
      <c r="T51" s="291" t="str">
        <f>IFERROR(VLOOKUP(B51,'Найдено на объекте'!$A$2:$I$83,9,0),"-")</f>
        <v>-</v>
      </c>
      <c r="U51" s="196" t="str">
        <f t="shared" si="0"/>
        <v>-</v>
      </c>
      <c r="V51" s="95" t="str">
        <f>IFERROR(VLOOKUP(B51,[1]Отгрузки!$B$208:$C$281,2,0),"-")</f>
        <v>-</v>
      </c>
      <c r="W51" s="95" t="str">
        <f t="shared" si="5"/>
        <v>-</v>
      </c>
      <c r="X51" s="88">
        <f t="shared" si="1"/>
        <v>1</v>
      </c>
      <c r="Y51" s="196">
        <f t="shared" si="2"/>
        <v>0.36969999999999997</v>
      </c>
      <c r="Z51" s="319"/>
      <c r="AA51" s="291"/>
      <c r="AB51" s="63">
        <f>VLOOKUP(B51,'[2]ВОМ КГ-3 СОЭКС'!$C$3:$G$2063,5,0)</f>
        <v>369.7</v>
      </c>
      <c r="AC51" s="219">
        <f t="shared" si="3"/>
        <v>0</v>
      </c>
    </row>
    <row r="52" spans="1:29" x14ac:dyDescent="0.3">
      <c r="A52" s="159" t="s">
        <v>268</v>
      </c>
      <c r="B52" s="160" t="s">
        <v>2763</v>
      </c>
      <c r="C52" s="160" t="s">
        <v>4295</v>
      </c>
      <c r="D52" s="113">
        <v>1</v>
      </c>
      <c r="E52" s="85">
        <v>369.7</v>
      </c>
      <c r="F52" s="86">
        <v>369.7</v>
      </c>
      <c r="G52" s="87">
        <v>8.1300000000000008</v>
      </c>
      <c r="H52" s="87">
        <v>8.1300000000000008</v>
      </c>
      <c r="I52" s="180" t="s">
        <v>170</v>
      </c>
      <c r="J52" s="96"/>
      <c r="K52" s="96"/>
      <c r="L52" s="96"/>
      <c r="M52" s="96"/>
      <c r="N52" s="96"/>
      <c r="O52" s="164"/>
      <c r="P52" s="164"/>
      <c r="Q52" s="164">
        <v>1</v>
      </c>
      <c r="R52" s="77">
        <f t="shared" si="4"/>
        <v>0</v>
      </c>
      <c r="S52" s="77"/>
      <c r="T52" s="291" t="str">
        <f>IFERROR(VLOOKUP(B52,'Найдено на объекте'!$A$2:$I$83,9,0),"-")</f>
        <v>-</v>
      </c>
      <c r="U52" s="196" t="str">
        <f t="shared" si="0"/>
        <v>-</v>
      </c>
      <c r="V52" s="95" t="str">
        <f>IFERROR(VLOOKUP(B52,[1]Отгрузки!$B$208:$C$281,2,0),"-")</f>
        <v>-</v>
      </c>
      <c r="W52" s="95" t="str">
        <f t="shared" si="5"/>
        <v>-</v>
      </c>
      <c r="X52" s="88">
        <f t="shared" si="1"/>
        <v>1</v>
      </c>
      <c r="Y52" s="196">
        <f t="shared" si="2"/>
        <v>0.36969999999999997</v>
      </c>
      <c r="Z52" s="319"/>
      <c r="AA52" s="291"/>
      <c r="AB52" s="63">
        <f>VLOOKUP(B52,'[2]ВОМ КГ-3 СОЭКС'!$C$3:$G$2063,5,0)</f>
        <v>369.7</v>
      </c>
      <c r="AC52" s="219">
        <f t="shared" si="3"/>
        <v>0</v>
      </c>
    </row>
    <row r="53" spans="1:29" x14ac:dyDescent="0.3">
      <c r="A53" s="159" t="s">
        <v>270</v>
      </c>
      <c r="B53" s="160" t="s">
        <v>2764</v>
      </c>
      <c r="C53" s="160" t="s">
        <v>4296</v>
      </c>
      <c r="D53" s="113">
        <v>1</v>
      </c>
      <c r="E53" s="85">
        <v>369.7</v>
      </c>
      <c r="F53" s="86">
        <v>369.7</v>
      </c>
      <c r="G53" s="87">
        <v>8.1300000000000008</v>
      </c>
      <c r="H53" s="87">
        <v>8.1300000000000008</v>
      </c>
      <c r="I53" s="180" t="s">
        <v>170</v>
      </c>
      <c r="J53" s="96"/>
      <c r="K53" s="96"/>
      <c r="L53" s="96"/>
      <c r="M53" s="96"/>
      <c r="N53" s="96"/>
      <c r="O53" s="164"/>
      <c r="P53" s="164"/>
      <c r="Q53" s="164">
        <v>1</v>
      </c>
      <c r="R53" s="77">
        <f t="shared" si="4"/>
        <v>0</v>
      </c>
      <c r="S53" s="77"/>
      <c r="T53" s="291" t="str">
        <f>IFERROR(VLOOKUP(B53,'Найдено на объекте'!$A$2:$I$83,9,0),"-")</f>
        <v>-</v>
      </c>
      <c r="U53" s="196" t="str">
        <f t="shared" si="0"/>
        <v>-</v>
      </c>
      <c r="V53" s="95" t="str">
        <f>IFERROR(VLOOKUP(B53,[1]Отгрузки!$B$208:$C$281,2,0),"-")</f>
        <v>-</v>
      </c>
      <c r="W53" s="95" t="str">
        <f t="shared" si="5"/>
        <v>-</v>
      </c>
      <c r="X53" s="88">
        <f t="shared" si="1"/>
        <v>1</v>
      </c>
      <c r="Y53" s="196">
        <f t="shared" si="2"/>
        <v>0.36969999999999997</v>
      </c>
      <c r="Z53" s="319"/>
      <c r="AA53" s="291"/>
      <c r="AB53" s="63">
        <f>VLOOKUP(B53,'[2]ВОМ КГ-3 СОЭКС'!$C$3:$G$2063,5,0)</f>
        <v>369.7</v>
      </c>
      <c r="AC53" s="219">
        <f t="shared" si="3"/>
        <v>0</v>
      </c>
    </row>
    <row r="54" spans="1:29" x14ac:dyDescent="0.3">
      <c r="A54" s="159" t="s">
        <v>272</v>
      </c>
      <c r="B54" s="160" t="s">
        <v>2765</v>
      </c>
      <c r="C54" s="160" t="s">
        <v>4297</v>
      </c>
      <c r="D54" s="113">
        <v>1</v>
      </c>
      <c r="E54" s="85">
        <v>369.7</v>
      </c>
      <c r="F54" s="86">
        <v>369.7</v>
      </c>
      <c r="G54" s="87">
        <v>8.1300000000000008</v>
      </c>
      <c r="H54" s="87">
        <v>8.1300000000000008</v>
      </c>
      <c r="I54" s="180" t="s">
        <v>170</v>
      </c>
      <c r="J54" s="96"/>
      <c r="K54" s="96"/>
      <c r="L54" s="96"/>
      <c r="M54" s="96"/>
      <c r="N54" s="96"/>
      <c r="O54" s="164"/>
      <c r="P54" s="164"/>
      <c r="Q54" s="164">
        <v>1</v>
      </c>
      <c r="R54" s="77">
        <f t="shared" si="4"/>
        <v>0</v>
      </c>
      <c r="S54" s="77"/>
      <c r="T54" s="291" t="str">
        <f>IFERROR(VLOOKUP(B54,'Найдено на объекте'!$A$2:$I$83,9,0),"-")</f>
        <v>-</v>
      </c>
      <c r="U54" s="196" t="str">
        <f t="shared" si="0"/>
        <v>-</v>
      </c>
      <c r="V54" s="95" t="str">
        <f>IFERROR(VLOOKUP(B54,[1]Отгрузки!$B$208:$C$281,2,0),"-")</f>
        <v>-</v>
      </c>
      <c r="W54" s="95" t="str">
        <f t="shared" si="5"/>
        <v>-</v>
      </c>
      <c r="X54" s="88">
        <f t="shared" si="1"/>
        <v>1</v>
      </c>
      <c r="Y54" s="196">
        <f t="shared" si="2"/>
        <v>0.36969999999999997</v>
      </c>
      <c r="Z54" s="319"/>
      <c r="AA54" s="291"/>
      <c r="AB54" s="63">
        <f>VLOOKUP(B54,'[2]ВОМ КГ-3 СОЭКС'!$C$3:$G$2063,5,0)</f>
        <v>369.7</v>
      </c>
      <c r="AC54" s="219">
        <f t="shared" si="3"/>
        <v>0</v>
      </c>
    </row>
    <row r="55" spans="1:29" x14ac:dyDescent="0.3">
      <c r="A55" s="159" t="s">
        <v>275</v>
      </c>
      <c r="B55" s="160" t="s">
        <v>2766</v>
      </c>
      <c r="C55" s="160" t="s">
        <v>4298</v>
      </c>
      <c r="D55" s="113">
        <v>1</v>
      </c>
      <c r="E55" s="85">
        <v>30.4</v>
      </c>
      <c r="F55" s="86">
        <v>30.4</v>
      </c>
      <c r="G55" s="87">
        <v>1.1000000000000001</v>
      </c>
      <c r="H55" s="87">
        <v>1.1000000000000001</v>
      </c>
      <c r="I55" s="180" t="s">
        <v>170</v>
      </c>
      <c r="J55" s="96">
        <v>1</v>
      </c>
      <c r="K55" s="96"/>
      <c r="L55" s="96"/>
      <c r="M55" s="96"/>
      <c r="N55" s="96"/>
      <c r="O55" s="164"/>
      <c r="P55" s="164"/>
      <c r="Q55" s="164"/>
      <c r="R55" s="77">
        <f t="shared" si="4"/>
        <v>0</v>
      </c>
      <c r="S55" s="77"/>
      <c r="T55" s="291" t="str">
        <f>IFERROR(VLOOKUP(B55,'Найдено на объекте'!$A$2:$I$83,9,0),"-")</f>
        <v>-</v>
      </c>
      <c r="U55" s="196" t="str">
        <f t="shared" si="0"/>
        <v>-</v>
      </c>
      <c r="V55" s="95" t="str">
        <f>IFERROR(VLOOKUP(B55,[1]Отгрузки!$B$208:$C$281,2,0),"-")</f>
        <v>-</v>
      </c>
      <c r="W55" s="95" t="str">
        <f t="shared" si="5"/>
        <v>-</v>
      </c>
      <c r="X55" s="88">
        <f t="shared" si="1"/>
        <v>1</v>
      </c>
      <c r="Y55" s="196">
        <f t="shared" si="2"/>
        <v>3.04E-2</v>
      </c>
      <c r="Z55" s="319"/>
      <c r="AA55" s="291"/>
      <c r="AB55" s="63">
        <f>VLOOKUP(B55,'[2]ВОМ КГ-3 СОЭКС'!$C$3:$G$2063,5,0)</f>
        <v>30.4</v>
      </c>
      <c r="AC55" s="219">
        <f t="shared" si="3"/>
        <v>0</v>
      </c>
    </row>
    <row r="56" spans="1:29" x14ac:dyDescent="0.3">
      <c r="A56" s="159" t="s">
        <v>278</v>
      </c>
      <c r="B56" s="160" t="s">
        <v>2767</v>
      </c>
      <c r="C56" s="160" t="s">
        <v>4299</v>
      </c>
      <c r="D56" s="113">
        <v>7</v>
      </c>
      <c r="E56" s="85">
        <v>33</v>
      </c>
      <c r="F56" s="86">
        <v>231</v>
      </c>
      <c r="G56" s="87">
        <v>1.18</v>
      </c>
      <c r="H56" s="87">
        <v>8.26</v>
      </c>
      <c r="I56" s="180" t="s">
        <v>170</v>
      </c>
      <c r="J56" s="96">
        <v>7</v>
      </c>
      <c r="K56" s="96"/>
      <c r="L56" s="96"/>
      <c r="M56" s="96"/>
      <c r="N56" s="96"/>
      <c r="O56" s="164"/>
      <c r="P56" s="164"/>
      <c r="Q56" s="164"/>
      <c r="R56" s="77">
        <f t="shared" si="4"/>
        <v>0</v>
      </c>
      <c r="S56" s="77"/>
      <c r="T56" s="291" t="str">
        <f>IFERROR(VLOOKUP(B56,'Найдено на объекте'!$A$2:$I$83,9,0),"-")</f>
        <v>-</v>
      </c>
      <c r="U56" s="196" t="str">
        <f t="shared" si="0"/>
        <v>-</v>
      </c>
      <c r="V56" s="95" t="str">
        <f>IFERROR(VLOOKUP(B56,[1]Отгрузки!$B$208:$C$281,2,0),"-")</f>
        <v>-</v>
      </c>
      <c r="W56" s="95" t="str">
        <f t="shared" si="5"/>
        <v>-</v>
      </c>
      <c r="X56" s="88">
        <f t="shared" si="1"/>
        <v>7</v>
      </c>
      <c r="Y56" s="196">
        <f t="shared" si="2"/>
        <v>0.23100000000000001</v>
      </c>
      <c r="Z56" s="319"/>
      <c r="AA56" s="291"/>
      <c r="AB56" s="63">
        <f>VLOOKUP(B56,'[2]ВОМ КГ-3 СОЭКС'!$C$3:$G$2063,5,0)</f>
        <v>231</v>
      </c>
      <c r="AC56" s="219">
        <f t="shared" si="3"/>
        <v>0</v>
      </c>
    </row>
    <row r="57" spans="1:29" x14ac:dyDescent="0.3">
      <c r="A57" s="159" t="s">
        <v>281</v>
      </c>
      <c r="B57" s="160" t="s">
        <v>2768</v>
      </c>
      <c r="C57" s="160" t="s">
        <v>4300</v>
      </c>
      <c r="D57" s="113">
        <v>75</v>
      </c>
      <c r="E57" s="85">
        <v>118.4</v>
      </c>
      <c r="F57" s="86">
        <v>8880</v>
      </c>
      <c r="G57" s="87">
        <v>4.2300000000000004</v>
      </c>
      <c r="H57" s="87">
        <v>317.25</v>
      </c>
      <c r="I57" s="180" t="s">
        <v>170</v>
      </c>
      <c r="J57" s="96"/>
      <c r="K57" s="96">
        <v>14</v>
      </c>
      <c r="L57" s="96">
        <v>14</v>
      </c>
      <c r="M57" s="96">
        <v>11</v>
      </c>
      <c r="N57" s="96">
        <v>8</v>
      </c>
      <c r="O57" s="164">
        <v>14</v>
      </c>
      <c r="P57" s="164">
        <v>14</v>
      </c>
      <c r="Q57" s="164"/>
      <c r="R57" s="77">
        <f t="shared" si="4"/>
        <v>0</v>
      </c>
      <c r="S57" s="77"/>
      <c r="T57" s="291" t="str">
        <f>IFERROR(VLOOKUP(B57,'Найдено на объекте'!$A$2:$I$83,9,0),"-")</f>
        <v>-</v>
      </c>
      <c r="U57" s="196" t="str">
        <f t="shared" si="0"/>
        <v>-</v>
      </c>
      <c r="V57" s="95" t="str">
        <f>IFERROR(VLOOKUP(B57,[1]Отгрузки!$B$208:$C$281,2,0),"-")</f>
        <v>-</v>
      </c>
      <c r="W57" s="95" t="str">
        <f t="shared" si="5"/>
        <v>-</v>
      </c>
      <c r="X57" s="88">
        <f t="shared" si="1"/>
        <v>75</v>
      </c>
      <c r="Y57" s="196">
        <f t="shared" si="2"/>
        <v>8.8800000000000008</v>
      </c>
      <c r="Z57" s="319"/>
      <c r="AA57" s="291"/>
      <c r="AB57" s="63">
        <f>VLOOKUP(B57,'[2]ВОМ КГ-3 СОЭКС'!$C$3:$G$2063,5,0)</f>
        <v>8880</v>
      </c>
      <c r="AC57" s="219">
        <f t="shared" si="3"/>
        <v>0</v>
      </c>
    </row>
    <row r="58" spans="1:29" x14ac:dyDescent="0.3">
      <c r="A58" s="159" t="s">
        <v>284</v>
      </c>
      <c r="B58" s="160" t="s">
        <v>2769</v>
      </c>
      <c r="C58" s="160" t="s">
        <v>4301</v>
      </c>
      <c r="D58" s="113">
        <v>1</v>
      </c>
      <c r="E58" s="85">
        <v>22.3</v>
      </c>
      <c r="F58" s="86">
        <v>22.3</v>
      </c>
      <c r="G58" s="87">
        <v>0.8</v>
      </c>
      <c r="H58" s="87">
        <v>0.8</v>
      </c>
      <c r="I58" s="180" t="s">
        <v>170</v>
      </c>
      <c r="J58" s="96"/>
      <c r="K58" s="96"/>
      <c r="L58" s="96"/>
      <c r="M58" s="96">
        <v>1</v>
      </c>
      <c r="N58" s="96"/>
      <c r="O58" s="164"/>
      <c r="P58" s="164"/>
      <c r="Q58" s="164"/>
      <c r="R58" s="77">
        <f t="shared" si="4"/>
        <v>0</v>
      </c>
      <c r="S58" s="77"/>
      <c r="T58" s="291" t="str">
        <f>IFERROR(VLOOKUP(B58,'Найдено на объекте'!$A$2:$I$83,9,0),"-")</f>
        <v>-</v>
      </c>
      <c r="U58" s="196" t="str">
        <f t="shared" si="0"/>
        <v>-</v>
      </c>
      <c r="V58" s="95" t="str">
        <f>IFERROR(VLOOKUP(B58,[1]Отгрузки!$B$208:$C$281,2,0),"-")</f>
        <v>-</v>
      </c>
      <c r="W58" s="95" t="str">
        <f t="shared" si="5"/>
        <v>-</v>
      </c>
      <c r="X58" s="88">
        <f t="shared" si="1"/>
        <v>1</v>
      </c>
      <c r="Y58" s="196">
        <f t="shared" si="2"/>
        <v>2.23E-2</v>
      </c>
      <c r="Z58" s="319"/>
      <c r="AA58" s="291"/>
      <c r="AB58" s="63">
        <f>VLOOKUP(B58,'[2]ВОМ КГ-3 СОЭКС'!$C$3:$G$2063,5,0)</f>
        <v>22.3</v>
      </c>
      <c r="AC58" s="219">
        <f t="shared" si="3"/>
        <v>0</v>
      </c>
    </row>
    <row r="59" spans="1:29" ht="14.25" customHeight="1" x14ac:dyDescent="0.3">
      <c r="A59" s="159" t="s">
        <v>287</v>
      </c>
      <c r="B59" s="160" t="s">
        <v>2770</v>
      </c>
      <c r="C59" s="160" t="s">
        <v>4302</v>
      </c>
      <c r="D59" s="113">
        <v>1</v>
      </c>
      <c r="E59" s="85">
        <v>35</v>
      </c>
      <c r="F59" s="86">
        <v>35</v>
      </c>
      <c r="G59" s="87">
        <v>1.25</v>
      </c>
      <c r="H59" s="87">
        <v>1.25</v>
      </c>
      <c r="I59" s="180" t="s">
        <v>170</v>
      </c>
      <c r="J59" s="96"/>
      <c r="K59" s="96"/>
      <c r="L59" s="96"/>
      <c r="M59" s="96">
        <v>1</v>
      </c>
      <c r="N59" s="96"/>
      <c r="O59" s="164"/>
      <c r="P59" s="164"/>
      <c r="Q59" s="164"/>
      <c r="R59" s="77">
        <f t="shared" si="4"/>
        <v>0</v>
      </c>
      <c r="S59" s="77"/>
      <c r="T59" s="291" t="str">
        <f>IFERROR(VLOOKUP(B59,'Найдено на объекте'!$A$2:$I$83,9,0),"-")</f>
        <v>-</v>
      </c>
      <c r="U59" s="196" t="str">
        <f t="shared" si="0"/>
        <v>-</v>
      </c>
      <c r="V59" s="95" t="str">
        <f>IFERROR(VLOOKUP(B59,[1]Отгрузки!$B$208:$C$281,2,0),"-")</f>
        <v>-</v>
      </c>
      <c r="W59" s="95" t="str">
        <f t="shared" si="5"/>
        <v>-</v>
      </c>
      <c r="X59" s="88">
        <f t="shared" si="1"/>
        <v>1</v>
      </c>
      <c r="Y59" s="196">
        <f t="shared" si="2"/>
        <v>3.5000000000000003E-2</v>
      </c>
      <c r="Z59" s="319"/>
      <c r="AA59" s="291"/>
      <c r="AB59" s="63">
        <f>VLOOKUP(B59,'[2]ВОМ КГ-3 СОЭКС'!$C$3:$G$2063,5,0)</f>
        <v>35</v>
      </c>
      <c r="AC59" s="219">
        <f t="shared" si="3"/>
        <v>0</v>
      </c>
    </row>
    <row r="60" spans="1:29" x14ac:dyDescent="0.3">
      <c r="A60" s="159" t="s">
        <v>290</v>
      </c>
      <c r="B60" s="160" t="s">
        <v>2771</v>
      </c>
      <c r="C60" s="160" t="s">
        <v>4303</v>
      </c>
      <c r="D60" s="113">
        <v>1</v>
      </c>
      <c r="E60" s="85">
        <v>46.3</v>
      </c>
      <c r="F60" s="86">
        <v>46.3</v>
      </c>
      <c r="G60" s="87">
        <v>1.63</v>
      </c>
      <c r="H60" s="87">
        <v>1.63</v>
      </c>
      <c r="I60" s="180" t="s">
        <v>170</v>
      </c>
      <c r="J60" s="96"/>
      <c r="K60" s="96"/>
      <c r="L60" s="96"/>
      <c r="M60" s="96">
        <v>1</v>
      </c>
      <c r="N60" s="96"/>
      <c r="O60" s="164"/>
      <c r="P60" s="164"/>
      <c r="Q60" s="164"/>
      <c r="R60" s="77">
        <f t="shared" si="4"/>
        <v>0</v>
      </c>
      <c r="S60" s="77"/>
      <c r="T60" s="291" t="str">
        <f>IFERROR(VLOOKUP(B60,'Найдено на объекте'!$A$2:$I$83,9,0),"-")</f>
        <v>-</v>
      </c>
      <c r="U60" s="196" t="str">
        <f t="shared" si="0"/>
        <v>-</v>
      </c>
      <c r="V60" s="95" t="str">
        <f>IFERROR(VLOOKUP(B60,[1]Отгрузки!$B$208:$C$281,2,0),"-")</f>
        <v>-</v>
      </c>
      <c r="W60" s="95" t="str">
        <f t="shared" si="5"/>
        <v>-</v>
      </c>
      <c r="X60" s="88">
        <f t="shared" si="1"/>
        <v>1</v>
      </c>
      <c r="Y60" s="196">
        <f t="shared" si="2"/>
        <v>4.6299999999999994E-2</v>
      </c>
      <c r="Z60" s="319"/>
      <c r="AA60" s="291"/>
      <c r="AB60" s="63">
        <f>VLOOKUP(B60,'[2]ВОМ КГ-3 СОЭКС'!$C$3:$G$2063,5,0)</f>
        <v>46.3</v>
      </c>
      <c r="AC60" s="219">
        <f t="shared" si="3"/>
        <v>0</v>
      </c>
    </row>
    <row r="61" spans="1:29" x14ac:dyDescent="0.3">
      <c r="A61" s="159" t="s">
        <v>293</v>
      </c>
      <c r="B61" s="160" t="s">
        <v>2772</v>
      </c>
      <c r="C61" s="160" t="s">
        <v>4304</v>
      </c>
      <c r="D61" s="113">
        <v>1</v>
      </c>
      <c r="E61" s="85">
        <v>40.5</v>
      </c>
      <c r="F61" s="86">
        <v>40.5</v>
      </c>
      <c r="G61" s="87">
        <v>1.43</v>
      </c>
      <c r="H61" s="87">
        <v>1.43</v>
      </c>
      <c r="I61" s="180" t="s">
        <v>170</v>
      </c>
      <c r="J61" s="96"/>
      <c r="K61" s="96"/>
      <c r="L61" s="96"/>
      <c r="M61" s="96">
        <v>1</v>
      </c>
      <c r="N61" s="96"/>
      <c r="O61" s="164"/>
      <c r="P61" s="164"/>
      <c r="Q61" s="164"/>
      <c r="R61" s="77">
        <f t="shared" si="4"/>
        <v>0</v>
      </c>
      <c r="S61" s="77"/>
      <c r="T61" s="291" t="str">
        <f>IFERROR(VLOOKUP(B61,'Найдено на объекте'!$A$2:$I$83,9,0),"-")</f>
        <v>-</v>
      </c>
      <c r="U61" s="196" t="str">
        <f t="shared" si="0"/>
        <v>-</v>
      </c>
      <c r="V61" s="95" t="str">
        <f>IFERROR(VLOOKUP(B61,[1]Отгрузки!$B$208:$C$281,2,0),"-")</f>
        <v>-</v>
      </c>
      <c r="W61" s="95" t="str">
        <f t="shared" si="5"/>
        <v>-</v>
      </c>
      <c r="X61" s="88">
        <f t="shared" si="1"/>
        <v>1</v>
      </c>
      <c r="Y61" s="196">
        <f t="shared" si="2"/>
        <v>4.0500000000000001E-2</v>
      </c>
      <c r="Z61" s="319"/>
      <c r="AA61" s="291"/>
      <c r="AB61" s="63">
        <f>VLOOKUP(B61,'[2]ВОМ КГ-3 СОЭКС'!$C$3:$G$2063,5,0)</f>
        <v>40.5</v>
      </c>
      <c r="AC61" s="219">
        <f t="shared" si="3"/>
        <v>0</v>
      </c>
    </row>
    <row r="62" spans="1:29" x14ac:dyDescent="0.3">
      <c r="A62" s="159" t="s">
        <v>296</v>
      </c>
      <c r="B62" s="160" t="s">
        <v>2773</v>
      </c>
      <c r="C62" s="160" t="s">
        <v>4305</v>
      </c>
      <c r="D62" s="113">
        <v>9</v>
      </c>
      <c r="E62" s="85">
        <v>50.3</v>
      </c>
      <c r="F62" s="86">
        <v>452.7</v>
      </c>
      <c r="G62" s="87">
        <v>1.82</v>
      </c>
      <c r="H62" s="87">
        <v>16.38</v>
      </c>
      <c r="I62" s="180" t="s">
        <v>170</v>
      </c>
      <c r="J62" s="96"/>
      <c r="K62" s="96"/>
      <c r="L62" s="96"/>
      <c r="M62" s="96">
        <v>4</v>
      </c>
      <c r="N62" s="96">
        <v>5</v>
      </c>
      <c r="O62" s="164"/>
      <c r="P62" s="164"/>
      <c r="Q62" s="164"/>
      <c r="R62" s="77">
        <f t="shared" si="4"/>
        <v>0</v>
      </c>
      <c r="S62" s="77"/>
      <c r="T62" s="291" t="str">
        <f>IFERROR(VLOOKUP(B62,'Найдено на объекте'!$A$2:$I$83,9,0),"-")</f>
        <v>-</v>
      </c>
      <c r="U62" s="196" t="str">
        <f t="shared" si="0"/>
        <v>-</v>
      </c>
      <c r="V62" s="95" t="str">
        <f>IFERROR(VLOOKUP(B62,[1]Отгрузки!$B$208:$C$281,2,0),"-")</f>
        <v>-</v>
      </c>
      <c r="W62" s="95" t="str">
        <f t="shared" si="5"/>
        <v>-</v>
      </c>
      <c r="X62" s="88">
        <f t="shared" si="1"/>
        <v>9</v>
      </c>
      <c r="Y62" s="196">
        <f t="shared" si="2"/>
        <v>0.45269999999999999</v>
      </c>
      <c r="Z62" s="319"/>
      <c r="AA62" s="291"/>
      <c r="AB62" s="63">
        <f>VLOOKUP(B62,'[2]ВОМ КГ-3 СОЭКС'!$C$3:$G$2063,5,0)</f>
        <v>452.7</v>
      </c>
      <c r="AC62" s="219">
        <f t="shared" si="3"/>
        <v>0</v>
      </c>
    </row>
    <row r="63" spans="1:29" x14ac:dyDescent="0.3">
      <c r="A63" s="159" t="s">
        <v>299</v>
      </c>
      <c r="B63" s="160" t="s">
        <v>2774</v>
      </c>
      <c r="C63" s="160" t="s">
        <v>4306</v>
      </c>
      <c r="D63" s="113">
        <v>1</v>
      </c>
      <c r="E63" s="85">
        <v>122</v>
      </c>
      <c r="F63" s="86">
        <v>122</v>
      </c>
      <c r="G63" s="87">
        <v>4.3499999999999996</v>
      </c>
      <c r="H63" s="87">
        <v>4.3499999999999996</v>
      </c>
      <c r="I63" s="180" t="s">
        <v>170</v>
      </c>
      <c r="J63" s="96"/>
      <c r="K63" s="96"/>
      <c r="L63" s="96"/>
      <c r="M63" s="96">
        <v>1</v>
      </c>
      <c r="N63" s="96"/>
      <c r="O63" s="164"/>
      <c r="P63" s="164"/>
      <c r="Q63" s="164"/>
      <c r="R63" s="77">
        <f t="shared" si="4"/>
        <v>0</v>
      </c>
      <c r="S63" s="77"/>
      <c r="T63" s="291" t="str">
        <f>IFERROR(VLOOKUP(B63,'Найдено на объекте'!$A$2:$I$83,9,0),"-")</f>
        <v>-</v>
      </c>
      <c r="U63" s="196" t="str">
        <f t="shared" si="0"/>
        <v>-</v>
      </c>
      <c r="V63" s="95" t="str">
        <f>IFERROR(VLOOKUP(B63,[1]Отгрузки!$B$208:$C$281,2,0),"-")</f>
        <v>-</v>
      </c>
      <c r="W63" s="95" t="str">
        <f t="shared" si="5"/>
        <v>-</v>
      </c>
      <c r="X63" s="88">
        <f t="shared" si="1"/>
        <v>1</v>
      </c>
      <c r="Y63" s="196">
        <f t="shared" si="2"/>
        <v>0.122</v>
      </c>
      <c r="Z63" s="319"/>
      <c r="AA63" s="291"/>
      <c r="AB63" s="63">
        <f>VLOOKUP(B63,'[2]ВОМ КГ-3 СОЭКС'!$C$3:$G$2063,5,0)</f>
        <v>122</v>
      </c>
      <c r="AC63" s="219">
        <f t="shared" si="3"/>
        <v>0</v>
      </c>
    </row>
    <row r="64" spans="1:29" x14ac:dyDescent="0.3">
      <c r="A64" s="159" t="s">
        <v>302</v>
      </c>
      <c r="B64" s="160" t="s">
        <v>2775</v>
      </c>
      <c r="C64" s="160" t="s">
        <v>4307</v>
      </c>
      <c r="D64" s="113">
        <v>1</v>
      </c>
      <c r="E64" s="85">
        <v>46.3</v>
      </c>
      <c r="F64" s="86">
        <v>46.3</v>
      </c>
      <c r="G64" s="87">
        <v>1.63</v>
      </c>
      <c r="H64" s="87">
        <v>1.63</v>
      </c>
      <c r="I64" s="180" t="s">
        <v>170</v>
      </c>
      <c r="J64" s="96"/>
      <c r="K64" s="96"/>
      <c r="L64" s="96"/>
      <c r="M64" s="96">
        <v>1</v>
      </c>
      <c r="N64" s="96"/>
      <c r="O64" s="164"/>
      <c r="P64" s="164"/>
      <c r="Q64" s="164"/>
      <c r="R64" s="77">
        <f t="shared" si="4"/>
        <v>0</v>
      </c>
      <c r="S64" s="77"/>
      <c r="T64" s="291" t="str">
        <f>IFERROR(VLOOKUP(B64,'Найдено на объекте'!$A$2:$I$83,9,0),"-")</f>
        <v>-</v>
      </c>
      <c r="U64" s="196" t="str">
        <f t="shared" si="0"/>
        <v>-</v>
      </c>
      <c r="V64" s="95" t="str">
        <f>IFERROR(VLOOKUP(B64,[1]Отгрузки!$B$208:$C$281,2,0),"-")</f>
        <v>-</v>
      </c>
      <c r="W64" s="95" t="str">
        <f t="shared" si="5"/>
        <v>-</v>
      </c>
      <c r="X64" s="88">
        <f t="shared" si="1"/>
        <v>1</v>
      </c>
      <c r="Y64" s="196">
        <f t="shared" si="2"/>
        <v>4.6299999999999994E-2</v>
      </c>
      <c r="Z64" s="319"/>
      <c r="AA64" s="291"/>
      <c r="AB64" s="63">
        <f>VLOOKUP(B64,'[2]ВОМ КГ-3 СОЭКС'!$C$3:$G$2063,5,0)</f>
        <v>46.3</v>
      </c>
      <c r="AC64" s="219">
        <f t="shared" si="3"/>
        <v>0</v>
      </c>
    </row>
    <row r="65" spans="1:29" x14ac:dyDescent="0.3">
      <c r="A65" s="159" t="s">
        <v>305</v>
      </c>
      <c r="B65" s="160" t="s">
        <v>2776</v>
      </c>
      <c r="C65" s="160" t="s">
        <v>4308</v>
      </c>
      <c r="D65" s="113">
        <v>1</v>
      </c>
      <c r="E65" s="85">
        <v>40.5</v>
      </c>
      <c r="F65" s="86">
        <v>40.5</v>
      </c>
      <c r="G65" s="87">
        <v>1.43</v>
      </c>
      <c r="H65" s="87">
        <v>1.43</v>
      </c>
      <c r="I65" s="180" t="s">
        <v>170</v>
      </c>
      <c r="J65" s="96"/>
      <c r="K65" s="96"/>
      <c r="L65" s="96"/>
      <c r="M65" s="96">
        <v>1</v>
      </c>
      <c r="N65" s="96"/>
      <c r="O65" s="164"/>
      <c r="P65" s="164"/>
      <c r="Q65" s="164"/>
      <c r="R65" s="77">
        <f t="shared" si="4"/>
        <v>0</v>
      </c>
      <c r="S65" s="77"/>
      <c r="T65" s="291" t="str">
        <f>IFERROR(VLOOKUP(B65,'Найдено на объекте'!$A$2:$I$83,9,0),"-")</f>
        <v>-</v>
      </c>
      <c r="U65" s="196" t="str">
        <f t="shared" si="0"/>
        <v>-</v>
      </c>
      <c r="V65" s="95" t="str">
        <f>IFERROR(VLOOKUP(B65,[1]Отгрузки!$B$208:$C$281,2,0),"-")</f>
        <v>-</v>
      </c>
      <c r="W65" s="95" t="str">
        <f t="shared" si="5"/>
        <v>-</v>
      </c>
      <c r="X65" s="88">
        <f t="shared" si="1"/>
        <v>1</v>
      </c>
      <c r="Y65" s="196">
        <f t="shared" si="2"/>
        <v>4.0500000000000001E-2</v>
      </c>
      <c r="Z65" s="319"/>
      <c r="AA65" s="291"/>
      <c r="AB65" s="63">
        <f>VLOOKUP(B65,'[2]ВОМ КГ-3 СОЭКС'!$C$3:$G$2063,5,0)</f>
        <v>40.5</v>
      </c>
      <c r="AC65" s="219">
        <f t="shared" si="3"/>
        <v>0</v>
      </c>
    </row>
    <row r="66" spans="1:29" x14ac:dyDescent="0.3">
      <c r="A66" s="159" t="s">
        <v>308</v>
      </c>
      <c r="B66" s="160" t="s">
        <v>2777</v>
      </c>
      <c r="C66" s="160" t="s">
        <v>4309</v>
      </c>
      <c r="D66" s="113">
        <v>1</v>
      </c>
      <c r="E66" s="85">
        <v>42.8</v>
      </c>
      <c r="F66" s="86">
        <v>42.8</v>
      </c>
      <c r="G66" s="87">
        <v>1.53</v>
      </c>
      <c r="H66" s="87">
        <v>1.53</v>
      </c>
      <c r="I66" s="180" t="s">
        <v>170</v>
      </c>
      <c r="J66" s="96"/>
      <c r="K66" s="96"/>
      <c r="L66" s="96"/>
      <c r="M66" s="96">
        <v>1</v>
      </c>
      <c r="N66" s="96"/>
      <c r="O66" s="164"/>
      <c r="P66" s="164"/>
      <c r="Q66" s="164"/>
      <c r="R66" s="77">
        <f t="shared" si="4"/>
        <v>0</v>
      </c>
      <c r="S66" s="77"/>
      <c r="T66" s="291" t="str">
        <f>IFERROR(VLOOKUP(B66,'Найдено на объекте'!$A$2:$I$83,9,0),"-")</f>
        <v>-</v>
      </c>
      <c r="U66" s="196" t="str">
        <f t="shared" si="0"/>
        <v>-</v>
      </c>
      <c r="V66" s="95" t="str">
        <f>IFERROR(VLOOKUP(B66,[1]Отгрузки!$B$208:$C$281,2,0),"-")</f>
        <v>-</v>
      </c>
      <c r="W66" s="95" t="str">
        <f t="shared" si="5"/>
        <v>-</v>
      </c>
      <c r="X66" s="88">
        <f t="shared" si="1"/>
        <v>1</v>
      </c>
      <c r="Y66" s="196">
        <f t="shared" si="2"/>
        <v>4.2799999999999998E-2</v>
      </c>
      <c r="Z66" s="319"/>
      <c r="AA66" s="291"/>
      <c r="AB66" s="63">
        <f>VLOOKUP(B66,'[2]ВОМ КГ-3 СОЭКС'!$C$3:$G$2063,5,0)</f>
        <v>42.8</v>
      </c>
      <c r="AC66" s="219">
        <f t="shared" si="3"/>
        <v>0</v>
      </c>
    </row>
    <row r="67" spans="1:29" x14ac:dyDescent="0.3">
      <c r="A67" s="159" t="s">
        <v>311</v>
      </c>
      <c r="B67" s="160" t="s">
        <v>2778</v>
      </c>
      <c r="C67" s="160" t="s">
        <v>4310</v>
      </c>
      <c r="D67" s="113">
        <v>1</v>
      </c>
      <c r="E67" s="85">
        <v>30.2</v>
      </c>
      <c r="F67" s="86">
        <v>30.2</v>
      </c>
      <c r="G67" s="87">
        <v>1.08</v>
      </c>
      <c r="H67" s="87">
        <v>1.08</v>
      </c>
      <c r="I67" s="180" t="s">
        <v>170</v>
      </c>
      <c r="J67" s="96"/>
      <c r="K67" s="96"/>
      <c r="L67" s="96"/>
      <c r="M67" s="96">
        <v>1</v>
      </c>
      <c r="N67" s="96"/>
      <c r="O67" s="96"/>
      <c r="P67" s="96"/>
      <c r="Q67" s="164"/>
      <c r="R67" s="77">
        <f t="shared" si="4"/>
        <v>0</v>
      </c>
      <c r="S67" s="77"/>
      <c r="T67" s="291" t="str">
        <f>IFERROR(VLOOKUP(B67,'Найдено на объекте'!$A$2:$I$83,9,0),"-")</f>
        <v>-</v>
      </c>
      <c r="U67" s="196" t="str">
        <f t="shared" ref="U67:U130" si="6">IFERROR(T67*E67/1000,"-")</f>
        <v>-</v>
      </c>
      <c r="V67" s="95" t="str">
        <f>IFERROR(VLOOKUP(B67,[1]Отгрузки!$B$208:$C$281,2,0),"-")</f>
        <v>-</v>
      </c>
      <c r="W67" s="95" t="str">
        <f t="shared" si="5"/>
        <v>-</v>
      </c>
      <c r="X67" s="88">
        <f t="shared" ref="X67:X130" si="7">IFERROR((D67-V67),D67)</f>
        <v>1</v>
      </c>
      <c r="Y67" s="196">
        <f t="shared" ref="Y67:Y130" si="8">IFERROR(X67*E67/1000, 0)</f>
        <v>3.0199999999999998E-2</v>
      </c>
      <c r="Z67" s="319"/>
      <c r="AA67" s="291"/>
      <c r="AB67" s="63">
        <f>VLOOKUP(B67,'[2]ВОМ КГ-3 СОЭКС'!$C$3:$G$2063,5,0)</f>
        <v>30.2</v>
      </c>
      <c r="AC67" s="219">
        <f t="shared" ref="AC67:AC130" si="9">F67-AB67</f>
        <v>0</v>
      </c>
    </row>
    <row r="68" spans="1:29" x14ac:dyDescent="0.3">
      <c r="A68" s="159" t="s">
        <v>314</v>
      </c>
      <c r="B68" s="160" t="s">
        <v>2779</v>
      </c>
      <c r="C68" s="160" t="s">
        <v>4311</v>
      </c>
      <c r="D68" s="113">
        <v>1</v>
      </c>
      <c r="E68" s="85">
        <v>30.2</v>
      </c>
      <c r="F68" s="86">
        <v>30.2</v>
      </c>
      <c r="G68" s="87">
        <v>1.08</v>
      </c>
      <c r="H68" s="87">
        <v>1.08</v>
      </c>
      <c r="I68" s="180" t="s">
        <v>170</v>
      </c>
      <c r="J68" s="96"/>
      <c r="K68" s="96"/>
      <c r="L68" s="96"/>
      <c r="M68" s="96"/>
      <c r="N68" s="96">
        <v>1</v>
      </c>
      <c r="O68" s="96"/>
      <c r="P68" s="96"/>
      <c r="Q68" s="164"/>
      <c r="R68" s="77">
        <f t="shared" ref="R68:R131" si="10">D68-J68-K68-L68-M68-N68-O68-P68-Q68</f>
        <v>0</v>
      </c>
      <c r="S68" s="77"/>
      <c r="T68" s="291" t="str">
        <f>IFERROR(VLOOKUP(B68,'Найдено на объекте'!$A$2:$I$83,9,0),"-")</f>
        <v>-</v>
      </c>
      <c r="U68" s="196" t="str">
        <f t="shared" si="6"/>
        <v>-</v>
      </c>
      <c r="V68" s="95" t="str">
        <f>IFERROR(VLOOKUP(B68,[1]Отгрузки!$B$208:$C$281,2,0),"-")</f>
        <v>-</v>
      </c>
      <c r="W68" s="95" t="str">
        <f t="shared" ref="W68:W131" si="11">IFERROR(V68*E68/1000, "-")</f>
        <v>-</v>
      </c>
      <c r="X68" s="88">
        <f t="shared" si="7"/>
        <v>1</v>
      </c>
      <c r="Y68" s="196">
        <f t="shared" si="8"/>
        <v>3.0199999999999998E-2</v>
      </c>
      <c r="Z68" s="319"/>
      <c r="AA68" s="291"/>
      <c r="AB68" s="63">
        <f>VLOOKUP(B68,'[2]ВОМ КГ-3 СОЭКС'!$C$3:$G$2063,5,0)</f>
        <v>30.2</v>
      </c>
      <c r="AC68" s="219">
        <f t="shared" si="9"/>
        <v>0</v>
      </c>
    </row>
    <row r="69" spans="1:29" x14ac:dyDescent="0.3">
      <c r="A69" s="159" t="s">
        <v>317</v>
      </c>
      <c r="B69" s="160" t="s">
        <v>2780</v>
      </c>
      <c r="C69" s="160" t="s">
        <v>4312</v>
      </c>
      <c r="D69" s="113">
        <v>2</v>
      </c>
      <c r="E69" s="85">
        <v>42.8</v>
      </c>
      <c r="F69" s="86">
        <v>85.6</v>
      </c>
      <c r="G69" s="87">
        <v>1.53</v>
      </c>
      <c r="H69" s="87">
        <v>3.06</v>
      </c>
      <c r="I69" s="180" t="s">
        <v>170</v>
      </c>
      <c r="J69" s="96"/>
      <c r="K69" s="96"/>
      <c r="L69" s="96"/>
      <c r="M69" s="96"/>
      <c r="N69" s="96">
        <v>2</v>
      </c>
      <c r="O69" s="96"/>
      <c r="P69" s="96"/>
      <c r="Q69" s="164"/>
      <c r="R69" s="77">
        <f t="shared" si="10"/>
        <v>0</v>
      </c>
      <c r="S69" s="77"/>
      <c r="T69" s="291" t="str">
        <f>IFERROR(VLOOKUP(B69,'Найдено на объекте'!$A$2:$I$83,9,0),"-")</f>
        <v>-</v>
      </c>
      <c r="U69" s="196" t="str">
        <f t="shared" si="6"/>
        <v>-</v>
      </c>
      <c r="V69" s="95" t="str">
        <f>IFERROR(VLOOKUP(B69,[1]Отгрузки!$B$208:$C$281,2,0),"-")</f>
        <v>-</v>
      </c>
      <c r="W69" s="95" t="str">
        <f t="shared" si="11"/>
        <v>-</v>
      </c>
      <c r="X69" s="88">
        <f t="shared" si="7"/>
        <v>2</v>
      </c>
      <c r="Y69" s="196">
        <f t="shared" si="8"/>
        <v>8.5599999999999996E-2</v>
      </c>
      <c r="Z69" s="319"/>
      <c r="AA69" s="291"/>
      <c r="AB69" s="63">
        <f>VLOOKUP(B69,'[2]ВОМ КГ-3 СОЭКС'!$C$3:$G$2063,5,0)</f>
        <v>85.6</v>
      </c>
      <c r="AC69" s="219">
        <f t="shared" si="9"/>
        <v>0</v>
      </c>
    </row>
    <row r="70" spans="1:29" x14ac:dyDescent="0.3">
      <c r="A70" s="159" t="s">
        <v>320</v>
      </c>
      <c r="B70" s="160" t="s">
        <v>2781</v>
      </c>
      <c r="C70" s="160" t="s">
        <v>4313</v>
      </c>
      <c r="D70" s="113">
        <v>1</v>
      </c>
      <c r="E70" s="85">
        <v>41.7</v>
      </c>
      <c r="F70" s="86">
        <v>41.7</v>
      </c>
      <c r="G70" s="87">
        <v>1.47</v>
      </c>
      <c r="H70" s="87">
        <v>1.47</v>
      </c>
      <c r="I70" s="180" t="s">
        <v>170</v>
      </c>
      <c r="J70" s="96"/>
      <c r="K70" s="96"/>
      <c r="L70" s="96"/>
      <c r="M70" s="96"/>
      <c r="N70" s="96">
        <v>1</v>
      </c>
      <c r="O70" s="96"/>
      <c r="P70" s="96"/>
      <c r="Q70" s="164"/>
      <c r="R70" s="77">
        <f t="shared" si="10"/>
        <v>0</v>
      </c>
      <c r="S70" s="77"/>
      <c r="T70" s="291" t="str">
        <f>IFERROR(VLOOKUP(B70,'Найдено на объекте'!$A$2:$I$83,9,0),"-")</f>
        <v>-</v>
      </c>
      <c r="U70" s="196" t="str">
        <f t="shared" si="6"/>
        <v>-</v>
      </c>
      <c r="V70" s="95" t="str">
        <f>IFERROR(VLOOKUP(B70,[1]Отгрузки!$B$208:$C$281,2,0),"-")</f>
        <v>-</v>
      </c>
      <c r="W70" s="95" t="str">
        <f t="shared" si="11"/>
        <v>-</v>
      </c>
      <c r="X70" s="88">
        <f t="shared" si="7"/>
        <v>1</v>
      </c>
      <c r="Y70" s="196">
        <f t="shared" si="8"/>
        <v>4.1700000000000001E-2</v>
      </c>
      <c r="Z70" s="319"/>
      <c r="AA70" s="291"/>
      <c r="AB70" s="63">
        <f>VLOOKUP(B70,'[2]ВОМ КГ-3 СОЭКС'!$C$3:$G$2063,5,0)</f>
        <v>41.7</v>
      </c>
      <c r="AC70" s="219">
        <f t="shared" si="9"/>
        <v>0</v>
      </c>
    </row>
    <row r="71" spans="1:29" x14ac:dyDescent="0.3">
      <c r="A71" s="159" t="s">
        <v>323</v>
      </c>
      <c r="B71" s="160" t="s">
        <v>2782</v>
      </c>
      <c r="C71" s="160" t="s">
        <v>4314</v>
      </c>
      <c r="D71" s="113">
        <v>1</v>
      </c>
      <c r="E71" s="85">
        <v>38.200000000000003</v>
      </c>
      <c r="F71" s="86">
        <v>38.200000000000003</v>
      </c>
      <c r="G71" s="87">
        <v>1.35</v>
      </c>
      <c r="H71" s="87">
        <v>1.35</v>
      </c>
      <c r="I71" s="180" t="s">
        <v>170</v>
      </c>
      <c r="J71" s="96"/>
      <c r="K71" s="96"/>
      <c r="L71" s="96"/>
      <c r="M71" s="96"/>
      <c r="N71" s="96">
        <v>1</v>
      </c>
      <c r="O71" s="96"/>
      <c r="P71" s="96"/>
      <c r="Q71" s="164"/>
      <c r="R71" s="77">
        <f t="shared" si="10"/>
        <v>0</v>
      </c>
      <c r="S71" s="77"/>
      <c r="T71" s="291" t="str">
        <f>IFERROR(VLOOKUP(B71,'Найдено на объекте'!$A$2:$I$83,9,0),"-")</f>
        <v>-</v>
      </c>
      <c r="U71" s="196" t="str">
        <f t="shared" si="6"/>
        <v>-</v>
      </c>
      <c r="V71" s="95" t="str">
        <f>IFERROR(VLOOKUP(B71,[1]Отгрузки!$B$208:$C$281,2,0),"-")</f>
        <v>-</v>
      </c>
      <c r="W71" s="95" t="str">
        <f t="shared" si="11"/>
        <v>-</v>
      </c>
      <c r="X71" s="88">
        <f t="shared" si="7"/>
        <v>1</v>
      </c>
      <c r="Y71" s="196">
        <f t="shared" si="8"/>
        <v>3.8200000000000005E-2</v>
      </c>
      <c r="Z71" s="319"/>
      <c r="AA71" s="291"/>
      <c r="AB71" s="63">
        <f>VLOOKUP(B71,'[2]ВОМ КГ-3 СОЭКС'!$C$3:$G$2063,5,0)</f>
        <v>38.200000000000003</v>
      </c>
      <c r="AC71" s="219">
        <f t="shared" si="9"/>
        <v>0</v>
      </c>
    </row>
    <row r="72" spans="1:29" x14ac:dyDescent="0.3">
      <c r="A72" s="159" t="s">
        <v>326</v>
      </c>
      <c r="B72" s="160" t="s">
        <v>2783</v>
      </c>
      <c r="C72" s="160" t="s">
        <v>4315</v>
      </c>
      <c r="D72" s="113">
        <v>1</v>
      </c>
      <c r="E72" s="85">
        <v>47.5</v>
      </c>
      <c r="F72" s="86">
        <v>47.5</v>
      </c>
      <c r="G72" s="87">
        <v>1.67</v>
      </c>
      <c r="H72" s="87">
        <v>1.67</v>
      </c>
      <c r="I72" s="180" t="s">
        <v>170</v>
      </c>
      <c r="J72" s="96"/>
      <c r="K72" s="96"/>
      <c r="L72" s="96"/>
      <c r="M72" s="96"/>
      <c r="N72" s="96">
        <v>1</v>
      </c>
      <c r="O72" s="96"/>
      <c r="P72" s="96"/>
      <c r="Q72" s="164"/>
      <c r="R72" s="77">
        <f t="shared" si="10"/>
        <v>0</v>
      </c>
      <c r="S72" s="77"/>
      <c r="T72" s="291" t="str">
        <f>IFERROR(VLOOKUP(B72,'Найдено на объекте'!$A$2:$I$83,9,0),"-")</f>
        <v>-</v>
      </c>
      <c r="U72" s="196" t="str">
        <f t="shared" si="6"/>
        <v>-</v>
      </c>
      <c r="V72" s="95" t="str">
        <f>IFERROR(VLOOKUP(B72,[1]Отгрузки!$B$208:$C$281,2,0),"-")</f>
        <v>-</v>
      </c>
      <c r="W72" s="95" t="str">
        <f t="shared" si="11"/>
        <v>-</v>
      </c>
      <c r="X72" s="88">
        <f t="shared" si="7"/>
        <v>1</v>
      </c>
      <c r="Y72" s="196">
        <f t="shared" si="8"/>
        <v>4.7500000000000001E-2</v>
      </c>
      <c r="Z72" s="319"/>
      <c r="AA72" s="291"/>
      <c r="AB72" s="63">
        <f>VLOOKUP(B72,'[2]ВОМ КГ-3 СОЭКС'!$C$3:$G$2063,5,0)</f>
        <v>47.5</v>
      </c>
      <c r="AC72" s="219">
        <f t="shared" si="9"/>
        <v>0</v>
      </c>
    </row>
    <row r="73" spans="1:29" x14ac:dyDescent="0.3">
      <c r="A73" s="159" t="s">
        <v>329</v>
      </c>
      <c r="B73" s="160" t="s">
        <v>2784</v>
      </c>
      <c r="C73" s="160" t="s">
        <v>4316</v>
      </c>
      <c r="D73" s="113">
        <v>1</v>
      </c>
      <c r="E73" s="85">
        <v>122</v>
      </c>
      <c r="F73" s="86">
        <v>122</v>
      </c>
      <c r="G73" s="87">
        <v>4.3499999999999996</v>
      </c>
      <c r="H73" s="87">
        <v>4.3499999999999996</v>
      </c>
      <c r="I73" s="180" t="s">
        <v>170</v>
      </c>
      <c r="J73" s="96"/>
      <c r="K73" s="96"/>
      <c r="L73" s="96"/>
      <c r="M73" s="96"/>
      <c r="N73" s="96">
        <v>1</v>
      </c>
      <c r="O73" s="164"/>
      <c r="P73" s="164"/>
      <c r="Q73" s="164"/>
      <c r="R73" s="77">
        <f t="shared" si="10"/>
        <v>0</v>
      </c>
      <c r="S73" s="77"/>
      <c r="T73" s="291" t="str">
        <f>IFERROR(VLOOKUP(B73,'Найдено на объекте'!$A$2:$I$83,9,0),"-")</f>
        <v>-</v>
      </c>
      <c r="U73" s="196" t="str">
        <f t="shared" si="6"/>
        <v>-</v>
      </c>
      <c r="V73" s="95" t="str">
        <f>IFERROR(VLOOKUP(B73,[1]Отгрузки!$B$208:$C$281,2,0),"-")</f>
        <v>-</v>
      </c>
      <c r="W73" s="95" t="str">
        <f t="shared" si="11"/>
        <v>-</v>
      </c>
      <c r="X73" s="88">
        <f t="shared" si="7"/>
        <v>1</v>
      </c>
      <c r="Y73" s="196">
        <f t="shared" si="8"/>
        <v>0.122</v>
      </c>
      <c r="Z73" s="319"/>
      <c r="AA73" s="291"/>
      <c r="AB73" s="63">
        <f>VLOOKUP(B73,'[2]ВОМ КГ-3 СОЭКС'!$C$3:$G$2063,5,0)</f>
        <v>122</v>
      </c>
      <c r="AC73" s="219">
        <f t="shared" si="9"/>
        <v>0</v>
      </c>
    </row>
    <row r="74" spans="1:29" x14ac:dyDescent="0.3">
      <c r="A74" s="159" t="s">
        <v>332</v>
      </c>
      <c r="B74" s="160" t="s">
        <v>2785</v>
      </c>
      <c r="C74" s="160" t="s">
        <v>4317</v>
      </c>
      <c r="D74" s="113">
        <v>1</v>
      </c>
      <c r="E74" s="85">
        <v>122</v>
      </c>
      <c r="F74" s="86">
        <v>122</v>
      </c>
      <c r="G74" s="87">
        <v>4.3499999999999996</v>
      </c>
      <c r="H74" s="87">
        <v>4.3499999999999996</v>
      </c>
      <c r="I74" s="180" t="s">
        <v>170</v>
      </c>
      <c r="J74" s="96"/>
      <c r="K74" s="96"/>
      <c r="L74" s="96"/>
      <c r="M74" s="96"/>
      <c r="N74" s="96">
        <v>1</v>
      </c>
      <c r="O74" s="164"/>
      <c r="P74" s="164"/>
      <c r="Q74" s="164"/>
      <c r="R74" s="77">
        <f t="shared" si="10"/>
        <v>0</v>
      </c>
      <c r="S74" s="77"/>
      <c r="T74" s="291" t="str">
        <f>IFERROR(VLOOKUP(B74,'Найдено на объекте'!$A$2:$I$83,9,0),"-")</f>
        <v>-</v>
      </c>
      <c r="U74" s="196" t="str">
        <f t="shared" si="6"/>
        <v>-</v>
      </c>
      <c r="V74" s="95" t="str">
        <f>IFERROR(VLOOKUP(B74,[1]Отгрузки!$B$208:$C$281,2,0),"-")</f>
        <v>-</v>
      </c>
      <c r="W74" s="95" t="str">
        <f t="shared" si="11"/>
        <v>-</v>
      </c>
      <c r="X74" s="88">
        <f t="shared" si="7"/>
        <v>1</v>
      </c>
      <c r="Y74" s="196">
        <f t="shared" si="8"/>
        <v>0.122</v>
      </c>
      <c r="Z74" s="319"/>
      <c r="AA74" s="291"/>
      <c r="AB74" s="63">
        <f>VLOOKUP(B74,'[2]ВОМ КГ-3 СОЭКС'!$C$3:$G$2063,5,0)</f>
        <v>122</v>
      </c>
      <c r="AC74" s="219">
        <f t="shared" si="9"/>
        <v>0</v>
      </c>
    </row>
    <row r="75" spans="1:29" x14ac:dyDescent="0.3">
      <c r="A75" s="159" t="s">
        <v>335</v>
      </c>
      <c r="B75" s="160" t="s">
        <v>2786</v>
      </c>
      <c r="C75" s="160" t="s">
        <v>4318</v>
      </c>
      <c r="D75" s="113">
        <v>1</v>
      </c>
      <c r="E75" s="85">
        <v>41.7</v>
      </c>
      <c r="F75" s="86">
        <v>41.7</v>
      </c>
      <c r="G75" s="87">
        <v>1.47</v>
      </c>
      <c r="H75" s="87">
        <v>1.47</v>
      </c>
      <c r="I75" s="180" t="s">
        <v>170</v>
      </c>
      <c r="J75" s="96"/>
      <c r="K75" s="96"/>
      <c r="L75" s="96"/>
      <c r="M75" s="96"/>
      <c r="N75" s="96">
        <v>1</v>
      </c>
      <c r="O75" s="164"/>
      <c r="P75" s="164"/>
      <c r="Q75" s="164"/>
      <c r="R75" s="77">
        <f t="shared" si="10"/>
        <v>0</v>
      </c>
      <c r="S75" s="77"/>
      <c r="T75" s="291" t="str">
        <f>IFERROR(VLOOKUP(B75,'Найдено на объекте'!$A$2:$I$83,9,0),"-")</f>
        <v>-</v>
      </c>
      <c r="U75" s="196" t="str">
        <f t="shared" si="6"/>
        <v>-</v>
      </c>
      <c r="V75" s="95" t="str">
        <f>IFERROR(VLOOKUP(B75,[1]Отгрузки!$B$208:$C$281,2,0),"-")</f>
        <v>-</v>
      </c>
      <c r="W75" s="95" t="str">
        <f t="shared" si="11"/>
        <v>-</v>
      </c>
      <c r="X75" s="88">
        <f t="shared" si="7"/>
        <v>1</v>
      </c>
      <c r="Y75" s="196">
        <f t="shared" si="8"/>
        <v>4.1700000000000001E-2</v>
      </c>
      <c r="Z75" s="319"/>
      <c r="AA75" s="291"/>
      <c r="AB75" s="63">
        <f>VLOOKUP(B75,'[2]ВОМ КГ-3 СОЭКС'!$C$3:$G$2063,5,0)</f>
        <v>41.7</v>
      </c>
      <c r="AC75" s="219">
        <f t="shared" si="9"/>
        <v>0</v>
      </c>
    </row>
    <row r="76" spans="1:29" x14ac:dyDescent="0.3">
      <c r="A76" s="159" t="s">
        <v>338</v>
      </c>
      <c r="B76" s="160" t="s">
        <v>2787</v>
      </c>
      <c r="C76" s="160" t="s">
        <v>4319</v>
      </c>
      <c r="D76" s="113">
        <v>1</v>
      </c>
      <c r="E76" s="85">
        <v>38.200000000000003</v>
      </c>
      <c r="F76" s="86">
        <v>38.200000000000003</v>
      </c>
      <c r="G76" s="87">
        <v>1.35</v>
      </c>
      <c r="H76" s="87">
        <v>1.35</v>
      </c>
      <c r="I76" s="180" t="s">
        <v>170</v>
      </c>
      <c r="J76" s="96"/>
      <c r="K76" s="96"/>
      <c r="L76" s="96"/>
      <c r="M76" s="96"/>
      <c r="N76" s="96">
        <v>1</v>
      </c>
      <c r="O76" s="164"/>
      <c r="P76" s="164"/>
      <c r="Q76" s="164"/>
      <c r="R76" s="77">
        <f t="shared" si="10"/>
        <v>0</v>
      </c>
      <c r="S76" s="77"/>
      <c r="T76" s="291" t="str">
        <f>IFERROR(VLOOKUP(B76,'Найдено на объекте'!$A$2:$I$83,9,0),"-")</f>
        <v>-</v>
      </c>
      <c r="U76" s="196" t="str">
        <f t="shared" si="6"/>
        <v>-</v>
      </c>
      <c r="V76" s="95" t="str">
        <f>IFERROR(VLOOKUP(B76,[1]Отгрузки!$B$208:$C$281,2,0),"-")</f>
        <v>-</v>
      </c>
      <c r="W76" s="95" t="str">
        <f t="shared" si="11"/>
        <v>-</v>
      </c>
      <c r="X76" s="88">
        <f t="shared" si="7"/>
        <v>1</v>
      </c>
      <c r="Y76" s="196">
        <f t="shared" si="8"/>
        <v>3.8200000000000005E-2</v>
      </c>
      <c r="Z76" s="319"/>
      <c r="AA76" s="291"/>
      <c r="AB76" s="63">
        <f>VLOOKUP(B76,'[2]ВОМ КГ-3 СОЭКС'!$C$3:$G$2063,5,0)</f>
        <v>38.200000000000003</v>
      </c>
      <c r="AC76" s="219">
        <f t="shared" si="9"/>
        <v>0</v>
      </c>
    </row>
    <row r="77" spans="1:29" x14ac:dyDescent="0.3">
      <c r="A77" s="159" t="s">
        <v>341</v>
      </c>
      <c r="B77" s="160" t="s">
        <v>2788</v>
      </c>
      <c r="C77" s="160" t="s">
        <v>4320</v>
      </c>
      <c r="D77" s="113">
        <v>1</v>
      </c>
      <c r="E77" s="85">
        <v>47.5</v>
      </c>
      <c r="F77" s="86">
        <v>47.5</v>
      </c>
      <c r="G77" s="87">
        <v>1.67</v>
      </c>
      <c r="H77" s="87">
        <v>1.67</v>
      </c>
      <c r="I77" s="180" t="s">
        <v>170</v>
      </c>
      <c r="J77" s="96"/>
      <c r="K77" s="96"/>
      <c r="L77" s="96"/>
      <c r="M77" s="96"/>
      <c r="N77" s="96">
        <v>1</v>
      </c>
      <c r="O77" s="164"/>
      <c r="P77" s="164"/>
      <c r="Q77" s="164"/>
      <c r="R77" s="77">
        <f t="shared" si="10"/>
        <v>0</v>
      </c>
      <c r="S77" s="77"/>
      <c r="T77" s="291" t="str">
        <f>IFERROR(VLOOKUP(B77,'Найдено на объекте'!$A$2:$I$83,9,0),"-")</f>
        <v>-</v>
      </c>
      <c r="U77" s="196" t="str">
        <f t="shared" si="6"/>
        <v>-</v>
      </c>
      <c r="V77" s="95" t="str">
        <f>IFERROR(VLOOKUP(B77,[1]Отгрузки!$B$208:$C$281,2,0),"-")</f>
        <v>-</v>
      </c>
      <c r="W77" s="95" t="str">
        <f t="shared" si="11"/>
        <v>-</v>
      </c>
      <c r="X77" s="88">
        <f t="shared" si="7"/>
        <v>1</v>
      </c>
      <c r="Y77" s="196">
        <f t="shared" si="8"/>
        <v>4.7500000000000001E-2</v>
      </c>
      <c r="Z77" s="319"/>
      <c r="AA77" s="291"/>
      <c r="AB77" s="63">
        <f>VLOOKUP(B77,'[2]ВОМ КГ-3 СОЭКС'!$C$3:$G$2063,5,0)</f>
        <v>47.5</v>
      </c>
      <c r="AC77" s="219">
        <f t="shared" si="9"/>
        <v>0</v>
      </c>
    </row>
    <row r="78" spans="1:29" x14ac:dyDescent="0.3">
      <c r="A78" s="159" t="s">
        <v>344</v>
      </c>
      <c r="B78" s="160" t="s">
        <v>2789</v>
      </c>
      <c r="C78" s="160" t="s">
        <v>4321</v>
      </c>
      <c r="D78" s="113">
        <v>1</v>
      </c>
      <c r="E78" s="85">
        <v>35</v>
      </c>
      <c r="F78" s="86">
        <v>35</v>
      </c>
      <c r="G78" s="87">
        <v>1.25</v>
      </c>
      <c r="H78" s="87">
        <v>1.25</v>
      </c>
      <c r="I78" s="180" t="s">
        <v>170</v>
      </c>
      <c r="J78" s="96"/>
      <c r="K78" s="96"/>
      <c r="L78" s="96"/>
      <c r="M78" s="96"/>
      <c r="N78" s="96">
        <v>1</v>
      </c>
      <c r="O78" s="164"/>
      <c r="P78" s="164"/>
      <c r="Q78" s="164"/>
      <c r="R78" s="77">
        <f t="shared" si="10"/>
        <v>0</v>
      </c>
      <c r="S78" s="77"/>
      <c r="T78" s="291" t="str">
        <f>IFERROR(VLOOKUP(B78,'Найдено на объекте'!$A$2:$I$83,9,0),"-")</f>
        <v>-</v>
      </c>
      <c r="U78" s="196" t="str">
        <f t="shared" si="6"/>
        <v>-</v>
      </c>
      <c r="V78" s="95" t="str">
        <f>IFERROR(VLOOKUP(B78,[1]Отгрузки!$B$208:$C$281,2,0),"-")</f>
        <v>-</v>
      </c>
      <c r="W78" s="95" t="str">
        <f t="shared" si="11"/>
        <v>-</v>
      </c>
      <c r="X78" s="88">
        <f t="shared" si="7"/>
        <v>1</v>
      </c>
      <c r="Y78" s="196">
        <f t="shared" si="8"/>
        <v>3.5000000000000003E-2</v>
      </c>
      <c r="Z78" s="319"/>
      <c r="AA78" s="291"/>
      <c r="AB78" s="63">
        <f>VLOOKUP(B78,'[2]ВОМ КГ-3 СОЭКС'!$C$3:$G$2063,5,0)</f>
        <v>35</v>
      </c>
      <c r="AC78" s="219">
        <f t="shared" si="9"/>
        <v>0</v>
      </c>
    </row>
    <row r="79" spans="1:29" x14ac:dyDescent="0.3">
      <c r="A79" s="159" t="s">
        <v>347</v>
      </c>
      <c r="B79" s="160" t="s">
        <v>2790</v>
      </c>
      <c r="C79" s="160" t="s">
        <v>4322</v>
      </c>
      <c r="D79" s="113">
        <v>2</v>
      </c>
      <c r="E79" s="85">
        <v>22.3</v>
      </c>
      <c r="F79" s="86">
        <v>44.6</v>
      </c>
      <c r="G79" s="87">
        <v>0.8</v>
      </c>
      <c r="H79" s="87">
        <v>1.6</v>
      </c>
      <c r="I79" s="180" t="s">
        <v>170</v>
      </c>
      <c r="J79" s="96"/>
      <c r="K79" s="96"/>
      <c r="L79" s="96"/>
      <c r="M79" s="96"/>
      <c r="N79" s="96">
        <v>2</v>
      </c>
      <c r="O79" s="164"/>
      <c r="P79" s="164"/>
      <c r="Q79" s="164"/>
      <c r="R79" s="77">
        <f t="shared" si="10"/>
        <v>0</v>
      </c>
      <c r="S79" s="77"/>
      <c r="T79" s="291" t="str">
        <f>IFERROR(VLOOKUP(B79,'Найдено на объекте'!$A$2:$I$83,9,0),"-")</f>
        <v>-</v>
      </c>
      <c r="U79" s="196" t="str">
        <f t="shared" si="6"/>
        <v>-</v>
      </c>
      <c r="V79" s="95" t="str">
        <f>IFERROR(VLOOKUP(B79,[1]Отгрузки!$B$208:$C$281,2,0),"-")</f>
        <v>-</v>
      </c>
      <c r="W79" s="95" t="str">
        <f t="shared" si="11"/>
        <v>-</v>
      </c>
      <c r="X79" s="88">
        <f t="shared" si="7"/>
        <v>2</v>
      </c>
      <c r="Y79" s="196">
        <f t="shared" si="8"/>
        <v>4.4600000000000001E-2</v>
      </c>
      <c r="Z79" s="319"/>
      <c r="AA79" s="291"/>
      <c r="AB79" s="63">
        <f>VLOOKUP(B79,'[2]ВОМ КГ-3 СОЭКС'!$C$3:$G$2063,5,0)</f>
        <v>44.6</v>
      </c>
      <c r="AC79" s="219">
        <f t="shared" si="9"/>
        <v>0</v>
      </c>
    </row>
    <row r="80" spans="1:29" x14ac:dyDescent="0.3">
      <c r="A80" s="159" t="s">
        <v>350</v>
      </c>
      <c r="B80" s="160" t="s">
        <v>2791</v>
      </c>
      <c r="C80" s="160" t="s">
        <v>4323</v>
      </c>
      <c r="D80" s="113">
        <v>1</v>
      </c>
      <c r="E80" s="85">
        <v>17.2</v>
      </c>
      <c r="F80" s="86">
        <v>17.2</v>
      </c>
      <c r="G80" s="87">
        <v>0.62</v>
      </c>
      <c r="H80" s="87">
        <v>0.62</v>
      </c>
      <c r="I80" s="180" t="s">
        <v>170</v>
      </c>
      <c r="J80" s="96"/>
      <c r="K80" s="96"/>
      <c r="L80" s="96"/>
      <c r="M80" s="96"/>
      <c r="N80" s="96">
        <v>1</v>
      </c>
      <c r="O80" s="164"/>
      <c r="P80" s="164"/>
      <c r="Q80" s="164"/>
      <c r="R80" s="77">
        <f t="shared" si="10"/>
        <v>0</v>
      </c>
      <c r="S80" s="77"/>
      <c r="T80" s="291" t="str">
        <f>IFERROR(VLOOKUP(B80,'Найдено на объекте'!$A$2:$I$83,9,0),"-")</f>
        <v>-</v>
      </c>
      <c r="U80" s="196" t="str">
        <f t="shared" si="6"/>
        <v>-</v>
      </c>
      <c r="V80" s="95" t="str">
        <f>IFERROR(VLOOKUP(B80,[1]Отгрузки!$B$208:$C$281,2,0),"-")</f>
        <v>-</v>
      </c>
      <c r="W80" s="95" t="str">
        <f t="shared" si="11"/>
        <v>-</v>
      </c>
      <c r="X80" s="88">
        <f t="shared" si="7"/>
        <v>1</v>
      </c>
      <c r="Y80" s="196">
        <f t="shared" si="8"/>
        <v>1.72E-2</v>
      </c>
      <c r="Z80" s="319"/>
      <c r="AA80" s="291"/>
      <c r="AB80" s="63">
        <f>VLOOKUP(B80,'[2]ВОМ КГ-3 СОЭКС'!$C$3:$G$2063,5,0)</f>
        <v>17.2</v>
      </c>
      <c r="AC80" s="219">
        <f t="shared" si="9"/>
        <v>0</v>
      </c>
    </row>
    <row r="81" spans="1:29" x14ac:dyDescent="0.3">
      <c r="A81" s="159" t="s">
        <v>353</v>
      </c>
      <c r="B81" s="160" t="s">
        <v>2792</v>
      </c>
      <c r="C81" s="160" t="s">
        <v>4324</v>
      </c>
      <c r="D81" s="113">
        <v>1</v>
      </c>
      <c r="E81" s="85">
        <v>125</v>
      </c>
      <c r="F81" s="86">
        <v>125</v>
      </c>
      <c r="G81" s="87">
        <v>4.3899999999999997</v>
      </c>
      <c r="H81" s="87">
        <v>4.3899999999999997</v>
      </c>
      <c r="I81" s="180" t="s">
        <v>165</v>
      </c>
      <c r="J81" s="96"/>
      <c r="K81" s="96"/>
      <c r="L81" s="96"/>
      <c r="M81" s="96"/>
      <c r="N81" s="96">
        <v>1</v>
      </c>
      <c r="O81" s="164"/>
      <c r="P81" s="164"/>
      <c r="Q81" s="164"/>
      <c r="R81" s="77">
        <f t="shared" si="10"/>
        <v>0</v>
      </c>
      <c r="S81" s="77"/>
      <c r="T81" s="291" t="str">
        <f>IFERROR(VLOOKUP(B81,'Найдено на объекте'!$A$2:$I$83,9,0),"-")</f>
        <v>-</v>
      </c>
      <c r="U81" s="196" t="str">
        <f t="shared" si="6"/>
        <v>-</v>
      </c>
      <c r="V81" s="95" t="str">
        <f>IFERROR(VLOOKUP(B81,[1]Отгрузки!$B$208:$C$281,2,0),"-")</f>
        <v>-</v>
      </c>
      <c r="W81" s="95" t="str">
        <f t="shared" si="11"/>
        <v>-</v>
      </c>
      <c r="X81" s="88">
        <f t="shared" si="7"/>
        <v>1</v>
      </c>
      <c r="Y81" s="196">
        <f t="shared" si="8"/>
        <v>0.125</v>
      </c>
      <c r="Z81" s="319"/>
      <c r="AA81" s="291"/>
      <c r="AB81" s="63">
        <f>VLOOKUP(B81,'[2]ВОМ КГ-3 СОЭКС'!$C$3:$G$2063,5,0)</f>
        <v>125</v>
      </c>
      <c r="AC81" s="219">
        <f t="shared" si="9"/>
        <v>0</v>
      </c>
    </row>
    <row r="82" spans="1:29" x14ac:dyDescent="0.3">
      <c r="A82" s="159" t="s">
        <v>355</v>
      </c>
      <c r="B82" s="160" t="s">
        <v>2793</v>
      </c>
      <c r="C82" s="160" t="s">
        <v>4325</v>
      </c>
      <c r="D82" s="113">
        <v>2</v>
      </c>
      <c r="E82" s="85">
        <v>28.4</v>
      </c>
      <c r="F82" s="86">
        <v>56.8</v>
      </c>
      <c r="G82" s="87">
        <v>1.01</v>
      </c>
      <c r="H82" s="87">
        <v>2.02</v>
      </c>
      <c r="I82" s="180" t="s">
        <v>170</v>
      </c>
      <c r="J82" s="96"/>
      <c r="K82" s="96"/>
      <c r="L82" s="96"/>
      <c r="M82" s="96"/>
      <c r="N82" s="96"/>
      <c r="O82" s="164"/>
      <c r="P82" s="164"/>
      <c r="Q82" s="164">
        <v>2</v>
      </c>
      <c r="R82" s="77">
        <f t="shared" si="10"/>
        <v>0</v>
      </c>
      <c r="S82" s="77"/>
      <c r="T82" s="291" t="str">
        <f>IFERROR(VLOOKUP(B82,'Найдено на объекте'!$A$2:$I$83,9,0),"-")</f>
        <v>-</v>
      </c>
      <c r="U82" s="196" t="str">
        <f t="shared" si="6"/>
        <v>-</v>
      </c>
      <c r="V82" s="95" t="str">
        <f>IFERROR(VLOOKUP(B82,[1]Отгрузки!$B$208:$C$281,2,0),"-")</f>
        <v>-</v>
      </c>
      <c r="W82" s="95" t="str">
        <f t="shared" si="11"/>
        <v>-</v>
      </c>
      <c r="X82" s="88">
        <f t="shared" si="7"/>
        <v>2</v>
      </c>
      <c r="Y82" s="196">
        <f t="shared" si="8"/>
        <v>5.6799999999999996E-2</v>
      </c>
      <c r="Z82" s="319"/>
      <c r="AA82" s="291"/>
      <c r="AB82" s="63">
        <f>VLOOKUP(B82,'[2]ВОМ КГ-3 СОЭКС'!$C$3:$G$2063,5,0)</f>
        <v>56.8</v>
      </c>
      <c r="AC82" s="219">
        <f t="shared" si="9"/>
        <v>0</v>
      </c>
    </row>
    <row r="83" spans="1:29" x14ac:dyDescent="0.3">
      <c r="A83" s="159" t="s">
        <v>357</v>
      </c>
      <c r="B83" s="160" t="s">
        <v>2794</v>
      </c>
      <c r="C83" s="160" t="s">
        <v>4326</v>
      </c>
      <c r="D83" s="113">
        <v>4</v>
      </c>
      <c r="E83" s="85">
        <v>76.3</v>
      </c>
      <c r="F83" s="86">
        <v>305.2</v>
      </c>
      <c r="G83" s="87">
        <v>2.73</v>
      </c>
      <c r="H83" s="87">
        <v>10.92</v>
      </c>
      <c r="I83" s="180" t="s">
        <v>170</v>
      </c>
      <c r="J83" s="96"/>
      <c r="K83" s="96"/>
      <c r="L83" s="96"/>
      <c r="M83" s="96"/>
      <c r="N83" s="96"/>
      <c r="O83" s="164"/>
      <c r="P83" s="164"/>
      <c r="Q83" s="164">
        <v>4</v>
      </c>
      <c r="R83" s="77">
        <f t="shared" si="10"/>
        <v>0</v>
      </c>
      <c r="S83" s="77"/>
      <c r="T83" s="291" t="str">
        <f>IFERROR(VLOOKUP(B83,'Найдено на объекте'!$A$2:$I$83,9,0),"-")</f>
        <v>-</v>
      </c>
      <c r="U83" s="196" t="str">
        <f t="shared" si="6"/>
        <v>-</v>
      </c>
      <c r="V83" s="95" t="str">
        <f>IFERROR(VLOOKUP(B83,[1]Отгрузки!$B$208:$C$281,2,0),"-")</f>
        <v>-</v>
      </c>
      <c r="W83" s="95" t="str">
        <f t="shared" si="11"/>
        <v>-</v>
      </c>
      <c r="X83" s="88">
        <f t="shared" si="7"/>
        <v>4</v>
      </c>
      <c r="Y83" s="196">
        <f t="shared" si="8"/>
        <v>0.30519999999999997</v>
      </c>
      <c r="Z83" s="319"/>
      <c r="AA83" s="291"/>
      <c r="AB83" s="63">
        <f>VLOOKUP(B83,'[2]ВОМ КГ-3 СОЭКС'!$C$3:$G$2063,5,0)</f>
        <v>305.2</v>
      </c>
      <c r="AC83" s="219">
        <f t="shared" si="9"/>
        <v>0</v>
      </c>
    </row>
    <row r="84" spans="1:29" x14ac:dyDescent="0.3">
      <c r="A84" s="159" t="s">
        <v>359</v>
      </c>
      <c r="B84" s="160" t="s">
        <v>2795</v>
      </c>
      <c r="C84" s="160" t="s">
        <v>4327</v>
      </c>
      <c r="D84" s="113">
        <v>2</v>
      </c>
      <c r="E84" s="85">
        <v>48</v>
      </c>
      <c r="F84" s="86">
        <v>96</v>
      </c>
      <c r="G84" s="87">
        <v>1.7</v>
      </c>
      <c r="H84" s="87">
        <v>3.4</v>
      </c>
      <c r="I84" s="180" t="s">
        <v>170</v>
      </c>
      <c r="J84" s="96"/>
      <c r="K84" s="96"/>
      <c r="L84" s="96"/>
      <c r="M84" s="96"/>
      <c r="N84" s="96"/>
      <c r="O84" s="164"/>
      <c r="P84" s="164"/>
      <c r="Q84" s="164">
        <v>2</v>
      </c>
      <c r="R84" s="77">
        <f t="shared" si="10"/>
        <v>0</v>
      </c>
      <c r="S84" s="77"/>
      <c r="T84" s="291" t="str">
        <f>IFERROR(VLOOKUP(B84,'Найдено на объекте'!$A$2:$I$83,9,0),"-")</f>
        <v>-</v>
      </c>
      <c r="U84" s="196" t="str">
        <f t="shared" si="6"/>
        <v>-</v>
      </c>
      <c r="V84" s="95" t="str">
        <f>IFERROR(VLOOKUP(B84,[1]Отгрузки!$B$208:$C$281,2,0),"-")</f>
        <v>-</v>
      </c>
      <c r="W84" s="95" t="str">
        <f t="shared" si="11"/>
        <v>-</v>
      </c>
      <c r="X84" s="88">
        <f t="shared" si="7"/>
        <v>2</v>
      </c>
      <c r="Y84" s="196">
        <f t="shared" si="8"/>
        <v>9.6000000000000002E-2</v>
      </c>
      <c r="Z84" s="319"/>
      <c r="AA84" s="291"/>
      <c r="AB84" s="63">
        <f>VLOOKUP(B84,'[2]ВОМ КГ-3 СОЭКС'!$C$3:$G$2063,5,0)</f>
        <v>96</v>
      </c>
      <c r="AC84" s="219">
        <f t="shared" si="9"/>
        <v>0</v>
      </c>
    </row>
    <row r="85" spans="1:29" x14ac:dyDescent="0.3">
      <c r="A85" s="159" t="s">
        <v>361</v>
      </c>
      <c r="B85" s="160" t="s">
        <v>2796</v>
      </c>
      <c r="C85" s="160" t="s">
        <v>4328</v>
      </c>
      <c r="D85" s="113">
        <v>2</v>
      </c>
      <c r="E85" s="85">
        <v>71.3</v>
      </c>
      <c r="F85" s="86">
        <v>142.6</v>
      </c>
      <c r="G85" s="87">
        <v>2.5499999999999998</v>
      </c>
      <c r="H85" s="87">
        <v>5.0999999999999996</v>
      </c>
      <c r="I85" s="180" t="s">
        <v>170</v>
      </c>
      <c r="J85" s="96"/>
      <c r="K85" s="96"/>
      <c r="L85" s="96"/>
      <c r="M85" s="96"/>
      <c r="N85" s="96"/>
      <c r="O85" s="164"/>
      <c r="P85" s="164"/>
      <c r="Q85" s="164">
        <v>2</v>
      </c>
      <c r="R85" s="77">
        <f t="shared" si="10"/>
        <v>0</v>
      </c>
      <c r="S85" s="77"/>
      <c r="T85" s="291" t="str">
        <f>IFERROR(VLOOKUP(B85,'Найдено на объекте'!$A$2:$I$83,9,0),"-")</f>
        <v>-</v>
      </c>
      <c r="U85" s="196" t="str">
        <f t="shared" si="6"/>
        <v>-</v>
      </c>
      <c r="V85" s="95" t="str">
        <f>IFERROR(VLOOKUP(B85,[1]Отгрузки!$B$208:$C$281,2,0),"-")</f>
        <v>-</v>
      </c>
      <c r="W85" s="95" t="str">
        <f t="shared" si="11"/>
        <v>-</v>
      </c>
      <c r="X85" s="88">
        <f t="shared" si="7"/>
        <v>2</v>
      </c>
      <c r="Y85" s="196">
        <f t="shared" si="8"/>
        <v>0.1426</v>
      </c>
      <c r="Z85" s="319"/>
      <c r="AA85" s="291"/>
      <c r="AB85" s="63">
        <f>VLOOKUP(B85,'[2]ВОМ КГ-3 СОЭКС'!$C$3:$G$2063,5,0)</f>
        <v>142.6</v>
      </c>
      <c r="AC85" s="219">
        <f t="shared" si="9"/>
        <v>0</v>
      </c>
    </row>
    <row r="86" spans="1:29" x14ac:dyDescent="0.3">
      <c r="A86" s="159" t="s">
        <v>363</v>
      </c>
      <c r="B86" s="160" t="s">
        <v>2797</v>
      </c>
      <c r="C86" s="160" t="s">
        <v>4329</v>
      </c>
      <c r="D86" s="113">
        <v>4</v>
      </c>
      <c r="E86" s="85">
        <v>80.400000000000006</v>
      </c>
      <c r="F86" s="86">
        <v>321.60000000000002</v>
      </c>
      <c r="G86" s="87">
        <v>2.85</v>
      </c>
      <c r="H86" s="87">
        <v>11.4</v>
      </c>
      <c r="I86" s="180" t="s">
        <v>170</v>
      </c>
      <c r="J86" s="96"/>
      <c r="K86" s="96"/>
      <c r="L86" s="96"/>
      <c r="M86" s="96"/>
      <c r="N86" s="96"/>
      <c r="O86" s="164"/>
      <c r="P86" s="164"/>
      <c r="Q86" s="164">
        <v>4</v>
      </c>
      <c r="R86" s="77">
        <f t="shared" si="10"/>
        <v>0</v>
      </c>
      <c r="S86" s="77"/>
      <c r="T86" s="291" t="str">
        <f>IFERROR(VLOOKUP(B86,'Найдено на объекте'!$A$2:$I$83,9,0),"-")</f>
        <v>-</v>
      </c>
      <c r="U86" s="196" t="str">
        <f t="shared" si="6"/>
        <v>-</v>
      </c>
      <c r="V86" s="95" t="str">
        <f>IFERROR(VLOOKUP(B86,[1]Отгрузки!$B$208:$C$281,2,0),"-")</f>
        <v>-</v>
      </c>
      <c r="W86" s="95" t="str">
        <f t="shared" si="11"/>
        <v>-</v>
      </c>
      <c r="X86" s="88">
        <f t="shared" si="7"/>
        <v>4</v>
      </c>
      <c r="Y86" s="196">
        <f t="shared" si="8"/>
        <v>0.3216</v>
      </c>
      <c r="Z86" s="319"/>
      <c r="AA86" s="291"/>
      <c r="AB86" s="63">
        <f>VLOOKUP(B86,'[2]ВОМ КГ-3 СОЭКС'!$C$3:$G$2063,5,0)</f>
        <v>321.60000000000002</v>
      </c>
      <c r="AC86" s="219">
        <f t="shared" si="9"/>
        <v>0</v>
      </c>
    </row>
    <row r="87" spans="1:29" x14ac:dyDescent="0.3">
      <c r="A87" s="159" t="s">
        <v>365</v>
      </c>
      <c r="B87" s="160" t="s">
        <v>2798</v>
      </c>
      <c r="C87" s="160" t="s">
        <v>4330</v>
      </c>
      <c r="D87" s="113">
        <v>4</v>
      </c>
      <c r="E87" s="85">
        <v>76.400000000000006</v>
      </c>
      <c r="F87" s="86">
        <v>305.60000000000002</v>
      </c>
      <c r="G87" s="87">
        <v>2.74</v>
      </c>
      <c r="H87" s="87">
        <v>10.96</v>
      </c>
      <c r="I87" s="180" t="s">
        <v>170</v>
      </c>
      <c r="J87" s="96"/>
      <c r="K87" s="96"/>
      <c r="L87" s="96"/>
      <c r="M87" s="96"/>
      <c r="N87" s="96"/>
      <c r="O87" s="164"/>
      <c r="P87" s="164"/>
      <c r="Q87" s="164">
        <v>4</v>
      </c>
      <c r="R87" s="77">
        <f t="shared" si="10"/>
        <v>0</v>
      </c>
      <c r="S87" s="77"/>
      <c r="T87" s="291" t="str">
        <f>IFERROR(VLOOKUP(B87,'Найдено на объекте'!$A$2:$I$83,9,0),"-")</f>
        <v>-</v>
      </c>
      <c r="U87" s="196" t="str">
        <f t="shared" si="6"/>
        <v>-</v>
      </c>
      <c r="V87" s="95" t="str">
        <f>IFERROR(VLOOKUP(B87,[1]Отгрузки!$B$208:$C$281,2,0),"-")</f>
        <v>-</v>
      </c>
      <c r="W87" s="95" t="str">
        <f t="shared" si="11"/>
        <v>-</v>
      </c>
      <c r="X87" s="88">
        <f t="shared" si="7"/>
        <v>4</v>
      </c>
      <c r="Y87" s="196">
        <f t="shared" si="8"/>
        <v>0.30560000000000004</v>
      </c>
      <c r="Z87" s="319"/>
      <c r="AA87" s="291"/>
      <c r="AB87" s="63">
        <f>VLOOKUP(B87,'[2]ВОМ КГ-3 СОЭКС'!$C$3:$G$2063,5,0)</f>
        <v>305.60000000000002</v>
      </c>
      <c r="AC87" s="219">
        <f t="shared" si="9"/>
        <v>0</v>
      </c>
    </row>
    <row r="88" spans="1:29" x14ac:dyDescent="0.3">
      <c r="A88" s="159" t="s">
        <v>367</v>
      </c>
      <c r="B88" s="160" t="s">
        <v>2799</v>
      </c>
      <c r="C88" s="160" t="s">
        <v>4331</v>
      </c>
      <c r="D88" s="113">
        <v>3</v>
      </c>
      <c r="E88" s="85">
        <v>78.2</v>
      </c>
      <c r="F88" s="86">
        <v>234.6</v>
      </c>
      <c r="G88" s="87">
        <v>2.79</v>
      </c>
      <c r="H88" s="87">
        <v>8.3699999999999992</v>
      </c>
      <c r="I88" s="180" t="s">
        <v>170</v>
      </c>
      <c r="J88" s="96"/>
      <c r="K88" s="96"/>
      <c r="L88" s="96"/>
      <c r="M88" s="96"/>
      <c r="N88" s="96"/>
      <c r="O88" s="164"/>
      <c r="P88" s="164"/>
      <c r="Q88" s="164">
        <v>3</v>
      </c>
      <c r="R88" s="77">
        <f t="shared" si="10"/>
        <v>0</v>
      </c>
      <c r="S88" s="77"/>
      <c r="T88" s="291" t="str">
        <f>IFERROR(VLOOKUP(B88,'Найдено на объекте'!$A$2:$I$83,9,0),"-")</f>
        <v>-</v>
      </c>
      <c r="U88" s="196" t="str">
        <f t="shared" si="6"/>
        <v>-</v>
      </c>
      <c r="V88" s="95" t="str">
        <f>IFERROR(VLOOKUP(B88,[1]Отгрузки!$B$208:$C$281,2,0),"-")</f>
        <v>-</v>
      </c>
      <c r="W88" s="95" t="str">
        <f t="shared" si="11"/>
        <v>-</v>
      </c>
      <c r="X88" s="88">
        <f t="shared" si="7"/>
        <v>3</v>
      </c>
      <c r="Y88" s="196">
        <f t="shared" si="8"/>
        <v>0.23460000000000003</v>
      </c>
      <c r="Z88" s="319"/>
      <c r="AA88" s="291"/>
      <c r="AB88" s="63">
        <f>VLOOKUP(B88,'[2]ВОМ КГ-3 СОЭКС'!$C$3:$G$2063,5,0)</f>
        <v>234.6</v>
      </c>
      <c r="AC88" s="219">
        <f t="shared" si="9"/>
        <v>0</v>
      </c>
    </row>
    <row r="89" spans="1:29" x14ac:dyDescent="0.3">
      <c r="A89" s="159" t="s">
        <v>369</v>
      </c>
      <c r="B89" s="160" t="s">
        <v>2800</v>
      </c>
      <c r="C89" s="160" t="s">
        <v>4332</v>
      </c>
      <c r="D89" s="113">
        <v>2</v>
      </c>
      <c r="E89" s="85">
        <v>78.2</v>
      </c>
      <c r="F89" s="86">
        <v>156.4</v>
      </c>
      <c r="G89" s="87">
        <v>2.79</v>
      </c>
      <c r="H89" s="87">
        <v>5.58</v>
      </c>
      <c r="I89" s="180" t="s">
        <v>170</v>
      </c>
      <c r="J89" s="96"/>
      <c r="K89" s="96"/>
      <c r="L89" s="96"/>
      <c r="M89" s="96"/>
      <c r="N89" s="96"/>
      <c r="O89" s="164"/>
      <c r="P89" s="164"/>
      <c r="Q89" s="164">
        <v>2</v>
      </c>
      <c r="R89" s="77">
        <f t="shared" si="10"/>
        <v>0</v>
      </c>
      <c r="S89" s="77"/>
      <c r="T89" s="291" t="str">
        <f>IFERROR(VLOOKUP(B89,'Найдено на объекте'!$A$2:$I$83,9,0),"-")</f>
        <v>-</v>
      </c>
      <c r="U89" s="196" t="str">
        <f t="shared" si="6"/>
        <v>-</v>
      </c>
      <c r="V89" s="95" t="str">
        <f>IFERROR(VLOOKUP(B89,[1]Отгрузки!$B$208:$C$281,2,0),"-")</f>
        <v>-</v>
      </c>
      <c r="W89" s="95" t="str">
        <f t="shared" si="11"/>
        <v>-</v>
      </c>
      <c r="X89" s="88">
        <f t="shared" si="7"/>
        <v>2</v>
      </c>
      <c r="Y89" s="196">
        <f t="shared" si="8"/>
        <v>0.15640000000000001</v>
      </c>
      <c r="Z89" s="319"/>
      <c r="AA89" s="291"/>
      <c r="AB89" s="63">
        <f>VLOOKUP(B89,'[2]ВОМ КГ-3 СОЭКС'!$C$3:$G$2063,5,0)</f>
        <v>156.4</v>
      </c>
      <c r="AC89" s="219">
        <f t="shared" si="9"/>
        <v>0</v>
      </c>
    </row>
    <row r="90" spans="1:29" x14ac:dyDescent="0.3">
      <c r="A90" s="159" t="s">
        <v>371</v>
      </c>
      <c r="B90" s="160" t="s">
        <v>2801</v>
      </c>
      <c r="C90" s="160" t="s">
        <v>4333</v>
      </c>
      <c r="D90" s="113">
        <v>2</v>
      </c>
      <c r="E90" s="85">
        <v>48</v>
      </c>
      <c r="F90" s="86">
        <v>96</v>
      </c>
      <c r="G90" s="87">
        <v>1.7</v>
      </c>
      <c r="H90" s="87">
        <v>3.4</v>
      </c>
      <c r="I90" s="180" t="s">
        <v>170</v>
      </c>
      <c r="J90" s="96"/>
      <c r="K90" s="96"/>
      <c r="L90" s="96"/>
      <c r="M90" s="96"/>
      <c r="N90" s="96"/>
      <c r="O90" s="164"/>
      <c r="P90" s="164"/>
      <c r="Q90" s="164">
        <v>2</v>
      </c>
      <c r="R90" s="77">
        <f t="shared" si="10"/>
        <v>0</v>
      </c>
      <c r="S90" s="77"/>
      <c r="T90" s="291" t="str">
        <f>IFERROR(VLOOKUP(B90,'Найдено на объекте'!$A$2:$I$83,9,0),"-")</f>
        <v>-</v>
      </c>
      <c r="U90" s="196" t="str">
        <f t="shared" si="6"/>
        <v>-</v>
      </c>
      <c r="V90" s="95" t="str">
        <f>IFERROR(VLOOKUP(B90,[1]Отгрузки!$B$208:$C$281,2,0),"-")</f>
        <v>-</v>
      </c>
      <c r="W90" s="95" t="str">
        <f t="shared" si="11"/>
        <v>-</v>
      </c>
      <c r="X90" s="88">
        <f t="shared" si="7"/>
        <v>2</v>
      </c>
      <c r="Y90" s="196">
        <f t="shared" si="8"/>
        <v>9.6000000000000002E-2</v>
      </c>
      <c r="Z90" s="319"/>
      <c r="AA90" s="291"/>
      <c r="AB90" s="63">
        <f>VLOOKUP(B90,'[2]ВОМ КГ-3 СОЭКС'!$C$3:$G$2063,5,0)</f>
        <v>96</v>
      </c>
      <c r="AC90" s="219">
        <f t="shared" si="9"/>
        <v>0</v>
      </c>
    </row>
    <row r="91" spans="1:29" x14ac:dyDescent="0.3">
      <c r="A91" s="159" t="s">
        <v>373</v>
      </c>
      <c r="B91" s="160" t="s">
        <v>2802</v>
      </c>
      <c r="C91" s="160" t="s">
        <v>4334</v>
      </c>
      <c r="D91" s="113">
        <v>4</v>
      </c>
      <c r="E91" s="85">
        <v>76.3</v>
      </c>
      <c r="F91" s="86">
        <v>305.2</v>
      </c>
      <c r="G91" s="87">
        <v>2.73</v>
      </c>
      <c r="H91" s="87">
        <v>10.92</v>
      </c>
      <c r="I91" s="180" t="s">
        <v>170</v>
      </c>
      <c r="J91" s="96"/>
      <c r="K91" s="96"/>
      <c r="L91" s="96"/>
      <c r="M91" s="96"/>
      <c r="N91" s="96"/>
      <c r="O91" s="164"/>
      <c r="P91" s="164"/>
      <c r="Q91" s="164">
        <v>4</v>
      </c>
      <c r="R91" s="77">
        <f t="shared" si="10"/>
        <v>0</v>
      </c>
      <c r="S91" s="77"/>
      <c r="T91" s="291" t="str">
        <f>IFERROR(VLOOKUP(B91,'Найдено на объекте'!$A$2:$I$83,9,0),"-")</f>
        <v>-</v>
      </c>
      <c r="U91" s="196" t="str">
        <f t="shared" si="6"/>
        <v>-</v>
      </c>
      <c r="V91" s="95" t="str">
        <f>IFERROR(VLOOKUP(B91,[1]Отгрузки!$B$208:$C$281,2,0),"-")</f>
        <v>-</v>
      </c>
      <c r="W91" s="95" t="str">
        <f t="shared" si="11"/>
        <v>-</v>
      </c>
      <c r="X91" s="88">
        <f t="shared" si="7"/>
        <v>4</v>
      </c>
      <c r="Y91" s="196">
        <f t="shared" si="8"/>
        <v>0.30519999999999997</v>
      </c>
      <c r="Z91" s="319"/>
      <c r="AA91" s="291"/>
      <c r="AB91" s="63">
        <f>VLOOKUP(B91,'[2]ВОМ КГ-3 СОЭКС'!$C$3:$G$2063,5,0)</f>
        <v>305.2</v>
      </c>
      <c r="AC91" s="219">
        <f t="shared" si="9"/>
        <v>0</v>
      </c>
    </row>
    <row r="92" spans="1:29" x14ac:dyDescent="0.3">
      <c r="A92" s="159" t="s">
        <v>375</v>
      </c>
      <c r="B92" s="160" t="s">
        <v>2803</v>
      </c>
      <c r="C92" s="160" t="s">
        <v>4335</v>
      </c>
      <c r="D92" s="113">
        <v>2</v>
      </c>
      <c r="E92" s="85">
        <v>28.9</v>
      </c>
      <c r="F92" s="86">
        <v>57.8</v>
      </c>
      <c r="G92" s="87">
        <v>1.03</v>
      </c>
      <c r="H92" s="87">
        <v>2.06</v>
      </c>
      <c r="I92" s="180" t="s">
        <v>170</v>
      </c>
      <c r="J92" s="96"/>
      <c r="K92" s="96"/>
      <c r="L92" s="96"/>
      <c r="M92" s="96"/>
      <c r="N92" s="96"/>
      <c r="O92" s="164"/>
      <c r="P92" s="164"/>
      <c r="Q92" s="164">
        <v>2</v>
      </c>
      <c r="R92" s="77">
        <f t="shared" si="10"/>
        <v>0</v>
      </c>
      <c r="S92" s="77"/>
      <c r="T92" s="291" t="str">
        <f>IFERROR(VLOOKUP(B92,'Найдено на объекте'!$A$2:$I$83,9,0),"-")</f>
        <v>-</v>
      </c>
      <c r="U92" s="196" t="str">
        <f t="shared" si="6"/>
        <v>-</v>
      </c>
      <c r="V92" s="95" t="str">
        <f>IFERROR(VLOOKUP(B92,[1]Отгрузки!$B$208:$C$281,2,0),"-")</f>
        <v>-</v>
      </c>
      <c r="W92" s="95" t="str">
        <f t="shared" si="11"/>
        <v>-</v>
      </c>
      <c r="X92" s="88">
        <f t="shared" si="7"/>
        <v>2</v>
      </c>
      <c r="Y92" s="196">
        <f t="shared" si="8"/>
        <v>5.7799999999999997E-2</v>
      </c>
      <c r="Z92" s="319"/>
      <c r="AA92" s="291"/>
      <c r="AB92" s="63">
        <f>VLOOKUP(B92,'[2]ВОМ КГ-3 СОЭКС'!$C$3:$G$2063,5,0)</f>
        <v>57.8</v>
      </c>
      <c r="AC92" s="219">
        <f t="shared" si="9"/>
        <v>0</v>
      </c>
    </row>
    <row r="93" spans="1:29" x14ac:dyDescent="0.3">
      <c r="A93" s="159" t="s">
        <v>377</v>
      </c>
      <c r="B93" s="160" t="s">
        <v>2804</v>
      </c>
      <c r="C93" s="160" t="s">
        <v>4336</v>
      </c>
      <c r="D93" s="113">
        <v>1</v>
      </c>
      <c r="E93" s="85">
        <v>270.3</v>
      </c>
      <c r="F93" s="86">
        <v>270.3</v>
      </c>
      <c r="G93" s="87">
        <v>9.6199999999999992</v>
      </c>
      <c r="H93" s="87">
        <v>9.6199999999999992</v>
      </c>
      <c r="I93" s="180" t="s">
        <v>170</v>
      </c>
      <c r="J93" s="96"/>
      <c r="K93" s="96"/>
      <c r="L93" s="96"/>
      <c r="M93" s="96"/>
      <c r="N93" s="96"/>
      <c r="O93" s="164"/>
      <c r="P93" s="164"/>
      <c r="Q93" s="164">
        <v>1</v>
      </c>
      <c r="R93" s="77">
        <f t="shared" si="10"/>
        <v>0</v>
      </c>
      <c r="S93" s="77"/>
      <c r="T93" s="291" t="str">
        <f>IFERROR(VLOOKUP(B93,'Найдено на объекте'!$A$2:$I$83,9,0),"-")</f>
        <v>-</v>
      </c>
      <c r="U93" s="196" t="str">
        <f t="shared" si="6"/>
        <v>-</v>
      </c>
      <c r="V93" s="95" t="str">
        <f>IFERROR(VLOOKUP(B93,[1]Отгрузки!$B$208:$C$281,2,0),"-")</f>
        <v>-</v>
      </c>
      <c r="W93" s="95" t="str">
        <f t="shared" si="11"/>
        <v>-</v>
      </c>
      <c r="X93" s="88">
        <f t="shared" si="7"/>
        <v>1</v>
      </c>
      <c r="Y93" s="196">
        <f t="shared" si="8"/>
        <v>0.27029999999999998</v>
      </c>
      <c r="Z93" s="319"/>
      <c r="AA93" s="291"/>
      <c r="AB93" s="63">
        <f>VLOOKUP(B93,'[2]ВОМ КГ-3 СОЭКС'!$C$3:$G$2063,5,0)</f>
        <v>270.3</v>
      </c>
      <c r="AC93" s="219">
        <f t="shared" si="9"/>
        <v>0</v>
      </c>
    </row>
    <row r="94" spans="1:29" x14ac:dyDescent="0.3">
      <c r="A94" s="159" t="s">
        <v>380</v>
      </c>
      <c r="B94" s="160" t="s">
        <v>2805</v>
      </c>
      <c r="C94" s="160" t="s">
        <v>4337</v>
      </c>
      <c r="D94" s="113">
        <v>1</v>
      </c>
      <c r="E94" s="85">
        <v>3757.4</v>
      </c>
      <c r="F94" s="86">
        <v>3757.4</v>
      </c>
      <c r="G94" s="87">
        <v>45.14</v>
      </c>
      <c r="H94" s="87">
        <v>45.14</v>
      </c>
      <c r="I94" s="180" t="s">
        <v>165</v>
      </c>
      <c r="J94" s="96">
        <v>1</v>
      </c>
      <c r="K94" s="96"/>
      <c r="L94" s="96"/>
      <c r="M94" s="96"/>
      <c r="N94" s="96"/>
      <c r="O94" s="164"/>
      <c r="P94" s="164"/>
      <c r="Q94" s="164"/>
      <c r="R94" s="77">
        <f t="shared" si="10"/>
        <v>0</v>
      </c>
      <c r="S94" s="77"/>
      <c r="T94" s="291" t="str">
        <f>IFERROR(VLOOKUP(B94,'Найдено на объекте'!$A$2:$I$83,9,0),"-")</f>
        <v>-</v>
      </c>
      <c r="U94" s="196" t="str">
        <f t="shared" si="6"/>
        <v>-</v>
      </c>
      <c r="V94" s="95" t="str">
        <f>IFERROR(VLOOKUP(B94,[1]Отгрузки!$B$208:$C$281,2,0),"-")</f>
        <v>-</v>
      </c>
      <c r="W94" s="95" t="str">
        <f t="shared" si="11"/>
        <v>-</v>
      </c>
      <c r="X94" s="88">
        <f t="shared" si="7"/>
        <v>1</v>
      </c>
      <c r="Y94" s="196">
        <f t="shared" si="8"/>
        <v>3.7574000000000001</v>
      </c>
      <c r="Z94" s="319"/>
      <c r="AA94" s="291"/>
      <c r="AB94" s="63">
        <f>VLOOKUP(B94,'[2]ВОМ КГ-3 СОЭКС'!$C$3:$G$2063,5,0)</f>
        <v>3757.4</v>
      </c>
      <c r="AC94" s="219">
        <f t="shared" si="9"/>
        <v>0</v>
      </c>
    </row>
    <row r="95" spans="1:29" x14ac:dyDescent="0.3">
      <c r="A95" s="159" t="s">
        <v>383</v>
      </c>
      <c r="B95" s="160" t="s">
        <v>2806</v>
      </c>
      <c r="C95" s="160" t="s">
        <v>4338</v>
      </c>
      <c r="D95" s="113">
        <v>8</v>
      </c>
      <c r="E95" s="85">
        <v>3763.7</v>
      </c>
      <c r="F95" s="86">
        <v>30109.599999999999</v>
      </c>
      <c r="G95" s="87">
        <v>45.26</v>
      </c>
      <c r="H95" s="87">
        <v>362.08</v>
      </c>
      <c r="I95" s="180" t="s">
        <v>165</v>
      </c>
      <c r="J95" s="96"/>
      <c r="K95" s="96">
        <v>2</v>
      </c>
      <c r="L95" s="96">
        <v>2</v>
      </c>
      <c r="M95" s="96">
        <v>1</v>
      </c>
      <c r="N95" s="96"/>
      <c r="O95" s="164">
        <v>2</v>
      </c>
      <c r="P95" s="164">
        <v>1</v>
      </c>
      <c r="Q95" s="164"/>
      <c r="R95" s="77">
        <f t="shared" si="10"/>
        <v>0</v>
      </c>
      <c r="S95" s="77"/>
      <c r="T95" s="291" t="str">
        <f>IFERROR(VLOOKUP(B95,'Найдено на объекте'!$A$2:$I$83,9,0),"-")</f>
        <v>-</v>
      </c>
      <c r="U95" s="196" t="str">
        <f t="shared" si="6"/>
        <v>-</v>
      </c>
      <c r="V95" s="95" t="str">
        <f>IFERROR(VLOOKUP(B95,[1]Отгрузки!$B$208:$C$281,2,0),"-")</f>
        <v>-</v>
      </c>
      <c r="W95" s="95" t="str">
        <f t="shared" si="11"/>
        <v>-</v>
      </c>
      <c r="X95" s="88">
        <f t="shared" si="7"/>
        <v>8</v>
      </c>
      <c r="Y95" s="196">
        <f t="shared" si="8"/>
        <v>30.109599999999997</v>
      </c>
      <c r="Z95" s="319"/>
      <c r="AA95" s="291"/>
      <c r="AB95" s="63">
        <f>VLOOKUP(B95,'[2]ВОМ КГ-3 СОЭКС'!$C$3:$G$2063,5,0)</f>
        <v>30109.599999999999</v>
      </c>
      <c r="AC95" s="219">
        <f t="shared" si="9"/>
        <v>0</v>
      </c>
    </row>
    <row r="96" spans="1:29" x14ac:dyDescent="0.3">
      <c r="A96" s="159" t="s">
        <v>386</v>
      </c>
      <c r="B96" s="160" t="s">
        <v>2807</v>
      </c>
      <c r="C96" s="160" t="s">
        <v>4339</v>
      </c>
      <c r="D96" s="113">
        <v>1</v>
      </c>
      <c r="E96" s="85">
        <v>3796.9</v>
      </c>
      <c r="F96" s="86">
        <v>3796.9</v>
      </c>
      <c r="G96" s="87">
        <v>46.04</v>
      </c>
      <c r="H96" s="87">
        <v>46.04</v>
      </c>
      <c r="I96" s="180" t="s">
        <v>165</v>
      </c>
      <c r="J96" s="96"/>
      <c r="K96" s="96"/>
      <c r="L96" s="96"/>
      <c r="M96" s="96">
        <v>1</v>
      </c>
      <c r="N96" s="96"/>
      <c r="O96" s="164"/>
      <c r="P96" s="164"/>
      <c r="Q96" s="164"/>
      <c r="R96" s="77">
        <f t="shared" si="10"/>
        <v>0</v>
      </c>
      <c r="S96" s="77"/>
      <c r="T96" s="291" t="str">
        <f>IFERROR(VLOOKUP(B96,'Найдено на объекте'!$A$2:$I$83,9,0),"-")</f>
        <v>-</v>
      </c>
      <c r="U96" s="196" t="str">
        <f t="shared" si="6"/>
        <v>-</v>
      </c>
      <c r="V96" s="95" t="str">
        <f>IFERROR(VLOOKUP(B96,[1]Отгрузки!$B$208:$C$281,2,0),"-")</f>
        <v>-</v>
      </c>
      <c r="W96" s="95" t="str">
        <f t="shared" si="11"/>
        <v>-</v>
      </c>
      <c r="X96" s="88">
        <f t="shared" si="7"/>
        <v>1</v>
      </c>
      <c r="Y96" s="196">
        <f t="shared" si="8"/>
        <v>3.7968999999999999</v>
      </c>
      <c r="Z96" s="319"/>
      <c r="AA96" s="291"/>
      <c r="AB96" s="63">
        <f>VLOOKUP(B96,'[2]ВОМ КГ-3 СОЭКС'!$C$3:$G$2063,5,0)</f>
        <v>3796.9</v>
      </c>
      <c r="AC96" s="219">
        <f t="shared" si="9"/>
        <v>0</v>
      </c>
    </row>
    <row r="97" spans="1:29" x14ac:dyDescent="0.3">
      <c r="A97" s="159" t="s">
        <v>389</v>
      </c>
      <c r="B97" s="160" t="s">
        <v>2808</v>
      </c>
      <c r="C97" s="160" t="s">
        <v>4340</v>
      </c>
      <c r="D97" s="113">
        <v>1</v>
      </c>
      <c r="E97" s="85">
        <v>3785.3</v>
      </c>
      <c r="F97" s="86">
        <v>3785.3</v>
      </c>
      <c r="G97" s="87">
        <v>45.84</v>
      </c>
      <c r="H97" s="87">
        <v>45.84</v>
      </c>
      <c r="I97" s="180" t="s">
        <v>165</v>
      </c>
      <c r="J97" s="96"/>
      <c r="K97" s="96"/>
      <c r="L97" s="96"/>
      <c r="M97" s="96"/>
      <c r="N97" s="96">
        <v>1</v>
      </c>
      <c r="O97" s="164"/>
      <c r="P97" s="164"/>
      <c r="Q97" s="164"/>
      <c r="R97" s="77">
        <f t="shared" si="10"/>
        <v>0</v>
      </c>
      <c r="S97" s="77"/>
      <c r="T97" s="291" t="str">
        <f>IFERROR(VLOOKUP(B97,'Найдено на объекте'!$A$2:$I$83,9,0),"-")</f>
        <v>-</v>
      </c>
      <c r="U97" s="196" t="str">
        <f t="shared" si="6"/>
        <v>-</v>
      </c>
      <c r="V97" s="95" t="str">
        <f>IFERROR(VLOOKUP(B97,[1]Отгрузки!$B$208:$C$281,2,0),"-")</f>
        <v>-</v>
      </c>
      <c r="W97" s="95" t="str">
        <f t="shared" si="11"/>
        <v>-</v>
      </c>
      <c r="X97" s="88">
        <f t="shared" si="7"/>
        <v>1</v>
      </c>
      <c r="Y97" s="196">
        <f t="shared" si="8"/>
        <v>3.7853000000000003</v>
      </c>
      <c r="Z97" s="319"/>
      <c r="AA97" s="291"/>
      <c r="AB97" s="63">
        <f>VLOOKUP(B97,'[2]ВОМ КГ-3 СОЭКС'!$C$3:$G$2063,5,0)</f>
        <v>3785.3</v>
      </c>
      <c r="AC97" s="219">
        <f t="shared" si="9"/>
        <v>0</v>
      </c>
    </row>
    <row r="98" spans="1:29" x14ac:dyDescent="0.3">
      <c r="A98" s="159" t="s">
        <v>392</v>
      </c>
      <c r="B98" s="160" t="s">
        <v>2809</v>
      </c>
      <c r="C98" s="160" t="s">
        <v>4341</v>
      </c>
      <c r="D98" s="113">
        <v>1</v>
      </c>
      <c r="E98" s="85">
        <v>3796.9</v>
      </c>
      <c r="F98" s="86">
        <v>3796.9</v>
      </c>
      <c r="G98" s="87">
        <v>46.04</v>
      </c>
      <c r="H98" s="87">
        <v>46.04</v>
      </c>
      <c r="I98" s="180" t="s">
        <v>165</v>
      </c>
      <c r="J98" s="96"/>
      <c r="K98" s="96"/>
      <c r="L98" s="96"/>
      <c r="M98" s="96"/>
      <c r="N98" s="96">
        <v>1</v>
      </c>
      <c r="O98" s="164"/>
      <c r="P98" s="164"/>
      <c r="Q98" s="164"/>
      <c r="R98" s="77">
        <f t="shared" si="10"/>
        <v>0</v>
      </c>
      <c r="S98" s="77"/>
      <c r="T98" s="291" t="str">
        <f>IFERROR(VLOOKUP(B98,'Найдено на объекте'!$A$2:$I$83,9,0),"-")</f>
        <v>-</v>
      </c>
      <c r="U98" s="196" t="str">
        <f t="shared" si="6"/>
        <v>-</v>
      </c>
      <c r="V98" s="95" t="str">
        <f>IFERROR(VLOOKUP(B98,[1]Отгрузки!$B$208:$C$281,2,0),"-")</f>
        <v>-</v>
      </c>
      <c r="W98" s="95" t="str">
        <f t="shared" si="11"/>
        <v>-</v>
      </c>
      <c r="X98" s="88">
        <f t="shared" si="7"/>
        <v>1</v>
      </c>
      <c r="Y98" s="196">
        <f t="shared" si="8"/>
        <v>3.7968999999999999</v>
      </c>
      <c r="Z98" s="319"/>
      <c r="AA98" s="291"/>
      <c r="AB98" s="63">
        <f>VLOOKUP(B98,'[2]ВОМ КГ-3 СОЭКС'!$C$3:$G$2063,5,0)</f>
        <v>3796.9</v>
      </c>
      <c r="AC98" s="219">
        <f t="shared" si="9"/>
        <v>0</v>
      </c>
    </row>
    <row r="99" spans="1:29" x14ac:dyDescent="0.3">
      <c r="A99" s="159" t="s">
        <v>395</v>
      </c>
      <c r="B99" s="160" t="s">
        <v>2810</v>
      </c>
      <c r="C99" s="160" t="s">
        <v>4342</v>
      </c>
      <c r="D99" s="113">
        <v>1</v>
      </c>
      <c r="E99" s="85">
        <v>3763.7</v>
      </c>
      <c r="F99" s="86">
        <v>3763.7</v>
      </c>
      <c r="G99" s="87">
        <v>45.26</v>
      </c>
      <c r="H99" s="87">
        <v>45.26</v>
      </c>
      <c r="I99" s="180" t="s">
        <v>165</v>
      </c>
      <c r="J99" s="96"/>
      <c r="K99" s="96"/>
      <c r="L99" s="96"/>
      <c r="M99" s="96"/>
      <c r="N99" s="96"/>
      <c r="O99" s="164"/>
      <c r="P99" s="164">
        <v>1</v>
      </c>
      <c r="Q99" s="164"/>
      <c r="R99" s="77">
        <f t="shared" si="10"/>
        <v>0</v>
      </c>
      <c r="S99" s="77"/>
      <c r="T99" s="291" t="str">
        <f>IFERROR(VLOOKUP(B99,'Найдено на объекте'!$A$2:$I$83,9,0),"-")</f>
        <v>-</v>
      </c>
      <c r="U99" s="196" t="str">
        <f t="shared" si="6"/>
        <v>-</v>
      </c>
      <c r="V99" s="95" t="str">
        <f>IFERROR(VLOOKUP(B99,[1]Отгрузки!$B$208:$C$281,2,0),"-")</f>
        <v>-</v>
      </c>
      <c r="W99" s="95" t="str">
        <f t="shared" si="11"/>
        <v>-</v>
      </c>
      <c r="X99" s="88">
        <f t="shared" si="7"/>
        <v>1</v>
      </c>
      <c r="Y99" s="196">
        <f t="shared" si="8"/>
        <v>3.7636999999999996</v>
      </c>
      <c r="Z99" s="319"/>
      <c r="AA99" s="291"/>
      <c r="AB99" s="63">
        <f>VLOOKUP(B99,'[2]ВОМ КГ-3 СОЭКС'!$C$3:$G$2063,5,0)</f>
        <v>3763.7</v>
      </c>
      <c r="AC99" s="219">
        <f t="shared" si="9"/>
        <v>0</v>
      </c>
    </row>
    <row r="100" spans="1:29" x14ac:dyDescent="0.3">
      <c r="A100" s="159" t="s">
        <v>398</v>
      </c>
      <c r="B100" s="160" t="s">
        <v>2811</v>
      </c>
      <c r="C100" s="160" t="s">
        <v>4343</v>
      </c>
      <c r="D100" s="113">
        <v>1</v>
      </c>
      <c r="E100" s="85">
        <v>1636.9</v>
      </c>
      <c r="F100" s="86">
        <v>1636.9</v>
      </c>
      <c r="G100" s="87">
        <v>27.65</v>
      </c>
      <c r="H100" s="87">
        <v>27.65</v>
      </c>
      <c r="I100" s="180" t="s">
        <v>165</v>
      </c>
      <c r="J100" s="96"/>
      <c r="K100" s="96"/>
      <c r="L100" s="96"/>
      <c r="M100" s="96"/>
      <c r="N100" s="96"/>
      <c r="O100" s="164"/>
      <c r="P100" s="164"/>
      <c r="Q100" s="164">
        <v>1</v>
      </c>
      <c r="R100" s="77">
        <f t="shared" si="10"/>
        <v>0</v>
      </c>
      <c r="S100" s="77"/>
      <c r="T100" s="291" t="str">
        <f>IFERROR(VLOOKUP(B100,'Найдено на объекте'!$A$2:$I$83,9,0),"-")</f>
        <v>-</v>
      </c>
      <c r="U100" s="196" t="str">
        <f t="shared" si="6"/>
        <v>-</v>
      </c>
      <c r="V100" s="95" t="str">
        <f>IFERROR(VLOOKUP(B100,[1]Отгрузки!$B$208:$C$281,2,0),"-")</f>
        <v>-</v>
      </c>
      <c r="W100" s="95" t="str">
        <f t="shared" si="11"/>
        <v>-</v>
      </c>
      <c r="X100" s="88">
        <f t="shared" si="7"/>
        <v>1</v>
      </c>
      <c r="Y100" s="196">
        <f t="shared" si="8"/>
        <v>1.6369</v>
      </c>
      <c r="Z100" s="319"/>
      <c r="AA100" s="291"/>
      <c r="AB100" s="63">
        <f>VLOOKUP(B100,'[2]ВОМ КГ-3 СОЭКС'!$C$3:$G$2063,5,0)</f>
        <v>1636.9</v>
      </c>
      <c r="AC100" s="219">
        <f t="shared" si="9"/>
        <v>0</v>
      </c>
    </row>
    <row r="101" spans="1:29" x14ac:dyDescent="0.3">
      <c r="A101" s="159" t="s">
        <v>401</v>
      </c>
      <c r="B101" s="160" t="s">
        <v>2812</v>
      </c>
      <c r="C101" s="160" t="s">
        <v>4344</v>
      </c>
      <c r="D101" s="113">
        <v>2</v>
      </c>
      <c r="E101" s="85">
        <v>637.29999999999995</v>
      </c>
      <c r="F101" s="86">
        <v>1274.5999999999999</v>
      </c>
      <c r="G101" s="87">
        <v>16.39</v>
      </c>
      <c r="H101" s="87">
        <v>32.78</v>
      </c>
      <c r="I101" s="180" t="s">
        <v>170</v>
      </c>
      <c r="J101" s="96"/>
      <c r="K101" s="96"/>
      <c r="L101" s="96"/>
      <c r="M101" s="96"/>
      <c r="N101" s="96"/>
      <c r="O101" s="164"/>
      <c r="P101" s="164"/>
      <c r="Q101" s="164">
        <v>2</v>
      </c>
      <c r="R101" s="77">
        <f t="shared" si="10"/>
        <v>0</v>
      </c>
      <c r="S101" s="77"/>
      <c r="T101" s="291" t="str">
        <f>IFERROR(VLOOKUP(B101,'Найдено на объекте'!$A$2:$I$83,9,0),"-")</f>
        <v>-</v>
      </c>
      <c r="U101" s="196" t="str">
        <f t="shared" si="6"/>
        <v>-</v>
      </c>
      <c r="V101" s="95" t="str">
        <f>IFERROR(VLOOKUP(B101,[1]Отгрузки!$B$208:$C$281,2,0),"-")</f>
        <v>-</v>
      </c>
      <c r="W101" s="95" t="str">
        <f t="shared" si="11"/>
        <v>-</v>
      </c>
      <c r="X101" s="88">
        <f t="shared" si="7"/>
        <v>2</v>
      </c>
      <c r="Y101" s="196">
        <f t="shared" si="8"/>
        <v>1.2746</v>
      </c>
      <c r="Z101" s="319"/>
      <c r="AA101" s="291"/>
      <c r="AB101" s="63">
        <f>VLOOKUP(B101,'[2]ВОМ КГ-3 СОЭКС'!$C$3:$G$2063,5,0)</f>
        <v>1274.5999999999999</v>
      </c>
      <c r="AC101" s="219">
        <f t="shared" si="9"/>
        <v>0</v>
      </c>
    </row>
    <row r="102" spans="1:29" x14ac:dyDescent="0.3">
      <c r="A102" s="159" t="s">
        <v>404</v>
      </c>
      <c r="B102" s="160" t="s">
        <v>2813</v>
      </c>
      <c r="C102" s="160" t="s">
        <v>4345</v>
      </c>
      <c r="D102" s="113">
        <v>2</v>
      </c>
      <c r="E102" s="85">
        <v>637.29999999999995</v>
      </c>
      <c r="F102" s="86">
        <v>1274.5999999999999</v>
      </c>
      <c r="G102" s="87">
        <v>16.39</v>
      </c>
      <c r="H102" s="87">
        <v>32.78</v>
      </c>
      <c r="I102" s="180" t="s">
        <v>170</v>
      </c>
      <c r="J102" s="96"/>
      <c r="K102" s="96"/>
      <c r="L102" s="96"/>
      <c r="M102" s="96"/>
      <c r="N102" s="96"/>
      <c r="O102" s="164"/>
      <c r="P102" s="164"/>
      <c r="Q102" s="164">
        <v>2</v>
      </c>
      <c r="R102" s="77">
        <f t="shared" si="10"/>
        <v>0</v>
      </c>
      <c r="S102" s="77"/>
      <c r="T102" s="291" t="str">
        <f>IFERROR(VLOOKUP(B102,'Найдено на объекте'!$A$2:$I$83,9,0),"-")</f>
        <v>-</v>
      </c>
      <c r="U102" s="196" t="str">
        <f t="shared" si="6"/>
        <v>-</v>
      </c>
      <c r="V102" s="95" t="str">
        <f>IFERROR(VLOOKUP(B102,[1]Отгрузки!$B$208:$C$281,2,0),"-")</f>
        <v>-</v>
      </c>
      <c r="W102" s="95" t="str">
        <f t="shared" si="11"/>
        <v>-</v>
      </c>
      <c r="X102" s="88">
        <f t="shared" si="7"/>
        <v>2</v>
      </c>
      <c r="Y102" s="196">
        <f t="shared" si="8"/>
        <v>1.2746</v>
      </c>
      <c r="Z102" s="319"/>
      <c r="AA102" s="291"/>
      <c r="AB102" s="63">
        <f>VLOOKUP(B102,'[2]ВОМ КГ-3 СОЭКС'!$C$3:$G$2063,5,0)</f>
        <v>1274.5999999999999</v>
      </c>
      <c r="AC102" s="219">
        <f t="shared" si="9"/>
        <v>0</v>
      </c>
    </row>
    <row r="103" spans="1:29" x14ac:dyDescent="0.3">
      <c r="A103" s="159" t="s">
        <v>407</v>
      </c>
      <c r="B103" s="160" t="s">
        <v>2814</v>
      </c>
      <c r="C103" s="160" t="s">
        <v>4346</v>
      </c>
      <c r="D103" s="113">
        <v>1</v>
      </c>
      <c r="E103" s="85">
        <v>791.2</v>
      </c>
      <c r="F103" s="86">
        <v>791.2</v>
      </c>
      <c r="G103" s="87">
        <v>17.14</v>
      </c>
      <c r="H103" s="87">
        <v>17.14</v>
      </c>
      <c r="I103" s="180" t="s">
        <v>170</v>
      </c>
      <c r="J103" s="96"/>
      <c r="K103" s="96"/>
      <c r="L103" s="96"/>
      <c r="M103" s="96"/>
      <c r="N103" s="96">
        <v>1</v>
      </c>
      <c r="O103" s="164"/>
      <c r="P103" s="164"/>
      <c r="Q103" s="164"/>
      <c r="R103" s="77">
        <f t="shared" si="10"/>
        <v>0</v>
      </c>
      <c r="S103" s="77"/>
      <c r="T103" s="291" t="str">
        <f>IFERROR(VLOOKUP(B103,'Найдено на объекте'!$A$2:$I$83,9,0),"-")</f>
        <v>-</v>
      </c>
      <c r="U103" s="196" t="str">
        <f t="shared" si="6"/>
        <v>-</v>
      </c>
      <c r="V103" s="95" t="str">
        <f>IFERROR(VLOOKUP(B103,[1]Отгрузки!$B$208:$C$281,2,0),"-")</f>
        <v>-</v>
      </c>
      <c r="W103" s="95" t="str">
        <f t="shared" si="11"/>
        <v>-</v>
      </c>
      <c r="X103" s="88">
        <f t="shared" si="7"/>
        <v>1</v>
      </c>
      <c r="Y103" s="196">
        <f t="shared" si="8"/>
        <v>0.79120000000000001</v>
      </c>
      <c r="Z103" s="319"/>
      <c r="AA103" s="291"/>
      <c r="AB103" s="63">
        <f>VLOOKUP(B103,'[2]ВОМ КГ-3 СОЭКС'!$C$3:$G$2063,5,0)</f>
        <v>791.2</v>
      </c>
      <c r="AC103" s="219">
        <f t="shared" si="9"/>
        <v>0</v>
      </c>
    </row>
    <row r="104" spans="1:29" x14ac:dyDescent="0.3">
      <c r="A104" s="159" t="s">
        <v>410</v>
      </c>
      <c r="B104" s="160" t="s">
        <v>2815</v>
      </c>
      <c r="C104" s="160" t="s">
        <v>4347</v>
      </c>
      <c r="D104" s="113">
        <v>3</v>
      </c>
      <c r="E104" s="85">
        <v>18</v>
      </c>
      <c r="F104" s="86">
        <v>54</v>
      </c>
      <c r="G104" s="87">
        <v>0.64</v>
      </c>
      <c r="H104" s="87">
        <v>1.92</v>
      </c>
      <c r="I104" s="180" t="s">
        <v>170</v>
      </c>
      <c r="J104" s="96"/>
      <c r="K104" s="96"/>
      <c r="L104" s="96"/>
      <c r="M104" s="96">
        <v>2</v>
      </c>
      <c r="N104" s="96">
        <v>1</v>
      </c>
      <c r="O104" s="164"/>
      <c r="P104" s="164"/>
      <c r="Q104" s="164"/>
      <c r="R104" s="77">
        <f t="shared" si="10"/>
        <v>0</v>
      </c>
      <c r="S104" s="77"/>
      <c r="T104" s="291" t="str">
        <f>IFERROR(VLOOKUP(B104,'Найдено на объекте'!$A$2:$I$83,9,0),"-")</f>
        <v>-</v>
      </c>
      <c r="U104" s="196" t="str">
        <f t="shared" si="6"/>
        <v>-</v>
      </c>
      <c r="V104" s="95" t="str">
        <f>IFERROR(VLOOKUP(B104,[1]Отгрузки!$B$208:$C$281,2,0),"-")</f>
        <v>-</v>
      </c>
      <c r="W104" s="95" t="str">
        <f t="shared" si="11"/>
        <v>-</v>
      </c>
      <c r="X104" s="88">
        <f t="shared" si="7"/>
        <v>3</v>
      </c>
      <c r="Y104" s="196">
        <f t="shared" si="8"/>
        <v>5.3999999999999999E-2</v>
      </c>
      <c r="Z104" s="319"/>
      <c r="AA104" s="291"/>
      <c r="AB104" s="63">
        <f>VLOOKUP(B104,'[2]ВОМ КГ-3 СОЭКС'!$C$3:$G$2063,5,0)</f>
        <v>54</v>
      </c>
      <c r="AC104" s="219">
        <f t="shared" si="9"/>
        <v>0</v>
      </c>
    </row>
    <row r="105" spans="1:29" x14ac:dyDescent="0.3">
      <c r="A105" s="159" t="s">
        <v>412</v>
      </c>
      <c r="B105" s="160" t="s">
        <v>2816</v>
      </c>
      <c r="C105" s="160" t="s">
        <v>4348</v>
      </c>
      <c r="D105" s="113">
        <v>14</v>
      </c>
      <c r="E105" s="85">
        <v>15.8</v>
      </c>
      <c r="F105" s="86">
        <v>221.2</v>
      </c>
      <c r="G105" s="87">
        <v>0.55000000000000004</v>
      </c>
      <c r="H105" s="87">
        <v>7.7</v>
      </c>
      <c r="I105" s="180" t="s">
        <v>170</v>
      </c>
      <c r="J105" s="96"/>
      <c r="K105" s="96"/>
      <c r="L105" s="96"/>
      <c r="M105" s="96">
        <v>6</v>
      </c>
      <c r="N105" s="96">
        <v>8</v>
      </c>
      <c r="O105" s="164"/>
      <c r="P105" s="164"/>
      <c r="Q105" s="164"/>
      <c r="R105" s="77">
        <f t="shared" si="10"/>
        <v>0</v>
      </c>
      <c r="S105" s="77"/>
      <c r="T105" s="291" t="str">
        <f>IFERROR(VLOOKUP(B105,'Найдено на объекте'!$A$2:$I$83,9,0),"-")</f>
        <v>-</v>
      </c>
      <c r="U105" s="196" t="str">
        <f t="shared" si="6"/>
        <v>-</v>
      </c>
      <c r="V105" s="95" t="str">
        <f>IFERROR(VLOOKUP(B105,[1]Отгрузки!$B$208:$C$281,2,0),"-")</f>
        <v>-</v>
      </c>
      <c r="W105" s="95" t="str">
        <f t="shared" si="11"/>
        <v>-</v>
      </c>
      <c r="X105" s="88">
        <f t="shared" si="7"/>
        <v>14</v>
      </c>
      <c r="Y105" s="196">
        <f t="shared" si="8"/>
        <v>0.22120000000000001</v>
      </c>
      <c r="Z105" s="319"/>
      <c r="AA105" s="291"/>
      <c r="AB105" s="63">
        <f>VLOOKUP(B105,'[2]ВОМ КГ-3 СОЭКС'!$C$3:$G$2063,5,0)</f>
        <v>221.2</v>
      </c>
      <c r="AC105" s="219">
        <f t="shared" si="9"/>
        <v>0</v>
      </c>
    </row>
    <row r="106" spans="1:29" x14ac:dyDescent="0.3">
      <c r="A106" s="159" t="s">
        <v>414</v>
      </c>
      <c r="B106" s="160" t="s">
        <v>2817</v>
      </c>
      <c r="C106" s="160" t="s">
        <v>4349</v>
      </c>
      <c r="D106" s="113">
        <v>1</v>
      </c>
      <c r="E106" s="85">
        <v>18.5</v>
      </c>
      <c r="F106" s="86">
        <v>18.5</v>
      </c>
      <c r="G106" s="87">
        <v>0.7</v>
      </c>
      <c r="H106" s="87">
        <v>0.7</v>
      </c>
      <c r="I106" s="180" t="s">
        <v>170</v>
      </c>
      <c r="J106" s="96"/>
      <c r="K106" s="96"/>
      <c r="L106" s="96"/>
      <c r="M106" s="96">
        <v>1</v>
      </c>
      <c r="N106" s="96"/>
      <c r="O106" s="164"/>
      <c r="P106" s="164"/>
      <c r="Q106" s="164"/>
      <c r="R106" s="77">
        <f t="shared" si="10"/>
        <v>0</v>
      </c>
      <c r="S106" s="77"/>
      <c r="T106" s="291" t="str">
        <f>IFERROR(VLOOKUP(B106,'Найдено на объекте'!$A$2:$I$83,9,0),"-")</f>
        <v>-</v>
      </c>
      <c r="U106" s="196" t="str">
        <f t="shared" si="6"/>
        <v>-</v>
      </c>
      <c r="V106" s="95" t="str">
        <f>IFERROR(VLOOKUP(B106,[1]Отгрузки!$B$208:$C$281,2,0),"-")</f>
        <v>-</v>
      </c>
      <c r="W106" s="95" t="str">
        <f t="shared" si="11"/>
        <v>-</v>
      </c>
      <c r="X106" s="88">
        <f t="shared" si="7"/>
        <v>1</v>
      </c>
      <c r="Y106" s="196">
        <f t="shared" si="8"/>
        <v>1.8499999999999999E-2</v>
      </c>
      <c r="Z106" s="319"/>
      <c r="AA106" s="291"/>
      <c r="AB106" s="63">
        <f>VLOOKUP(B106,'[2]ВОМ КГ-3 СОЭКС'!$C$3:$G$2063,5,0)</f>
        <v>18.5</v>
      </c>
      <c r="AC106" s="219">
        <f t="shared" si="9"/>
        <v>0</v>
      </c>
    </row>
    <row r="107" spans="1:29" x14ac:dyDescent="0.3">
      <c r="A107" s="159" t="s">
        <v>416</v>
      </c>
      <c r="B107" s="160" t="s">
        <v>2818</v>
      </c>
      <c r="C107" s="160" t="s">
        <v>4350</v>
      </c>
      <c r="D107" s="113">
        <v>1</v>
      </c>
      <c r="E107" s="85">
        <v>12.1</v>
      </c>
      <c r="F107" s="86">
        <v>12.1</v>
      </c>
      <c r="G107" s="87">
        <v>0.42</v>
      </c>
      <c r="H107" s="87">
        <v>0.42</v>
      </c>
      <c r="I107" s="180" t="s">
        <v>170</v>
      </c>
      <c r="J107" s="96"/>
      <c r="K107" s="96"/>
      <c r="L107" s="96"/>
      <c r="M107" s="96">
        <v>1</v>
      </c>
      <c r="N107" s="96"/>
      <c r="O107" s="164"/>
      <c r="P107" s="164"/>
      <c r="Q107" s="164"/>
      <c r="R107" s="77">
        <f t="shared" si="10"/>
        <v>0</v>
      </c>
      <c r="S107" s="77"/>
      <c r="T107" s="291" t="str">
        <f>IFERROR(VLOOKUP(B107,'Найдено на объекте'!$A$2:$I$83,9,0),"-")</f>
        <v>-</v>
      </c>
      <c r="U107" s="196" t="str">
        <f t="shared" si="6"/>
        <v>-</v>
      </c>
      <c r="V107" s="95" t="str">
        <f>IFERROR(VLOOKUP(B107,[1]Отгрузки!$B$208:$C$281,2,0),"-")</f>
        <v>-</v>
      </c>
      <c r="W107" s="95" t="str">
        <f t="shared" si="11"/>
        <v>-</v>
      </c>
      <c r="X107" s="88">
        <f t="shared" si="7"/>
        <v>1</v>
      </c>
      <c r="Y107" s="196">
        <f t="shared" si="8"/>
        <v>1.21E-2</v>
      </c>
      <c r="Z107" s="319"/>
      <c r="AA107" s="291"/>
      <c r="AB107" s="63">
        <f>VLOOKUP(B107,'[2]ВОМ КГ-3 СОЭКС'!$C$3:$G$2063,5,0)</f>
        <v>12.1</v>
      </c>
      <c r="AC107" s="219">
        <f t="shared" si="9"/>
        <v>0</v>
      </c>
    </row>
    <row r="108" spans="1:29" x14ac:dyDescent="0.3">
      <c r="A108" s="159" t="s">
        <v>418</v>
      </c>
      <c r="B108" s="160" t="s">
        <v>2819</v>
      </c>
      <c r="C108" s="160" t="s">
        <v>4351</v>
      </c>
      <c r="D108" s="113">
        <v>1</v>
      </c>
      <c r="E108" s="85">
        <v>15.4</v>
      </c>
      <c r="F108" s="86">
        <v>15.4</v>
      </c>
      <c r="G108" s="87">
        <v>0.5</v>
      </c>
      <c r="H108" s="87">
        <v>0.5</v>
      </c>
      <c r="I108" s="180" t="s">
        <v>170</v>
      </c>
      <c r="J108" s="96"/>
      <c r="K108" s="96"/>
      <c r="L108" s="96"/>
      <c r="M108" s="96">
        <v>1</v>
      </c>
      <c r="N108" s="96"/>
      <c r="O108" s="164"/>
      <c r="P108" s="164"/>
      <c r="Q108" s="164"/>
      <c r="R108" s="77">
        <f t="shared" si="10"/>
        <v>0</v>
      </c>
      <c r="S108" s="77"/>
      <c r="T108" s="291" t="str">
        <f>IFERROR(VLOOKUP(B108,'Найдено на объекте'!$A$2:$I$83,9,0),"-")</f>
        <v>-</v>
      </c>
      <c r="U108" s="196" t="str">
        <f t="shared" si="6"/>
        <v>-</v>
      </c>
      <c r="V108" s="95" t="str">
        <f>IFERROR(VLOOKUP(B108,[1]Отгрузки!$B$208:$C$281,2,0),"-")</f>
        <v>-</v>
      </c>
      <c r="W108" s="95" t="str">
        <f t="shared" si="11"/>
        <v>-</v>
      </c>
      <c r="X108" s="88">
        <f t="shared" si="7"/>
        <v>1</v>
      </c>
      <c r="Y108" s="196">
        <f t="shared" si="8"/>
        <v>1.54E-2</v>
      </c>
      <c r="Z108" s="319"/>
      <c r="AA108" s="291"/>
      <c r="AB108" s="63">
        <f>VLOOKUP(B108,'[2]ВОМ КГ-3 СОЭКС'!$C$3:$G$2063,5,0)</f>
        <v>15.4</v>
      </c>
      <c r="AC108" s="219">
        <f t="shared" si="9"/>
        <v>0</v>
      </c>
    </row>
    <row r="109" spans="1:29" x14ac:dyDescent="0.3">
      <c r="A109" s="159" t="s">
        <v>421</v>
      </c>
      <c r="B109" s="160" t="s">
        <v>2820</v>
      </c>
      <c r="C109" s="160" t="s">
        <v>4352</v>
      </c>
      <c r="D109" s="113">
        <v>3</v>
      </c>
      <c r="E109" s="85">
        <v>49</v>
      </c>
      <c r="F109" s="86">
        <v>147</v>
      </c>
      <c r="G109" s="87">
        <v>1.85</v>
      </c>
      <c r="H109" s="87">
        <v>5.55</v>
      </c>
      <c r="I109" s="180" t="s">
        <v>170</v>
      </c>
      <c r="J109" s="96"/>
      <c r="K109" s="96"/>
      <c r="L109" s="96"/>
      <c r="M109" s="96"/>
      <c r="N109" s="96">
        <v>3</v>
      </c>
      <c r="O109" s="164"/>
      <c r="P109" s="164"/>
      <c r="Q109" s="164"/>
      <c r="R109" s="77">
        <f t="shared" si="10"/>
        <v>0</v>
      </c>
      <c r="S109" s="77"/>
      <c r="T109" s="291" t="str">
        <f>IFERROR(VLOOKUP(B109,'Найдено на объекте'!$A$2:$I$83,9,0),"-")</f>
        <v>-</v>
      </c>
      <c r="U109" s="196" t="str">
        <f t="shared" si="6"/>
        <v>-</v>
      </c>
      <c r="V109" s="95" t="str">
        <f>IFERROR(VLOOKUP(B109,[1]Отгрузки!$B$208:$C$281,2,0),"-")</f>
        <v>-</v>
      </c>
      <c r="W109" s="95" t="str">
        <f t="shared" si="11"/>
        <v>-</v>
      </c>
      <c r="X109" s="88">
        <f t="shared" si="7"/>
        <v>3</v>
      </c>
      <c r="Y109" s="196">
        <f t="shared" si="8"/>
        <v>0.14699999999999999</v>
      </c>
      <c r="Z109" s="319"/>
      <c r="AA109" s="291"/>
      <c r="AB109" s="63">
        <f>VLOOKUP(B109,'[2]ВОМ КГ-3 СОЭКС'!$C$3:$G$2063,5,0)</f>
        <v>147</v>
      </c>
      <c r="AC109" s="219">
        <f t="shared" si="9"/>
        <v>0</v>
      </c>
    </row>
    <row r="110" spans="1:29" x14ac:dyDescent="0.3">
      <c r="A110" s="159" t="s">
        <v>424</v>
      </c>
      <c r="B110" s="160" t="s">
        <v>2821</v>
      </c>
      <c r="C110" s="160" t="s">
        <v>4353</v>
      </c>
      <c r="D110" s="113">
        <v>3</v>
      </c>
      <c r="E110" s="85">
        <v>45.6</v>
      </c>
      <c r="F110" s="86">
        <v>136.80000000000001</v>
      </c>
      <c r="G110" s="87">
        <v>1.72</v>
      </c>
      <c r="H110" s="87">
        <v>5.16</v>
      </c>
      <c r="I110" s="180" t="s">
        <v>170</v>
      </c>
      <c r="J110" s="96"/>
      <c r="K110" s="96"/>
      <c r="L110" s="96"/>
      <c r="M110" s="96"/>
      <c r="N110" s="96">
        <v>3</v>
      </c>
      <c r="O110" s="164"/>
      <c r="P110" s="164"/>
      <c r="Q110" s="164"/>
      <c r="R110" s="77">
        <f t="shared" si="10"/>
        <v>0</v>
      </c>
      <c r="S110" s="77"/>
      <c r="T110" s="291" t="str">
        <f>IFERROR(VLOOKUP(B110,'Найдено на объекте'!$A$2:$I$83,9,0),"-")</f>
        <v>-</v>
      </c>
      <c r="U110" s="196" t="str">
        <f t="shared" si="6"/>
        <v>-</v>
      </c>
      <c r="V110" s="95" t="str">
        <f>IFERROR(VLOOKUP(B110,[1]Отгрузки!$B$208:$C$281,2,0),"-")</f>
        <v>-</v>
      </c>
      <c r="W110" s="95" t="str">
        <f t="shared" si="11"/>
        <v>-</v>
      </c>
      <c r="X110" s="88">
        <f t="shared" si="7"/>
        <v>3</v>
      </c>
      <c r="Y110" s="196">
        <f t="shared" si="8"/>
        <v>0.1368</v>
      </c>
      <c r="Z110" s="319"/>
      <c r="AA110" s="291"/>
      <c r="AB110" s="63">
        <f>VLOOKUP(B110,'[2]ВОМ КГ-3 СОЭКС'!$C$3:$G$2063,5,0)</f>
        <v>136.80000000000001</v>
      </c>
      <c r="AC110" s="219">
        <f t="shared" si="9"/>
        <v>0</v>
      </c>
    </row>
    <row r="111" spans="1:29" x14ac:dyDescent="0.3">
      <c r="A111" s="159" t="s">
        <v>427</v>
      </c>
      <c r="B111" s="160" t="s">
        <v>2822</v>
      </c>
      <c r="C111" s="160" t="s">
        <v>4354</v>
      </c>
      <c r="D111" s="113">
        <v>24</v>
      </c>
      <c r="E111" s="85">
        <v>16.2</v>
      </c>
      <c r="F111" s="86">
        <v>388.8</v>
      </c>
      <c r="G111" s="87">
        <v>0.56000000000000005</v>
      </c>
      <c r="H111" s="87">
        <v>13.44</v>
      </c>
      <c r="I111" s="180" t="s">
        <v>170</v>
      </c>
      <c r="J111" s="96"/>
      <c r="K111" s="96"/>
      <c r="L111" s="96"/>
      <c r="M111" s="96"/>
      <c r="N111" s="96"/>
      <c r="O111" s="164"/>
      <c r="P111" s="164"/>
      <c r="Q111" s="164">
        <v>24</v>
      </c>
      <c r="R111" s="77">
        <f t="shared" si="10"/>
        <v>0</v>
      </c>
      <c r="S111" s="77"/>
      <c r="T111" s="291" t="str">
        <f>IFERROR(VLOOKUP(B111,'Найдено на объекте'!$A$2:$I$83,9,0),"-")</f>
        <v>-</v>
      </c>
      <c r="U111" s="196" t="str">
        <f t="shared" si="6"/>
        <v>-</v>
      </c>
      <c r="V111" s="95" t="str">
        <f>IFERROR(VLOOKUP(B111,[1]Отгрузки!$B$208:$C$281,2,0),"-")</f>
        <v>-</v>
      </c>
      <c r="W111" s="95" t="str">
        <f t="shared" si="11"/>
        <v>-</v>
      </c>
      <c r="X111" s="88">
        <f t="shared" si="7"/>
        <v>24</v>
      </c>
      <c r="Y111" s="196">
        <f t="shared" si="8"/>
        <v>0.38879999999999998</v>
      </c>
      <c r="Z111" s="319"/>
      <c r="AA111" s="291"/>
      <c r="AB111" s="63">
        <f>VLOOKUP(B111,'[2]ВОМ КГ-3 СОЭКС'!$C$3:$G$2063,5,0)</f>
        <v>388.8</v>
      </c>
      <c r="AC111" s="219">
        <f t="shared" si="9"/>
        <v>0</v>
      </c>
    </row>
    <row r="112" spans="1:29" x14ac:dyDescent="0.3">
      <c r="A112" s="159" t="s">
        <v>430</v>
      </c>
      <c r="B112" s="160" t="s">
        <v>2823</v>
      </c>
      <c r="C112" s="160" t="s">
        <v>4355</v>
      </c>
      <c r="D112" s="113">
        <v>2</v>
      </c>
      <c r="E112" s="85">
        <v>25.4</v>
      </c>
      <c r="F112" s="86">
        <v>50.8</v>
      </c>
      <c r="G112" s="87">
        <v>0.95</v>
      </c>
      <c r="H112" s="87">
        <v>1.9</v>
      </c>
      <c r="I112" s="180" t="s">
        <v>170</v>
      </c>
      <c r="J112" s="96"/>
      <c r="K112" s="96"/>
      <c r="L112" s="96"/>
      <c r="M112" s="96"/>
      <c r="N112" s="96"/>
      <c r="O112" s="164"/>
      <c r="P112" s="164"/>
      <c r="Q112" s="164">
        <v>2</v>
      </c>
      <c r="R112" s="77">
        <f t="shared" si="10"/>
        <v>0</v>
      </c>
      <c r="S112" s="77"/>
      <c r="T112" s="291" t="str">
        <f>IFERROR(VLOOKUP(B112,'Найдено на объекте'!$A$2:$I$83,9,0),"-")</f>
        <v>-</v>
      </c>
      <c r="U112" s="196" t="str">
        <f t="shared" si="6"/>
        <v>-</v>
      </c>
      <c r="V112" s="95" t="str">
        <f>IFERROR(VLOOKUP(B112,[1]Отгрузки!$B$208:$C$281,2,0),"-")</f>
        <v>-</v>
      </c>
      <c r="W112" s="95" t="str">
        <f t="shared" si="11"/>
        <v>-</v>
      </c>
      <c r="X112" s="88">
        <f t="shared" si="7"/>
        <v>2</v>
      </c>
      <c r="Y112" s="196">
        <f t="shared" si="8"/>
        <v>5.0799999999999998E-2</v>
      </c>
      <c r="Z112" s="319"/>
      <c r="AA112" s="291"/>
      <c r="AB112" s="63">
        <f>VLOOKUP(B112,'[2]ВОМ КГ-3 СОЭКС'!$C$3:$G$2063,5,0)</f>
        <v>50.8</v>
      </c>
      <c r="AC112" s="219">
        <f t="shared" si="9"/>
        <v>0</v>
      </c>
    </row>
    <row r="113" spans="1:29" x14ac:dyDescent="0.3">
      <c r="A113" s="159" t="s">
        <v>433</v>
      </c>
      <c r="B113" s="160" t="s">
        <v>2824</v>
      </c>
      <c r="C113" s="160" t="s">
        <v>4356</v>
      </c>
      <c r="D113" s="113">
        <v>1</v>
      </c>
      <c r="E113" s="85">
        <v>15.6</v>
      </c>
      <c r="F113" s="86">
        <v>15.6</v>
      </c>
      <c r="G113" s="87">
        <v>0.55000000000000004</v>
      </c>
      <c r="H113" s="87">
        <v>0.55000000000000004</v>
      </c>
      <c r="I113" s="180" t="s">
        <v>170</v>
      </c>
      <c r="J113" s="96"/>
      <c r="K113" s="96"/>
      <c r="L113" s="96"/>
      <c r="M113" s="96"/>
      <c r="N113" s="96"/>
      <c r="O113" s="164"/>
      <c r="P113" s="164"/>
      <c r="Q113" s="164">
        <v>1</v>
      </c>
      <c r="R113" s="77">
        <f t="shared" si="10"/>
        <v>0</v>
      </c>
      <c r="S113" s="77"/>
      <c r="T113" s="291" t="str">
        <f>IFERROR(VLOOKUP(B113,'Найдено на объекте'!$A$2:$I$83,9,0),"-")</f>
        <v>-</v>
      </c>
      <c r="U113" s="196" t="str">
        <f t="shared" si="6"/>
        <v>-</v>
      </c>
      <c r="V113" s="95" t="str">
        <f>IFERROR(VLOOKUP(B113,[1]Отгрузки!$B$208:$C$281,2,0),"-")</f>
        <v>-</v>
      </c>
      <c r="W113" s="95" t="str">
        <f t="shared" si="11"/>
        <v>-</v>
      </c>
      <c r="X113" s="88">
        <f t="shared" si="7"/>
        <v>1</v>
      </c>
      <c r="Y113" s="196">
        <f t="shared" si="8"/>
        <v>1.5599999999999999E-2</v>
      </c>
      <c r="Z113" s="319"/>
      <c r="AA113" s="291"/>
      <c r="AB113" s="63">
        <f>VLOOKUP(B113,'[2]ВОМ КГ-3 СОЭКС'!$C$3:$G$2063,5,0)</f>
        <v>15.6</v>
      </c>
      <c r="AC113" s="219">
        <f t="shared" si="9"/>
        <v>0</v>
      </c>
    </row>
    <row r="114" spans="1:29" x14ac:dyDescent="0.3">
      <c r="A114" s="159" t="s">
        <v>436</v>
      </c>
      <c r="B114" s="160" t="s">
        <v>2825</v>
      </c>
      <c r="C114" s="160" t="s">
        <v>4357</v>
      </c>
      <c r="D114" s="113">
        <v>4</v>
      </c>
      <c r="E114" s="85">
        <v>17.8</v>
      </c>
      <c r="F114" s="86">
        <v>71.2</v>
      </c>
      <c r="G114" s="87">
        <v>0.64</v>
      </c>
      <c r="H114" s="87">
        <v>2.56</v>
      </c>
      <c r="I114" s="180" t="s">
        <v>170</v>
      </c>
      <c r="J114" s="96"/>
      <c r="K114" s="96"/>
      <c r="L114" s="96"/>
      <c r="M114" s="96"/>
      <c r="N114" s="96"/>
      <c r="O114" s="164"/>
      <c r="P114" s="164"/>
      <c r="Q114" s="164">
        <v>4</v>
      </c>
      <c r="R114" s="77">
        <f t="shared" si="10"/>
        <v>0</v>
      </c>
      <c r="S114" s="77"/>
      <c r="T114" s="291" t="str">
        <f>IFERROR(VLOOKUP(B114,'Найдено на объекте'!$A$2:$I$83,9,0),"-")</f>
        <v>-</v>
      </c>
      <c r="U114" s="196" t="str">
        <f t="shared" si="6"/>
        <v>-</v>
      </c>
      <c r="V114" s="95" t="str">
        <f>IFERROR(VLOOKUP(B114,[1]Отгрузки!$B$208:$C$281,2,0),"-")</f>
        <v>-</v>
      </c>
      <c r="W114" s="95" t="str">
        <f t="shared" si="11"/>
        <v>-</v>
      </c>
      <c r="X114" s="88">
        <f t="shared" si="7"/>
        <v>4</v>
      </c>
      <c r="Y114" s="196">
        <f t="shared" si="8"/>
        <v>7.1199999999999999E-2</v>
      </c>
      <c r="Z114" s="319"/>
      <c r="AA114" s="291"/>
      <c r="AB114" s="63">
        <f>VLOOKUP(B114,'[2]ВОМ КГ-3 СОЭКС'!$C$3:$G$2063,5,0)</f>
        <v>71.2</v>
      </c>
      <c r="AC114" s="219">
        <f t="shared" si="9"/>
        <v>0</v>
      </c>
    </row>
    <row r="115" spans="1:29" x14ac:dyDescent="0.3">
      <c r="A115" s="159" t="s">
        <v>439</v>
      </c>
      <c r="B115" s="160" t="s">
        <v>2826</v>
      </c>
      <c r="C115" s="160" t="s">
        <v>4358</v>
      </c>
      <c r="D115" s="113">
        <v>4</v>
      </c>
      <c r="E115" s="85">
        <v>17.8</v>
      </c>
      <c r="F115" s="86">
        <v>71.2</v>
      </c>
      <c r="G115" s="87">
        <v>0.64</v>
      </c>
      <c r="H115" s="87">
        <v>2.56</v>
      </c>
      <c r="I115" s="180" t="s">
        <v>170</v>
      </c>
      <c r="J115" s="96"/>
      <c r="K115" s="96"/>
      <c r="L115" s="96"/>
      <c r="M115" s="96"/>
      <c r="N115" s="96"/>
      <c r="O115" s="164"/>
      <c r="P115" s="164"/>
      <c r="Q115" s="164">
        <v>4</v>
      </c>
      <c r="R115" s="77">
        <f t="shared" si="10"/>
        <v>0</v>
      </c>
      <c r="S115" s="77"/>
      <c r="T115" s="291" t="str">
        <f>IFERROR(VLOOKUP(B115,'Найдено на объекте'!$A$2:$I$83,9,0),"-")</f>
        <v>-</v>
      </c>
      <c r="U115" s="196" t="str">
        <f t="shared" si="6"/>
        <v>-</v>
      </c>
      <c r="V115" s="95" t="str">
        <f>IFERROR(VLOOKUP(B115,[1]Отгрузки!$B$208:$C$281,2,0),"-")</f>
        <v>-</v>
      </c>
      <c r="W115" s="95" t="str">
        <f t="shared" si="11"/>
        <v>-</v>
      </c>
      <c r="X115" s="88">
        <f t="shared" si="7"/>
        <v>4</v>
      </c>
      <c r="Y115" s="196">
        <f t="shared" si="8"/>
        <v>7.1199999999999999E-2</v>
      </c>
      <c r="Z115" s="319"/>
      <c r="AA115" s="291"/>
      <c r="AB115" s="63">
        <f>VLOOKUP(B115,'[2]ВОМ КГ-3 СОЭКС'!$C$3:$G$2063,5,0)</f>
        <v>71.2</v>
      </c>
      <c r="AC115" s="219">
        <f t="shared" si="9"/>
        <v>0</v>
      </c>
    </row>
    <row r="116" spans="1:29" x14ac:dyDescent="0.3">
      <c r="A116" s="159" t="s">
        <v>442</v>
      </c>
      <c r="B116" s="160" t="s">
        <v>2827</v>
      </c>
      <c r="C116" s="160" t="s">
        <v>4359</v>
      </c>
      <c r="D116" s="113">
        <v>1</v>
      </c>
      <c r="E116" s="85">
        <v>68.599999999999994</v>
      </c>
      <c r="F116" s="86">
        <v>68.599999999999994</v>
      </c>
      <c r="G116" s="87">
        <v>2.48</v>
      </c>
      <c r="H116" s="87">
        <v>2.48</v>
      </c>
      <c r="I116" s="180" t="s">
        <v>170</v>
      </c>
      <c r="J116" s="96"/>
      <c r="K116" s="96"/>
      <c r="L116" s="96"/>
      <c r="M116" s="96"/>
      <c r="N116" s="96"/>
      <c r="O116" s="164"/>
      <c r="P116" s="164"/>
      <c r="Q116" s="164">
        <v>1</v>
      </c>
      <c r="R116" s="77">
        <f t="shared" si="10"/>
        <v>0</v>
      </c>
      <c r="S116" s="77"/>
      <c r="T116" s="291" t="str">
        <f>IFERROR(VLOOKUP(B116,'Найдено на объекте'!$A$2:$I$83,9,0),"-")</f>
        <v>-</v>
      </c>
      <c r="U116" s="196" t="str">
        <f t="shared" si="6"/>
        <v>-</v>
      </c>
      <c r="V116" s="95" t="str">
        <f>IFERROR(VLOOKUP(B116,[1]Отгрузки!$B$208:$C$281,2,0),"-")</f>
        <v>-</v>
      </c>
      <c r="W116" s="95" t="str">
        <f t="shared" si="11"/>
        <v>-</v>
      </c>
      <c r="X116" s="88">
        <f t="shared" si="7"/>
        <v>1</v>
      </c>
      <c r="Y116" s="196">
        <f t="shared" si="8"/>
        <v>6.8599999999999994E-2</v>
      </c>
      <c r="Z116" s="319"/>
      <c r="AA116" s="291"/>
      <c r="AB116" s="63">
        <f>VLOOKUP(B116,'[2]ВОМ КГ-3 СОЭКС'!$C$3:$G$2063,5,0)</f>
        <v>68.599999999999994</v>
      </c>
      <c r="AC116" s="219">
        <f t="shared" si="9"/>
        <v>0</v>
      </c>
    </row>
    <row r="117" spans="1:29" x14ac:dyDescent="0.3">
      <c r="A117" s="159" t="s">
        <v>445</v>
      </c>
      <c r="B117" s="160" t="s">
        <v>2828</v>
      </c>
      <c r="C117" s="160" t="s">
        <v>4360</v>
      </c>
      <c r="D117" s="113">
        <v>3</v>
      </c>
      <c r="E117" s="85">
        <v>63.1</v>
      </c>
      <c r="F117" s="86">
        <v>189.3</v>
      </c>
      <c r="G117" s="87">
        <v>2.3199999999999998</v>
      </c>
      <c r="H117" s="87">
        <v>6.96</v>
      </c>
      <c r="I117" s="180" t="s">
        <v>170</v>
      </c>
      <c r="J117" s="96"/>
      <c r="K117" s="96"/>
      <c r="L117" s="96"/>
      <c r="M117" s="96"/>
      <c r="N117" s="96"/>
      <c r="O117" s="164"/>
      <c r="P117" s="164"/>
      <c r="Q117" s="164">
        <v>3</v>
      </c>
      <c r="R117" s="77">
        <f t="shared" si="10"/>
        <v>0</v>
      </c>
      <c r="S117" s="77"/>
      <c r="T117" s="291" t="str">
        <f>IFERROR(VLOOKUP(B117,'Найдено на объекте'!$A$2:$I$83,9,0),"-")</f>
        <v>-</v>
      </c>
      <c r="U117" s="196" t="str">
        <f t="shared" si="6"/>
        <v>-</v>
      </c>
      <c r="V117" s="95" t="str">
        <f>IFERROR(VLOOKUP(B117,[1]Отгрузки!$B$208:$C$281,2,0),"-")</f>
        <v>-</v>
      </c>
      <c r="W117" s="95" t="str">
        <f t="shared" si="11"/>
        <v>-</v>
      </c>
      <c r="X117" s="88">
        <f t="shared" si="7"/>
        <v>3</v>
      </c>
      <c r="Y117" s="196">
        <f t="shared" si="8"/>
        <v>0.18930000000000002</v>
      </c>
      <c r="Z117" s="319"/>
      <c r="AA117" s="291"/>
      <c r="AB117" s="63">
        <f>VLOOKUP(B117,'[2]ВОМ КГ-3 СОЭКС'!$C$3:$G$2063,5,0)</f>
        <v>189.3</v>
      </c>
      <c r="AC117" s="219">
        <f t="shared" si="9"/>
        <v>0</v>
      </c>
    </row>
    <row r="118" spans="1:29" x14ac:dyDescent="0.3">
      <c r="A118" s="159" t="s">
        <v>448</v>
      </c>
      <c r="B118" s="160" t="s">
        <v>2829</v>
      </c>
      <c r="C118" s="160" t="s">
        <v>4361</v>
      </c>
      <c r="D118" s="113">
        <v>4</v>
      </c>
      <c r="E118" s="85">
        <v>66.400000000000006</v>
      </c>
      <c r="F118" s="86">
        <v>265.60000000000002</v>
      </c>
      <c r="G118" s="87">
        <v>2.4300000000000002</v>
      </c>
      <c r="H118" s="87">
        <v>9.7200000000000006</v>
      </c>
      <c r="I118" s="180" t="s">
        <v>170</v>
      </c>
      <c r="J118" s="96"/>
      <c r="K118" s="96"/>
      <c r="L118" s="96"/>
      <c r="M118" s="96"/>
      <c r="N118" s="96"/>
      <c r="O118" s="164"/>
      <c r="P118" s="164"/>
      <c r="Q118" s="164">
        <v>4</v>
      </c>
      <c r="R118" s="77">
        <f t="shared" si="10"/>
        <v>0</v>
      </c>
      <c r="S118" s="77"/>
      <c r="T118" s="291" t="str">
        <f>IFERROR(VLOOKUP(B118,'Найдено на объекте'!$A$2:$I$83,9,0),"-")</f>
        <v>-</v>
      </c>
      <c r="U118" s="196" t="str">
        <f t="shared" si="6"/>
        <v>-</v>
      </c>
      <c r="V118" s="95" t="str">
        <f>IFERROR(VLOOKUP(B118,[1]Отгрузки!$B$208:$C$281,2,0),"-")</f>
        <v>-</v>
      </c>
      <c r="W118" s="95" t="str">
        <f t="shared" si="11"/>
        <v>-</v>
      </c>
      <c r="X118" s="88">
        <f t="shared" si="7"/>
        <v>4</v>
      </c>
      <c r="Y118" s="196">
        <f t="shared" si="8"/>
        <v>0.2656</v>
      </c>
      <c r="Z118" s="319"/>
      <c r="AA118" s="291"/>
      <c r="AB118" s="63">
        <f>VLOOKUP(B118,'[2]ВОМ КГ-3 СОЭКС'!$C$3:$G$2063,5,0)</f>
        <v>265.60000000000002</v>
      </c>
      <c r="AC118" s="219">
        <f t="shared" si="9"/>
        <v>0</v>
      </c>
    </row>
    <row r="119" spans="1:29" x14ac:dyDescent="0.3">
      <c r="A119" s="159" t="s">
        <v>451</v>
      </c>
      <c r="B119" s="160" t="s">
        <v>2830</v>
      </c>
      <c r="C119" s="160" t="s">
        <v>4362</v>
      </c>
      <c r="D119" s="113">
        <v>4</v>
      </c>
      <c r="E119" s="85">
        <v>14.9</v>
      </c>
      <c r="F119" s="86">
        <v>59.6</v>
      </c>
      <c r="G119" s="87">
        <v>0.57999999999999996</v>
      </c>
      <c r="H119" s="87">
        <v>2.3199999999999998</v>
      </c>
      <c r="I119" s="180" t="s">
        <v>170</v>
      </c>
      <c r="J119" s="96"/>
      <c r="K119" s="96"/>
      <c r="L119" s="96"/>
      <c r="M119" s="96"/>
      <c r="N119" s="96"/>
      <c r="O119" s="164"/>
      <c r="P119" s="164"/>
      <c r="Q119" s="164">
        <v>4</v>
      </c>
      <c r="R119" s="77">
        <f t="shared" si="10"/>
        <v>0</v>
      </c>
      <c r="S119" s="77"/>
      <c r="T119" s="291" t="str">
        <f>IFERROR(VLOOKUP(B119,'Найдено на объекте'!$A$2:$I$83,9,0),"-")</f>
        <v>-</v>
      </c>
      <c r="U119" s="196" t="str">
        <f t="shared" si="6"/>
        <v>-</v>
      </c>
      <c r="V119" s="95" t="str">
        <f>IFERROR(VLOOKUP(B119,[1]Отгрузки!$B$208:$C$281,2,0),"-")</f>
        <v>-</v>
      </c>
      <c r="W119" s="95" t="str">
        <f t="shared" si="11"/>
        <v>-</v>
      </c>
      <c r="X119" s="88">
        <f t="shared" si="7"/>
        <v>4</v>
      </c>
      <c r="Y119" s="196">
        <f t="shared" si="8"/>
        <v>5.96E-2</v>
      </c>
      <c r="Z119" s="319"/>
      <c r="AA119" s="291"/>
      <c r="AB119" s="63">
        <f>VLOOKUP(B119,'[2]ВОМ КГ-3 СОЭКС'!$C$3:$G$2063,5,0)</f>
        <v>59.6</v>
      </c>
      <c r="AC119" s="219">
        <f t="shared" si="9"/>
        <v>0</v>
      </c>
    </row>
    <row r="120" spans="1:29" x14ac:dyDescent="0.3">
      <c r="A120" s="159" t="s">
        <v>454</v>
      </c>
      <c r="B120" s="160" t="s">
        <v>2831</v>
      </c>
      <c r="C120" s="160" t="s">
        <v>4363</v>
      </c>
      <c r="D120" s="113">
        <v>1</v>
      </c>
      <c r="E120" s="85">
        <v>21.9</v>
      </c>
      <c r="F120" s="86">
        <v>21.9</v>
      </c>
      <c r="G120" s="87">
        <v>0.83</v>
      </c>
      <c r="H120" s="87">
        <v>0.83</v>
      </c>
      <c r="I120" s="180" t="s">
        <v>170</v>
      </c>
      <c r="J120" s="96"/>
      <c r="K120" s="96"/>
      <c r="L120" s="96"/>
      <c r="M120" s="96"/>
      <c r="N120" s="96"/>
      <c r="O120" s="164"/>
      <c r="P120" s="164"/>
      <c r="Q120" s="164">
        <v>1</v>
      </c>
      <c r="R120" s="77">
        <f t="shared" si="10"/>
        <v>0</v>
      </c>
      <c r="S120" s="77"/>
      <c r="T120" s="291" t="str">
        <f>IFERROR(VLOOKUP(B120,'Найдено на объекте'!$A$2:$I$83,9,0),"-")</f>
        <v>-</v>
      </c>
      <c r="U120" s="196" t="str">
        <f t="shared" si="6"/>
        <v>-</v>
      </c>
      <c r="V120" s="95" t="str">
        <f>IFERROR(VLOOKUP(B120,[1]Отгрузки!$B$208:$C$281,2,0),"-")</f>
        <v>-</v>
      </c>
      <c r="W120" s="95" t="str">
        <f t="shared" si="11"/>
        <v>-</v>
      </c>
      <c r="X120" s="88">
        <f t="shared" si="7"/>
        <v>1</v>
      </c>
      <c r="Y120" s="196">
        <f t="shared" si="8"/>
        <v>2.1899999999999999E-2</v>
      </c>
      <c r="Z120" s="319"/>
      <c r="AA120" s="291"/>
      <c r="AB120" s="63">
        <f>VLOOKUP(B120,'[2]ВОМ КГ-3 СОЭКС'!$C$3:$G$2063,5,0)</f>
        <v>21.9</v>
      </c>
      <c r="AC120" s="219">
        <f t="shared" si="9"/>
        <v>0</v>
      </c>
    </row>
    <row r="121" spans="1:29" x14ac:dyDescent="0.3">
      <c r="A121" s="159" t="s">
        <v>457</v>
      </c>
      <c r="B121" s="160" t="s">
        <v>2832</v>
      </c>
      <c r="C121" s="160" t="s">
        <v>4364</v>
      </c>
      <c r="D121" s="113">
        <v>2</v>
      </c>
      <c r="E121" s="85">
        <v>15.6</v>
      </c>
      <c r="F121" s="86">
        <v>31.2</v>
      </c>
      <c r="G121" s="87">
        <v>0.55000000000000004</v>
      </c>
      <c r="H121" s="87">
        <v>1.1000000000000001</v>
      </c>
      <c r="I121" s="180" t="s">
        <v>170</v>
      </c>
      <c r="J121" s="96"/>
      <c r="K121" s="96"/>
      <c r="L121" s="96"/>
      <c r="M121" s="96"/>
      <c r="N121" s="96"/>
      <c r="O121" s="164"/>
      <c r="P121" s="164"/>
      <c r="Q121" s="164">
        <v>2</v>
      </c>
      <c r="R121" s="77">
        <f t="shared" si="10"/>
        <v>0</v>
      </c>
      <c r="S121" s="77"/>
      <c r="T121" s="291" t="str">
        <f>IFERROR(VLOOKUP(B121,'Найдено на объекте'!$A$2:$I$83,9,0),"-")</f>
        <v>-</v>
      </c>
      <c r="U121" s="196" t="str">
        <f t="shared" si="6"/>
        <v>-</v>
      </c>
      <c r="V121" s="95" t="str">
        <f>IFERROR(VLOOKUP(B121,[1]Отгрузки!$B$208:$C$281,2,0),"-")</f>
        <v>-</v>
      </c>
      <c r="W121" s="95" t="str">
        <f t="shared" si="11"/>
        <v>-</v>
      </c>
      <c r="X121" s="88">
        <f t="shared" si="7"/>
        <v>2</v>
      </c>
      <c r="Y121" s="196">
        <f t="shared" si="8"/>
        <v>3.1199999999999999E-2</v>
      </c>
      <c r="Z121" s="319"/>
      <c r="AA121" s="291"/>
      <c r="AB121" s="63">
        <f>VLOOKUP(B121,'[2]ВОМ КГ-3 СОЭКС'!$C$3:$G$2063,5,0)</f>
        <v>31.2</v>
      </c>
      <c r="AC121" s="219">
        <f t="shared" si="9"/>
        <v>0</v>
      </c>
    </row>
    <row r="122" spans="1:29" x14ac:dyDescent="0.3">
      <c r="A122" s="159" t="s">
        <v>460</v>
      </c>
      <c r="B122" s="160" t="s">
        <v>2833</v>
      </c>
      <c r="C122" s="160" t="s">
        <v>4365</v>
      </c>
      <c r="D122" s="113">
        <v>1</v>
      </c>
      <c r="E122" s="85">
        <v>31.8</v>
      </c>
      <c r="F122" s="86">
        <v>31.8</v>
      </c>
      <c r="G122" s="87">
        <v>1.19</v>
      </c>
      <c r="H122" s="87">
        <v>1.19</v>
      </c>
      <c r="I122" s="180" t="s">
        <v>170</v>
      </c>
      <c r="J122" s="96"/>
      <c r="K122" s="96"/>
      <c r="L122" s="96"/>
      <c r="M122" s="96"/>
      <c r="N122" s="96"/>
      <c r="O122" s="164"/>
      <c r="P122" s="164"/>
      <c r="Q122" s="164">
        <v>1</v>
      </c>
      <c r="R122" s="77">
        <f t="shared" si="10"/>
        <v>0</v>
      </c>
      <c r="S122" s="77"/>
      <c r="T122" s="291" t="str">
        <f>IFERROR(VLOOKUP(B122,'Найдено на объекте'!$A$2:$I$83,9,0),"-")</f>
        <v>-</v>
      </c>
      <c r="U122" s="196" t="str">
        <f t="shared" si="6"/>
        <v>-</v>
      </c>
      <c r="V122" s="95" t="str">
        <f>IFERROR(VLOOKUP(B122,[1]Отгрузки!$B$208:$C$281,2,0),"-")</f>
        <v>-</v>
      </c>
      <c r="W122" s="95" t="str">
        <f t="shared" si="11"/>
        <v>-</v>
      </c>
      <c r="X122" s="88">
        <f t="shared" si="7"/>
        <v>1</v>
      </c>
      <c r="Y122" s="196">
        <f t="shared" si="8"/>
        <v>3.1800000000000002E-2</v>
      </c>
      <c r="Z122" s="319"/>
      <c r="AA122" s="291"/>
      <c r="AB122" s="63">
        <f>VLOOKUP(B122,'[2]ВОМ КГ-3 СОЭКС'!$C$3:$G$2063,5,0)</f>
        <v>31.8</v>
      </c>
      <c r="AC122" s="219">
        <f t="shared" si="9"/>
        <v>0</v>
      </c>
    </row>
    <row r="123" spans="1:29" x14ac:dyDescent="0.3">
      <c r="A123" s="159" t="s">
        <v>463</v>
      </c>
      <c r="B123" s="160" t="s">
        <v>2834</v>
      </c>
      <c r="C123" s="160" t="s">
        <v>4366</v>
      </c>
      <c r="D123" s="113">
        <v>1</v>
      </c>
      <c r="E123" s="85">
        <v>39.1</v>
      </c>
      <c r="F123" s="86">
        <v>39.1</v>
      </c>
      <c r="G123" s="87">
        <v>1.48</v>
      </c>
      <c r="H123" s="87">
        <v>1.48</v>
      </c>
      <c r="I123" s="180" t="s">
        <v>170</v>
      </c>
      <c r="J123" s="96">
        <v>1</v>
      </c>
      <c r="K123" s="96"/>
      <c r="L123" s="96"/>
      <c r="M123" s="96"/>
      <c r="N123" s="96"/>
      <c r="O123" s="164"/>
      <c r="P123" s="164"/>
      <c r="Q123" s="164"/>
      <c r="R123" s="77">
        <f t="shared" si="10"/>
        <v>0</v>
      </c>
      <c r="S123" s="77"/>
      <c r="T123" s="291" t="str">
        <f>IFERROR(VLOOKUP(B123,'Найдено на объекте'!$A$2:$I$83,9,0),"-")</f>
        <v>-</v>
      </c>
      <c r="U123" s="196" t="str">
        <f t="shared" si="6"/>
        <v>-</v>
      </c>
      <c r="V123" s="95" t="str">
        <f>IFERROR(VLOOKUP(B123,[1]Отгрузки!$B$208:$C$281,2,0),"-")</f>
        <v>-</v>
      </c>
      <c r="W123" s="95" t="str">
        <f t="shared" si="11"/>
        <v>-</v>
      </c>
      <c r="X123" s="88">
        <f t="shared" si="7"/>
        <v>1</v>
      </c>
      <c r="Y123" s="196">
        <f t="shared" si="8"/>
        <v>3.9100000000000003E-2</v>
      </c>
      <c r="Z123" s="319"/>
      <c r="AA123" s="291"/>
      <c r="AB123" s="63">
        <f>VLOOKUP(B123,'[2]ВОМ КГ-3 СОЭКС'!$C$3:$G$2063,5,0)</f>
        <v>39.1</v>
      </c>
      <c r="AC123" s="219">
        <f t="shared" si="9"/>
        <v>0</v>
      </c>
    </row>
    <row r="124" spans="1:29" x14ac:dyDescent="0.3">
      <c r="A124" s="159" t="s">
        <v>465</v>
      </c>
      <c r="B124" s="160" t="s">
        <v>2835</v>
      </c>
      <c r="C124" s="160" t="s">
        <v>4367</v>
      </c>
      <c r="D124" s="113">
        <v>5</v>
      </c>
      <c r="E124" s="85">
        <v>36.299999999999997</v>
      </c>
      <c r="F124" s="86">
        <v>181.5</v>
      </c>
      <c r="G124" s="87">
        <v>1.35</v>
      </c>
      <c r="H124" s="87">
        <v>6.75</v>
      </c>
      <c r="I124" s="180" t="s">
        <v>170</v>
      </c>
      <c r="J124" s="96"/>
      <c r="K124" s="96"/>
      <c r="L124" s="96"/>
      <c r="M124" s="96"/>
      <c r="N124" s="96"/>
      <c r="O124" s="164"/>
      <c r="P124" s="164"/>
      <c r="Q124" s="164">
        <v>5</v>
      </c>
      <c r="R124" s="77">
        <f t="shared" si="10"/>
        <v>0</v>
      </c>
      <c r="S124" s="77"/>
      <c r="T124" s="291" t="str">
        <f>IFERROR(VLOOKUP(B124,'Найдено на объекте'!$A$2:$I$83,9,0),"-")</f>
        <v>-</v>
      </c>
      <c r="U124" s="196" t="str">
        <f t="shared" si="6"/>
        <v>-</v>
      </c>
      <c r="V124" s="95" t="str">
        <f>IFERROR(VLOOKUP(B124,[1]Отгрузки!$B$208:$C$281,2,0),"-")</f>
        <v>-</v>
      </c>
      <c r="W124" s="95" t="str">
        <f t="shared" si="11"/>
        <v>-</v>
      </c>
      <c r="X124" s="88">
        <f t="shared" si="7"/>
        <v>5</v>
      </c>
      <c r="Y124" s="196">
        <f t="shared" si="8"/>
        <v>0.18149999999999999</v>
      </c>
      <c r="Z124" s="319"/>
      <c r="AA124" s="291"/>
      <c r="AB124" s="63">
        <f>VLOOKUP(B124,'[2]ВОМ КГ-3 СОЭКС'!$C$3:$G$2063,5,0)</f>
        <v>181.5</v>
      </c>
      <c r="AC124" s="219">
        <f t="shared" si="9"/>
        <v>0</v>
      </c>
    </row>
    <row r="125" spans="1:29" x14ac:dyDescent="0.3">
      <c r="A125" s="159" t="s">
        <v>467</v>
      </c>
      <c r="B125" s="160" t="s">
        <v>2836</v>
      </c>
      <c r="C125" s="160" t="s">
        <v>4368</v>
      </c>
      <c r="D125" s="113">
        <v>1</v>
      </c>
      <c r="E125" s="85">
        <v>351.7</v>
      </c>
      <c r="F125" s="86">
        <v>351.7</v>
      </c>
      <c r="G125" s="87">
        <v>11.14</v>
      </c>
      <c r="H125" s="87">
        <v>11.14</v>
      </c>
      <c r="I125" s="180" t="s">
        <v>170</v>
      </c>
      <c r="J125" s="96"/>
      <c r="K125" s="96"/>
      <c r="L125" s="96"/>
      <c r="M125" s="96">
        <v>1</v>
      </c>
      <c r="N125" s="96"/>
      <c r="O125" s="164"/>
      <c r="P125" s="164"/>
      <c r="Q125" s="164"/>
      <c r="R125" s="77">
        <f t="shared" si="10"/>
        <v>0</v>
      </c>
      <c r="S125" s="77"/>
      <c r="T125" s="291" t="str">
        <f>IFERROR(VLOOKUP(B125,'Найдено на объекте'!$A$2:$I$83,9,0),"-")</f>
        <v>-</v>
      </c>
      <c r="U125" s="196" t="str">
        <f t="shared" si="6"/>
        <v>-</v>
      </c>
      <c r="V125" s="95" t="str">
        <f>IFERROR(VLOOKUP(B125,[1]Отгрузки!$B$208:$C$281,2,0),"-")</f>
        <v>-</v>
      </c>
      <c r="W125" s="95" t="str">
        <f t="shared" si="11"/>
        <v>-</v>
      </c>
      <c r="X125" s="88">
        <f t="shared" si="7"/>
        <v>1</v>
      </c>
      <c r="Y125" s="196">
        <f t="shared" si="8"/>
        <v>0.35170000000000001</v>
      </c>
      <c r="Z125" s="319"/>
      <c r="AA125" s="291"/>
      <c r="AB125" s="63">
        <f>VLOOKUP(B125,'[2]ВОМ КГ-3 СОЭКС'!$C$3:$G$2063,5,0)</f>
        <v>351.7</v>
      </c>
      <c r="AC125" s="219">
        <f t="shared" si="9"/>
        <v>0</v>
      </c>
    </row>
    <row r="126" spans="1:29" x14ac:dyDescent="0.3">
      <c r="A126" s="159" t="s">
        <v>469</v>
      </c>
      <c r="B126" s="160" t="s">
        <v>2837</v>
      </c>
      <c r="C126" s="160" t="s">
        <v>4369</v>
      </c>
      <c r="D126" s="113">
        <v>1</v>
      </c>
      <c r="E126" s="85">
        <v>341.6</v>
      </c>
      <c r="F126" s="86">
        <v>341.6</v>
      </c>
      <c r="G126" s="87">
        <v>10.7</v>
      </c>
      <c r="H126" s="87">
        <v>10.7</v>
      </c>
      <c r="I126" s="180" t="s">
        <v>170</v>
      </c>
      <c r="J126" s="96"/>
      <c r="K126" s="96"/>
      <c r="L126" s="96"/>
      <c r="M126" s="96">
        <v>1</v>
      </c>
      <c r="N126" s="96"/>
      <c r="O126" s="164"/>
      <c r="P126" s="164"/>
      <c r="Q126" s="164"/>
      <c r="R126" s="77">
        <f t="shared" si="10"/>
        <v>0</v>
      </c>
      <c r="S126" s="77"/>
      <c r="T126" s="291" t="str">
        <f>IFERROR(VLOOKUP(B126,'Найдено на объекте'!$A$2:$I$83,9,0),"-")</f>
        <v>-</v>
      </c>
      <c r="U126" s="196" t="str">
        <f t="shared" si="6"/>
        <v>-</v>
      </c>
      <c r="V126" s="95" t="str">
        <f>IFERROR(VLOOKUP(B126,[1]Отгрузки!$B$208:$C$281,2,0),"-")</f>
        <v>-</v>
      </c>
      <c r="W126" s="95" t="str">
        <f t="shared" si="11"/>
        <v>-</v>
      </c>
      <c r="X126" s="88">
        <f t="shared" si="7"/>
        <v>1</v>
      </c>
      <c r="Y126" s="196">
        <f t="shared" si="8"/>
        <v>0.34160000000000001</v>
      </c>
      <c r="Z126" s="319"/>
      <c r="AA126" s="291"/>
      <c r="AB126" s="63">
        <f>VLOOKUP(B126,'[2]ВОМ КГ-3 СОЭКС'!$C$3:$G$2063,5,0)</f>
        <v>341.6</v>
      </c>
      <c r="AC126" s="219">
        <f t="shared" si="9"/>
        <v>0</v>
      </c>
    </row>
    <row r="127" spans="1:29" x14ac:dyDescent="0.3">
      <c r="A127" s="159" t="s">
        <v>471</v>
      </c>
      <c r="B127" s="160" t="s">
        <v>2838</v>
      </c>
      <c r="C127" s="160" t="s">
        <v>4370</v>
      </c>
      <c r="D127" s="113">
        <v>1</v>
      </c>
      <c r="E127" s="85">
        <v>50.9</v>
      </c>
      <c r="F127" s="86">
        <v>50.9</v>
      </c>
      <c r="G127" s="87">
        <v>1.6</v>
      </c>
      <c r="H127" s="87">
        <v>1.6</v>
      </c>
      <c r="I127" s="180" t="s">
        <v>170</v>
      </c>
      <c r="J127" s="96"/>
      <c r="K127" s="96"/>
      <c r="L127" s="96"/>
      <c r="M127" s="96">
        <v>1</v>
      </c>
      <c r="N127" s="96"/>
      <c r="O127" s="164"/>
      <c r="P127" s="164"/>
      <c r="Q127" s="164"/>
      <c r="R127" s="77">
        <f t="shared" si="10"/>
        <v>0</v>
      </c>
      <c r="S127" s="77"/>
      <c r="T127" s="291" t="str">
        <f>IFERROR(VLOOKUP(B127,'Найдено на объекте'!$A$2:$I$83,9,0),"-")</f>
        <v>-</v>
      </c>
      <c r="U127" s="196" t="str">
        <f t="shared" si="6"/>
        <v>-</v>
      </c>
      <c r="V127" s="95" t="str">
        <f>IFERROR(VLOOKUP(B127,[1]Отгрузки!$B$208:$C$281,2,0),"-")</f>
        <v>-</v>
      </c>
      <c r="W127" s="95" t="str">
        <f t="shared" si="11"/>
        <v>-</v>
      </c>
      <c r="X127" s="88">
        <f t="shared" si="7"/>
        <v>1</v>
      </c>
      <c r="Y127" s="196">
        <f t="shared" si="8"/>
        <v>5.0900000000000001E-2</v>
      </c>
      <c r="Z127" s="319"/>
      <c r="AA127" s="291"/>
      <c r="AB127" s="63">
        <f>VLOOKUP(B127,'[2]ВОМ КГ-3 СОЭКС'!$C$3:$G$2063,5,0)</f>
        <v>50.9</v>
      </c>
      <c r="AC127" s="219">
        <f t="shared" si="9"/>
        <v>0</v>
      </c>
    </row>
    <row r="128" spans="1:29" x14ac:dyDescent="0.3">
      <c r="A128" s="159" t="s">
        <v>473</v>
      </c>
      <c r="B128" s="160" t="s">
        <v>2839</v>
      </c>
      <c r="C128" s="160" t="s">
        <v>4371</v>
      </c>
      <c r="D128" s="113">
        <v>1</v>
      </c>
      <c r="E128" s="85">
        <v>344.3</v>
      </c>
      <c r="F128" s="86">
        <v>344.3</v>
      </c>
      <c r="G128" s="87">
        <v>10.77</v>
      </c>
      <c r="H128" s="87">
        <v>10.77</v>
      </c>
      <c r="I128" s="180" t="s">
        <v>170</v>
      </c>
      <c r="J128" s="96"/>
      <c r="K128" s="96"/>
      <c r="L128" s="96"/>
      <c r="M128" s="96"/>
      <c r="N128" s="96">
        <v>1</v>
      </c>
      <c r="O128" s="164"/>
      <c r="P128" s="164"/>
      <c r="Q128" s="164"/>
      <c r="R128" s="77">
        <f t="shared" si="10"/>
        <v>0</v>
      </c>
      <c r="S128" s="77"/>
      <c r="T128" s="291" t="str">
        <f>IFERROR(VLOOKUP(B128,'Найдено на объекте'!$A$2:$I$83,9,0),"-")</f>
        <v>-</v>
      </c>
      <c r="U128" s="196" t="str">
        <f t="shared" si="6"/>
        <v>-</v>
      </c>
      <c r="V128" s="95" t="str">
        <f>IFERROR(VLOOKUP(B128,[1]Отгрузки!$B$208:$C$281,2,0),"-")</f>
        <v>-</v>
      </c>
      <c r="W128" s="95" t="str">
        <f t="shared" si="11"/>
        <v>-</v>
      </c>
      <c r="X128" s="88">
        <f t="shared" si="7"/>
        <v>1</v>
      </c>
      <c r="Y128" s="196">
        <f t="shared" si="8"/>
        <v>0.34429999999999999</v>
      </c>
      <c r="Z128" s="319"/>
      <c r="AA128" s="291"/>
      <c r="AB128" s="63">
        <f>VLOOKUP(B128,'[2]ВОМ КГ-3 СОЭКС'!$C$3:$G$2063,5,0)</f>
        <v>344.3</v>
      </c>
      <c r="AC128" s="219">
        <f t="shared" si="9"/>
        <v>0</v>
      </c>
    </row>
    <row r="129" spans="1:29" x14ac:dyDescent="0.3">
      <c r="A129" s="159" t="s">
        <v>475</v>
      </c>
      <c r="B129" s="160" t="s">
        <v>2840</v>
      </c>
      <c r="C129" s="160" t="s">
        <v>4372</v>
      </c>
      <c r="D129" s="113">
        <v>1</v>
      </c>
      <c r="E129" s="85">
        <v>357.2</v>
      </c>
      <c r="F129" s="86">
        <v>357.2</v>
      </c>
      <c r="G129" s="87">
        <v>11.3</v>
      </c>
      <c r="H129" s="87">
        <v>11.3</v>
      </c>
      <c r="I129" s="180" t="s">
        <v>170</v>
      </c>
      <c r="J129" s="96"/>
      <c r="K129" s="96"/>
      <c r="L129" s="96"/>
      <c r="M129" s="96"/>
      <c r="N129" s="96">
        <v>1</v>
      </c>
      <c r="O129" s="164"/>
      <c r="P129" s="164"/>
      <c r="Q129" s="164"/>
      <c r="R129" s="77">
        <f t="shared" si="10"/>
        <v>0</v>
      </c>
      <c r="S129" s="77"/>
      <c r="T129" s="291" t="str">
        <f>IFERROR(VLOOKUP(B129,'Найдено на объекте'!$A$2:$I$83,9,0),"-")</f>
        <v>-</v>
      </c>
      <c r="U129" s="196" t="str">
        <f t="shared" si="6"/>
        <v>-</v>
      </c>
      <c r="V129" s="95" t="str">
        <f>IFERROR(VLOOKUP(B129,[1]Отгрузки!$B$208:$C$281,2,0),"-")</f>
        <v>-</v>
      </c>
      <c r="W129" s="95" t="str">
        <f t="shared" si="11"/>
        <v>-</v>
      </c>
      <c r="X129" s="88">
        <f t="shared" si="7"/>
        <v>1</v>
      </c>
      <c r="Y129" s="196">
        <f t="shared" si="8"/>
        <v>0.35719999999999996</v>
      </c>
      <c r="Z129" s="319"/>
      <c r="AA129" s="291"/>
      <c r="AB129" s="63">
        <f>VLOOKUP(B129,'[2]ВОМ КГ-3 СОЭКС'!$C$3:$G$2063,5,0)</f>
        <v>357.2</v>
      </c>
      <c r="AC129" s="219">
        <f t="shared" si="9"/>
        <v>0</v>
      </c>
    </row>
    <row r="130" spans="1:29" x14ac:dyDescent="0.3">
      <c r="A130" s="159" t="s">
        <v>477</v>
      </c>
      <c r="B130" s="160" t="s">
        <v>2841</v>
      </c>
      <c r="C130" s="160" t="s">
        <v>4373</v>
      </c>
      <c r="D130" s="113">
        <v>1</v>
      </c>
      <c r="E130" s="85">
        <v>342.9</v>
      </c>
      <c r="F130" s="86">
        <v>342.9</v>
      </c>
      <c r="G130" s="87">
        <v>9.34</v>
      </c>
      <c r="H130" s="87">
        <v>9.34</v>
      </c>
      <c r="I130" s="180" t="s">
        <v>170</v>
      </c>
      <c r="J130" s="96"/>
      <c r="K130" s="96"/>
      <c r="L130" s="96"/>
      <c r="M130" s="96"/>
      <c r="N130" s="96"/>
      <c r="O130" s="164"/>
      <c r="P130" s="164"/>
      <c r="Q130" s="164">
        <v>1</v>
      </c>
      <c r="R130" s="77">
        <f t="shared" si="10"/>
        <v>0</v>
      </c>
      <c r="S130" s="77"/>
      <c r="T130" s="291" t="str">
        <f>IFERROR(VLOOKUP(B130,'Найдено на объекте'!$A$2:$I$83,9,0),"-")</f>
        <v>-</v>
      </c>
      <c r="U130" s="196" t="str">
        <f t="shared" si="6"/>
        <v>-</v>
      </c>
      <c r="V130" s="95" t="str">
        <f>IFERROR(VLOOKUP(B130,[1]Отгрузки!$B$208:$C$281,2,0),"-")</f>
        <v>-</v>
      </c>
      <c r="W130" s="95" t="str">
        <f t="shared" si="11"/>
        <v>-</v>
      </c>
      <c r="X130" s="88">
        <f t="shared" si="7"/>
        <v>1</v>
      </c>
      <c r="Y130" s="196">
        <f t="shared" si="8"/>
        <v>0.34289999999999998</v>
      </c>
      <c r="Z130" s="319"/>
      <c r="AA130" s="291"/>
      <c r="AB130" s="63">
        <f>VLOOKUP(B130,'[2]ВОМ КГ-3 СОЭКС'!$C$3:$G$2063,5,0)</f>
        <v>342.9</v>
      </c>
      <c r="AC130" s="219">
        <f t="shared" si="9"/>
        <v>0</v>
      </c>
    </row>
    <row r="131" spans="1:29" x14ac:dyDescent="0.3">
      <c r="A131" s="159" t="s">
        <v>479</v>
      </c>
      <c r="B131" s="160" t="s">
        <v>2842</v>
      </c>
      <c r="C131" s="160" t="s">
        <v>4374</v>
      </c>
      <c r="D131" s="113">
        <v>1</v>
      </c>
      <c r="E131" s="85">
        <v>3.9</v>
      </c>
      <c r="F131" s="86">
        <v>3.9</v>
      </c>
      <c r="G131" s="87">
        <v>0.13</v>
      </c>
      <c r="H131" s="87">
        <v>0.13</v>
      </c>
      <c r="I131" s="180" t="s">
        <v>170</v>
      </c>
      <c r="J131" s="96"/>
      <c r="K131" s="96"/>
      <c r="L131" s="96"/>
      <c r="M131" s="96"/>
      <c r="N131" s="96">
        <v>1</v>
      </c>
      <c r="O131" s="164"/>
      <c r="P131" s="164"/>
      <c r="Q131" s="164"/>
      <c r="R131" s="77">
        <f t="shared" si="10"/>
        <v>0</v>
      </c>
      <c r="S131" s="77"/>
      <c r="T131" s="291" t="str">
        <f>IFERROR(VLOOKUP(B131,'Найдено на объекте'!$A$2:$I$83,9,0),"-")</f>
        <v>-</v>
      </c>
      <c r="U131" s="196" t="str">
        <f t="shared" ref="U131:U194" si="12">IFERROR(T131*E131/1000,"-")</f>
        <v>-</v>
      </c>
      <c r="V131" s="95" t="str">
        <f>IFERROR(VLOOKUP(B131,[1]Отгрузки!$B$208:$C$281,2,0),"-")</f>
        <v>-</v>
      </c>
      <c r="W131" s="95" t="str">
        <f t="shared" si="11"/>
        <v>-</v>
      </c>
      <c r="X131" s="88">
        <f t="shared" ref="X131:X194" si="13">IFERROR((D131-V131),D131)</f>
        <v>1</v>
      </c>
      <c r="Y131" s="196">
        <f t="shared" ref="Y131:Y194" si="14">IFERROR(X131*E131/1000, 0)</f>
        <v>3.8999999999999998E-3</v>
      </c>
      <c r="Z131" s="319"/>
      <c r="AA131" s="291"/>
      <c r="AB131" s="63">
        <f>VLOOKUP(B131,'[2]ВОМ КГ-3 СОЭКС'!$C$3:$G$2063,5,0)</f>
        <v>3.9</v>
      </c>
      <c r="AC131" s="219">
        <f t="shared" ref="AC131:AC194" si="15">F131-AB131</f>
        <v>0</v>
      </c>
    </row>
    <row r="132" spans="1:29" x14ac:dyDescent="0.3">
      <c r="A132" s="159" t="s">
        <v>481</v>
      </c>
      <c r="B132" s="160" t="s">
        <v>2843</v>
      </c>
      <c r="C132" s="160" t="s">
        <v>4375</v>
      </c>
      <c r="D132" s="113">
        <v>1</v>
      </c>
      <c r="E132" s="85">
        <v>16.5</v>
      </c>
      <c r="F132" s="86">
        <v>16.5</v>
      </c>
      <c r="G132" s="87">
        <v>0.53</v>
      </c>
      <c r="H132" s="87">
        <v>0.53</v>
      </c>
      <c r="I132" s="180" t="s">
        <v>170</v>
      </c>
      <c r="J132" s="96"/>
      <c r="K132" s="96"/>
      <c r="L132" s="96"/>
      <c r="M132" s="96"/>
      <c r="N132" s="96">
        <v>1</v>
      </c>
      <c r="O132" s="164"/>
      <c r="P132" s="164"/>
      <c r="Q132" s="164"/>
      <c r="R132" s="77">
        <f t="shared" ref="R132:R195" si="16">D132-J132-K132-L132-M132-N132-O132-P132-Q132</f>
        <v>0</v>
      </c>
      <c r="S132" s="77"/>
      <c r="T132" s="291" t="str">
        <f>IFERROR(VLOOKUP(B132,'Найдено на объекте'!$A$2:$I$83,9,0),"-")</f>
        <v>-</v>
      </c>
      <c r="U132" s="196" t="str">
        <f t="shared" si="12"/>
        <v>-</v>
      </c>
      <c r="V132" s="95" t="str">
        <f>IFERROR(VLOOKUP(B132,[1]Отгрузки!$B$208:$C$281,2,0),"-")</f>
        <v>-</v>
      </c>
      <c r="W132" s="95" t="str">
        <f t="shared" ref="W132:W195" si="17">IFERROR(V132*E132/1000, "-")</f>
        <v>-</v>
      </c>
      <c r="X132" s="88">
        <f t="shared" si="13"/>
        <v>1</v>
      </c>
      <c r="Y132" s="196">
        <f t="shared" si="14"/>
        <v>1.6500000000000001E-2</v>
      </c>
      <c r="Z132" s="319"/>
      <c r="AA132" s="291"/>
      <c r="AB132" s="63">
        <f>VLOOKUP(B132,'[2]ВОМ КГ-3 СОЭКС'!$C$3:$G$2063,5,0)</f>
        <v>16.5</v>
      </c>
      <c r="AC132" s="219">
        <f t="shared" si="15"/>
        <v>0</v>
      </c>
    </row>
    <row r="133" spans="1:29" x14ac:dyDescent="0.3">
      <c r="A133" s="159" t="s">
        <v>483</v>
      </c>
      <c r="B133" s="160" t="s">
        <v>2844</v>
      </c>
      <c r="C133" s="160" t="s">
        <v>4376</v>
      </c>
      <c r="D133" s="113">
        <v>1</v>
      </c>
      <c r="E133" s="85">
        <v>1.5</v>
      </c>
      <c r="F133" s="86">
        <v>1.5</v>
      </c>
      <c r="G133" s="87">
        <v>0.05</v>
      </c>
      <c r="H133" s="87">
        <v>0.05</v>
      </c>
      <c r="I133" s="180" t="s">
        <v>170</v>
      </c>
      <c r="J133" s="96"/>
      <c r="K133" s="96"/>
      <c r="L133" s="96"/>
      <c r="M133" s="96">
        <v>1</v>
      </c>
      <c r="N133" s="96"/>
      <c r="O133" s="164"/>
      <c r="P133" s="164"/>
      <c r="Q133" s="164"/>
      <c r="R133" s="77">
        <f t="shared" si="16"/>
        <v>0</v>
      </c>
      <c r="S133" s="77"/>
      <c r="T133" s="291" t="str">
        <f>IFERROR(VLOOKUP(B133,'Найдено на объекте'!$A$2:$I$83,9,0),"-")</f>
        <v>-</v>
      </c>
      <c r="U133" s="196" t="str">
        <f t="shared" si="12"/>
        <v>-</v>
      </c>
      <c r="V133" s="95" t="str">
        <f>IFERROR(VLOOKUP(B133,[1]Отгрузки!$B$208:$C$281,2,0),"-")</f>
        <v>-</v>
      </c>
      <c r="W133" s="95" t="str">
        <f t="shared" si="17"/>
        <v>-</v>
      </c>
      <c r="X133" s="88">
        <f t="shared" si="13"/>
        <v>1</v>
      </c>
      <c r="Y133" s="196">
        <f t="shared" si="14"/>
        <v>1.5E-3</v>
      </c>
      <c r="Z133" s="319"/>
      <c r="AA133" s="291"/>
      <c r="AB133" s="63">
        <f>VLOOKUP(B133,'[2]ВОМ КГ-3 СОЭКС'!$C$3:$G$2063,5,0)</f>
        <v>1.5</v>
      </c>
      <c r="AC133" s="219">
        <f t="shared" si="15"/>
        <v>0</v>
      </c>
    </row>
    <row r="134" spans="1:29" x14ac:dyDescent="0.3">
      <c r="A134" s="159" t="s">
        <v>485</v>
      </c>
      <c r="B134" s="160" t="s">
        <v>2845</v>
      </c>
      <c r="C134" s="160" t="s">
        <v>4377</v>
      </c>
      <c r="D134" s="113">
        <v>1</v>
      </c>
      <c r="E134" s="85">
        <v>6.7</v>
      </c>
      <c r="F134" s="86">
        <v>6.7</v>
      </c>
      <c r="G134" s="87">
        <v>0.22</v>
      </c>
      <c r="H134" s="87">
        <v>0.22</v>
      </c>
      <c r="I134" s="180" t="s">
        <v>170</v>
      </c>
      <c r="J134" s="96"/>
      <c r="K134" s="96"/>
      <c r="L134" s="96"/>
      <c r="M134" s="96">
        <v>1</v>
      </c>
      <c r="N134" s="96"/>
      <c r="O134" s="164"/>
      <c r="P134" s="164"/>
      <c r="Q134" s="164"/>
      <c r="R134" s="77">
        <f t="shared" si="16"/>
        <v>0</v>
      </c>
      <c r="S134" s="77"/>
      <c r="T134" s="291" t="str">
        <f>IFERROR(VLOOKUP(B134,'Найдено на объекте'!$A$2:$I$83,9,0),"-")</f>
        <v>-</v>
      </c>
      <c r="U134" s="196" t="str">
        <f t="shared" si="12"/>
        <v>-</v>
      </c>
      <c r="V134" s="95" t="str">
        <f>IFERROR(VLOOKUP(B134,[1]Отгрузки!$B$208:$C$281,2,0),"-")</f>
        <v>-</v>
      </c>
      <c r="W134" s="95" t="str">
        <f t="shared" si="17"/>
        <v>-</v>
      </c>
      <c r="X134" s="88">
        <f t="shared" si="13"/>
        <v>1</v>
      </c>
      <c r="Y134" s="196">
        <f t="shared" si="14"/>
        <v>6.7000000000000002E-3</v>
      </c>
      <c r="Z134" s="319"/>
      <c r="AA134" s="291"/>
      <c r="AB134" s="63">
        <f>VLOOKUP(B134,'[2]ВОМ КГ-3 СОЭКС'!$C$3:$G$2063,5,0)</f>
        <v>6.7</v>
      </c>
      <c r="AC134" s="219">
        <f t="shared" si="15"/>
        <v>0</v>
      </c>
    </row>
    <row r="135" spans="1:29" x14ac:dyDescent="0.3">
      <c r="A135" s="159" t="s">
        <v>487</v>
      </c>
      <c r="B135" s="160" t="s">
        <v>2846</v>
      </c>
      <c r="C135" s="160" t="s">
        <v>4378</v>
      </c>
      <c r="D135" s="113">
        <v>1</v>
      </c>
      <c r="E135" s="85">
        <v>3.1</v>
      </c>
      <c r="F135" s="86">
        <v>3.1</v>
      </c>
      <c r="G135" s="87">
        <v>0.1</v>
      </c>
      <c r="H135" s="87">
        <v>0.1</v>
      </c>
      <c r="I135" s="180" t="s">
        <v>170</v>
      </c>
      <c r="J135" s="96"/>
      <c r="K135" s="96"/>
      <c r="L135" s="96"/>
      <c r="M135" s="96"/>
      <c r="N135" s="96">
        <v>1</v>
      </c>
      <c r="O135" s="164"/>
      <c r="P135" s="164"/>
      <c r="Q135" s="164"/>
      <c r="R135" s="77">
        <f t="shared" si="16"/>
        <v>0</v>
      </c>
      <c r="S135" s="77"/>
      <c r="T135" s="291" t="str">
        <f>IFERROR(VLOOKUP(B135,'Найдено на объекте'!$A$2:$I$83,9,0),"-")</f>
        <v>-</v>
      </c>
      <c r="U135" s="196" t="str">
        <f t="shared" si="12"/>
        <v>-</v>
      </c>
      <c r="V135" s="95" t="str">
        <f>IFERROR(VLOOKUP(B135,[1]Отгрузки!$B$208:$C$281,2,0),"-")</f>
        <v>-</v>
      </c>
      <c r="W135" s="95" t="str">
        <f t="shared" si="17"/>
        <v>-</v>
      </c>
      <c r="X135" s="88">
        <f t="shared" si="13"/>
        <v>1</v>
      </c>
      <c r="Y135" s="196">
        <f t="shared" si="14"/>
        <v>3.0999999999999999E-3</v>
      </c>
      <c r="Z135" s="319"/>
      <c r="AA135" s="291"/>
      <c r="AB135" s="63">
        <f>VLOOKUP(B135,'[2]ВОМ КГ-3 СОЭКС'!$C$3:$G$2063,5,0)</f>
        <v>3.1</v>
      </c>
      <c r="AC135" s="219">
        <f t="shared" si="15"/>
        <v>0</v>
      </c>
    </row>
    <row r="136" spans="1:29" x14ac:dyDescent="0.3">
      <c r="A136" s="159" t="s">
        <v>489</v>
      </c>
      <c r="B136" s="160" t="s">
        <v>2847</v>
      </c>
      <c r="C136" s="160" t="s">
        <v>4379</v>
      </c>
      <c r="D136" s="113">
        <v>1</v>
      </c>
      <c r="E136" s="85">
        <v>5.6</v>
      </c>
      <c r="F136" s="86">
        <v>5.6</v>
      </c>
      <c r="G136" s="87">
        <v>0.19</v>
      </c>
      <c r="H136" s="87">
        <v>0.19</v>
      </c>
      <c r="I136" s="180" t="s">
        <v>170</v>
      </c>
      <c r="J136" s="96"/>
      <c r="K136" s="96"/>
      <c r="L136" s="96"/>
      <c r="M136" s="96"/>
      <c r="N136" s="96">
        <v>1</v>
      </c>
      <c r="O136" s="164"/>
      <c r="P136" s="164"/>
      <c r="Q136" s="164"/>
      <c r="R136" s="77">
        <f t="shared" si="16"/>
        <v>0</v>
      </c>
      <c r="S136" s="77"/>
      <c r="T136" s="291" t="str">
        <f>IFERROR(VLOOKUP(B136,'Найдено на объекте'!$A$2:$I$83,9,0),"-")</f>
        <v>-</v>
      </c>
      <c r="U136" s="196" t="str">
        <f t="shared" si="12"/>
        <v>-</v>
      </c>
      <c r="V136" s="95" t="str">
        <f>IFERROR(VLOOKUP(B136,[1]Отгрузки!$B$208:$C$281,2,0),"-")</f>
        <v>-</v>
      </c>
      <c r="W136" s="95" t="str">
        <f t="shared" si="17"/>
        <v>-</v>
      </c>
      <c r="X136" s="88">
        <f t="shared" si="13"/>
        <v>1</v>
      </c>
      <c r="Y136" s="196">
        <f t="shared" si="14"/>
        <v>5.5999999999999999E-3</v>
      </c>
      <c r="Z136" s="319"/>
      <c r="AA136" s="291"/>
      <c r="AB136" s="63">
        <f>VLOOKUP(B136,'[2]ВОМ КГ-3 СОЭКС'!$C$3:$G$2063,5,0)</f>
        <v>5.6</v>
      </c>
      <c r="AC136" s="219">
        <f t="shared" si="15"/>
        <v>0</v>
      </c>
    </row>
    <row r="137" spans="1:29" x14ac:dyDescent="0.3">
      <c r="A137" s="159" t="s">
        <v>491</v>
      </c>
      <c r="B137" s="160" t="s">
        <v>2848</v>
      </c>
      <c r="C137" s="160" t="s">
        <v>4380</v>
      </c>
      <c r="D137" s="113">
        <v>1</v>
      </c>
      <c r="E137" s="85">
        <v>9.1999999999999993</v>
      </c>
      <c r="F137" s="86">
        <v>9.1999999999999993</v>
      </c>
      <c r="G137" s="87">
        <v>0.31</v>
      </c>
      <c r="H137" s="87">
        <v>0.31</v>
      </c>
      <c r="I137" s="180" t="s">
        <v>170</v>
      </c>
      <c r="J137" s="96"/>
      <c r="K137" s="96"/>
      <c r="L137" s="96"/>
      <c r="M137" s="96"/>
      <c r="N137" s="96">
        <v>1</v>
      </c>
      <c r="O137" s="164"/>
      <c r="P137" s="164"/>
      <c r="Q137" s="164"/>
      <c r="R137" s="77">
        <f t="shared" si="16"/>
        <v>0</v>
      </c>
      <c r="S137" s="77"/>
      <c r="T137" s="291" t="str">
        <f>IFERROR(VLOOKUP(B137,'Найдено на объекте'!$A$2:$I$83,9,0),"-")</f>
        <v>-</v>
      </c>
      <c r="U137" s="196" t="str">
        <f t="shared" si="12"/>
        <v>-</v>
      </c>
      <c r="V137" s="95" t="str">
        <f>IFERROR(VLOOKUP(B137,[1]Отгрузки!$B$208:$C$281,2,0),"-")</f>
        <v>-</v>
      </c>
      <c r="W137" s="95" t="str">
        <f t="shared" si="17"/>
        <v>-</v>
      </c>
      <c r="X137" s="88">
        <f t="shared" si="13"/>
        <v>1</v>
      </c>
      <c r="Y137" s="196">
        <f t="shared" si="14"/>
        <v>9.1999999999999998E-3</v>
      </c>
      <c r="Z137" s="319"/>
      <c r="AA137" s="291"/>
      <c r="AB137" s="63">
        <f>VLOOKUP(B137,'[2]ВОМ КГ-3 СОЭКС'!$C$3:$G$2063,5,0)</f>
        <v>9.1999999999999993</v>
      </c>
      <c r="AC137" s="219">
        <f t="shared" si="15"/>
        <v>0</v>
      </c>
    </row>
    <row r="138" spans="1:29" x14ac:dyDescent="0.3">
      <c r="A138" s="159" t="s">
        <v>493</v>
      </c>
      <c r="B138" s="160" t="s">
        <v>2849</v>
      </c>
      <c r="C138" s="160" t="s">
        <v>4381</v>
      </c>
      <c r="D138" s="113">
        <v>1</v>
      </c>
      <c r="E138" s="85">
        <v>11.1</v>
      </c>
      <c r="F138" s="86">
        <v>11.1</v>
      </c>
      <c r="G138" s="87">
        <v>0.37</v>
      </c>
      <c r="H138" s="87">
        <v>0.37</v>
      </c>
      <c r="I138" s="180" t="s">
        <v>170</v>
      </c>
      <c r="J138" s="96"/>
      <c r="K138" s="96"/>
      <c r="L138" s="96"/>
      <c r="M138" s="96"/>
      <c r="N138" s="96">
        <v>1</v>
      </c>
      <c r="O138" s="164"/>
      <c r="P138" s="164"/>
      <c r="Q138" s="164"/>
      <c r="R138" s="77">
        <f t="shared" si="16"/>
        <v>0</v>
      </c>
      <c r="S138" s="77"/>
      <c r="T138" s="291" t="str">
        <f>IFERROR(VLOOKUP(B138,'Найдено на объекте'!$A$2:$I$83,9,0),"-")</f>
        <v>-</v>
      </c>
      <c r="U138" s="196" t="str">
        <f t="shared" si="12"/>
        <v>-</v>
      </c>
      <c r="V138" s="95" t="str">
        <f>IFERROR(VLOOKUP(B138,[1]Отгрузки!$B$208:$C$281,2,0),"-")</f>
        <v>-</v>
      </c>
      <c r="W138" s="95" t="str">
        <f t="shared" si="17"/>
        <v>-</v>
      </c>
      <c r="X138" s="88">
        <f t="shared" si="13"/>
        <v>1</v>
      </c>
      <c r="Y138" s="196">
        <f t="shared" si="14"/>
        <v>1.11E-2</v>
      </c>
      <c r="Z138" s="319"/>
      <c r="AA138" s="291"/>
      <c r="AB138" s="63">
        <f>VLOOKUP(B138,'[2]ВОМ КГ-3 СОЭКС'!$C$3:$G$2063,5,0)</f>
        <v>11.1</v>
      </c>
      <c r="AC138" s="219">
        <f t="shared" si="15"/>
        <v>0</v>
      </c>
    </row>
    <row r="139" spans="1:29" x14ac:dyDescent="0.3">
      <c r="A139" s="159" t="s">
        <v>495</v>
      </c>
      <c r="B139" s="160" t="s">
        <v>2850</v>
      </c>
      <c r="C139" s="160" t="s">
        <v>4382</v>
      </c>
      <c r="D139" s="113">
        <v>1</v>
      </c>
      <c r="E139" s="85">
        <v>39.799999999999997</v>
      </c>
      <c r="F139" s="86">
        <v>39.799999999999997</v>
      </c>
      <c r="G139" s="87">
        <v>1.31</v>
      </c>
      <c r="H139" s="87">
        <v>1.31</v>
      </c>
      <c r="I139" s="180" t="s">
        <v>170</v>
      </c>
      <c r="J139" s="96"/>
      <c r="K139" s="96"/>
      <c r="L139" s="96"/>
      <c r="M139" s="96"/>
      <c r="N139" s="96">
        <v>1</v>
      </c>
      <c r="O139" s="164"/>
      <c r="P139" s="164"/>
      <c r="Q139" s="164"/>
      <c r="R139" s="77">
        <f t="shared" si="16"/>
        <v>0</v>
      </c>
      <c r="S139" s="77"/>
      <c r="T139" s="291" t="str">
        <f>IFERROR(VLOOKUP(B139,'Найдено на объекте'!$A$2:$I$83,9,0),"-")</f>
        <v>-</v>
      </c>
      <c r="U139" s="196" t="str">
        <f t="shared" si="12"/>
        <v>-</v>
      </c>
      <c r="V139" s="95" t="str">
        <f>IFERROR(VLOOKUP(B139,[1]Отгрузки!$B$208:$C$281,2,0),"-")</f>
        <v>-</v>
      </c>
      <c r="W139" s="95" t="str">
        <f t="shared" si="17"/>
        <v>-</v>
      </c>
      <c r="X139" s="88">
        <f t="shared" si="13"/>
        <v>1</v>
      </c>
      <c r="Y139" s="196">
        <f t="shared" si="14"/>
        <v>3.9799999999999995E-2</v>
      </c>
      <c r="Z139" s="319"/>
      <c r="AA139" s="291"/>
      <c r="AB139" s="63">
        <f>VLOOKUP(B139,'[2]ВОМ КГ-3 СОЭКС'!$C$3:$G$2063,5,0)</f>
        <v>39.799999999999997</v>
      </c>
      <c r="AC139" s="219">
        <f t="shared" si="15"/>
        <v>0</v>
      </c>
    </row>
    <row r="140" spans="1:29" x14ac:dyDescent="0.3">
      <c r="A140" s="159" t="s">
        <v>497</v>
      </c>
      <c r="B140" s="160" t="s">
        <v>2851</v>
      </c>
      <c r="C140" s="160" t="s">
        <v>4383</v>
      </c>
      <c r="D140" s="113">
        <v>1</v>
      </c>
      <c r="E140" s="85">
        <v>29.2</v>
      </c>
      <c r="F140" s="86">
        <v>29.2</v>
      </c>
      <c r="G140" s="87">
        <v>0.96</v>
      </c>
      <c r="H140" s="87">
        <v>0.96</v>
      </c>
      <c r="I140" s="180" t="s">
        <v>170</v>
      </c>
      <c r="J140" s="96"/>
      <c r="K140" s="96"/>
      <c r="L140" s="96"/>
      <c r="M140" s="96"/>
      <c r="N140" s="96">
        <v>1</v>
      </c>
      <c r="O140" s="164"/>
      <c r="P140" s="164"/>
      <c r="Q140" s="164"/>
      <c r="R140" s="77">
        <f t="shared" si="16"/>
        <v>0</v>
      </c>
      <c r="S140" s="77"/>
      <c r="T140" s="291" t="str">
        <f>IFERROR(VLOOKUP(B140,'Найдено на объекте'!$A$2:$I$83,9,0),"-")</f>
        <v>-</v>
      </c>
      <c r="U140" s="196" t="str">
        <f t="shared" si="12"/>
        <v>-</v>
      </c>
      <c r="V140" s="95" t="str">
        <f>IFERROR(VLOOKUP(B140,[1]Отгрузки!$B$208:$C$281,2,0),"-")</f>
        <v>-</v>
      </c>
      <c r="W140" s="95" t="str">
        <f t="shared" si="17"/>
        <v>-</v>
      </c>
      <c r="X140" s="88">
        <f t="shared" si="13"/>
        <v>1</v>
      </c>
      <c r="Y140" s="196">
        <f t="shared" si="14"/>
        <v>2.92E-2</v>
      </c>
      <c r="Z140" s="319"/>
      <c r="AA140" s="291"/>
      <c r="AB140" s="63">
        <f>VLOOKUP(B140,'[2]ВОМ КГ-3 СОЭКС'!$C$3:$G$2063,5,0)</f>
        <v>29.2</v>
      </c>
      <c r="AC140" s="219">
        <f t="shared" si="15"/>
        <v>0</v>
      </c>
    </row>
    <row r="141" spans="1:29" x14ac:dyDescent="0.3">
      <c r="A141" s="159" t="s">
        <v>499</v>
      </c>
      <c r="B141" s="160" t="s">
        <v>2852</v>
      </c>
      <c r="C141" s="160" t="s">
        <v>4384</v>
      </c>
      <c r="D141" s="113">
        <v>66</v>
      </c>
      <c r="E141" s="85">
        <v>8.4</v>
      </c>
      <c r="F141" s="86">
        <v>554.4</v>
      </c>
      <c r="G141" s="87">
        <v>0.13</v>
      </c>
      <c r="H141" s="87">
        <v>8.58</v>
      </c>
      <c r="I141" s="180" t="s">
        <v>170</v>
      </c>
      <c r="J141" s="96">
        <v>4</v>
      </c>
      <c r="K141" s="96">
        <v>16</v>
      </c>
      <c r="L141" s="96">
        <v>14</v>
      </c>
      <c r="M141" s="96">
        <v>8</v>
      </c>
      <c r="N141" s="96">
        <v>9</v>
      </c>
      <c r="O141" s="164">
        <v>6</v>
      </c>
      <c r="P141" s="164">
        <v>9</v>
      </c>
      <c r="Q141" s="164"/>
      <c r="R141" s="77">
        <f t="shared" si="16"/>
        <v>0</v>
      </c>
      <c r="S141" s="77"/>
      <c r="T141" s="291" t="str">
        <f>IFERROR(VLOOKUP(B141,'Найдено на объекте'!$A$2:$I$83,9,0),"-")</f>
        <v>-</v>
      </c>
      <c r="U141" s="196" t="str">
        <f t="shared" si="12"/>
        <v>-</v>
      </c>
      <c r="V141" s="95" t="str">
        <f>IFERROR(VLOOKUP(B141,[1]Отгрузки!$B$208:$C$281,2,0),"-")</f>
        <v>-</v>
      </c>
      <c r="W141" s="95" t="str">
        <f t="shared" si="17"/>
        <v>-</v>
      </c>
      <c r="X141" s="88">
        <f t="shared" si="13"/>
        <v>66</v>
      </c>
      <c r="Y141" s="196">
        <f t="shared" si="14"/>
        <v>0.5544</v>
      </c>
      <c r="Z141" s="319"/>
      <c r="AA141" s="291"/>
      <c r="AB141" s="63">
        <f>VLOOKUP(B141,'[2]ВОМ КГ-3 СОЭКС'!$C$3:$G$2063,5,0)</f>
        <v>554.4</v>
      </c>
      <c r="AC141" s="219">
        <f t="shared" si="15"/>
        <v>0</v>
      </c>
    </row>
    <row r="142" spans="1:29" x14ac:dyDescent="0.3">
      <c r="A142" s="159" t="s">
        <v>501</v>
      </c>
      <c r="B142" s="160" t="s">
        <v>2853</v>
      </c>
      <c r="C142" s="160" t="s">
        <v>4385</v>
      </c>
      <c r="D142" s="113">
        <v>66</v>
      </c>
      <c r="E142" s="85">
        <v>2.2000000000000002</v>
      </c>
      <c r="F142" s="86">
        <v>145.19999999999999</v>
      </c>
      <c r="G142" s="87">
        <v>0.12</v>
      </c>
      <c r="H142" s="87">
        <v>7.92</v>
      </c>
      <c r="I142" s="180" t="s">
        <v>170</v>
      </c>
      <c r="J142" s="96">
        <v>4</v>
      </c>
      <c r="K142" s="96">
        <v>16</v>
      </c>
      <c r="L142" s="96">
        <v>14</v>
      </c>
      <c r="M142" s="96">
        <v>8</v>
      </c>
      <c r="N142" s="96">
        <v>9</v>
      </c>
      <c r="O142" s="164">
        <v>6</v>
      </c>
      <c r="P142" s="164">
        <v>9</v>
      </c>
      <c r="Q142" s="164"/>
      <c r="R142" s="77">
        <f t="shared" si="16"/>
        <v>0</v>
      </c>
      <c r="S142" s="77"/>
      <c r="T142" s="291" t="str">
        <f>IFERROR(VLOOKUP(B142,'Найдено на объекте'!$A$2:$I$83,9,0),"-")</f>
        <v>-</v>
      </c>
      <c r="U142" s="196" t="str">
        <f t="shared" si="12"/>
        <v>-</v>
      </c>
      <c r="V142" s="95" t="str">
        <f>IFERROR(VLOOKUP(B142,[1]Отгрузки!$B$208:$C$281,2,0),"-")</f>
        <v>-</v>
      </c>
      <c r="W142" s="95" t="str">
        <f t="shared" si="17"/>
        <v>-</v>
      </c>
      <c r="X142" s="88">
        <f t="shared" si="13"/>
        <v>66</v>
      </c>
      <c r="Y142" s="196">
        <f t="shared" si="14"/>
        <v>0.14520000000000002</v>
      </c>
      <c r="Z142" s="319"/>
      <c r="AA142" s="291"/>
      <c r="AB142" s="63">
        <f>VLOOKUP(B142,'[2]ВОМ КГ-3 СОЭКС'!$C$3:$G$2063,5,0)</f>
        <v>145.19999999999999</v>
      </c>
      <c r="AC142" s="219">
        <f t="shared" si="15"/>
        <v>0</v>
      </c>
    </row>
    <row r="143" spans="1:29" x14ac:dyDescent="0.3">
      <c r="A143" s="159" t="s">
        <v>503</v>
      </c>
      <c r="B143" s="160" t="s">
        <v>2854</v>
      </c>
      <c r="C143" s="160" t="s">
        <v>4386</v>
      </c>
      <c r="D143" s="113">
        <v>40</v>
      </c>
      <c r="E143" s="85">
        <v>2.1</v>
      </c>
      <c r="F143" s="86">
        <v>84</v>
      </c>
      <c r="G143" s="87">
        <v>0.05</v>
      </c>
      <c r="H143" s="87">
        <v>2</v>
      </c>
      <c r="I143" s="180" t="s">
        <v>170</v>
      </c>
      <c r="J143" s="96"/>
      <c r="K143" s="96"/>
      <c r="L143" s="96"/>
      <c r="M143" s="96"/>
      <c r="N143" s="96">
        <v>10</v>
      </c>
      <c r="O143" s="164">
        <v>8</v>
      </c>
      <c r="P143" s="164">
        <v>12</v>
      </c>
      <c r="Q143" s="164">
        <v>10</v>
      </c>
      <c r="R143" s="77">
        <f t="shared" si="16"/>
        <v>0</v>
      </c>
      <c r="S143" s="77"/>
      <c r="T143" s="291" t="str">
        <f>IFERROR(VLOOKUP(B143,'Найдено на объекте'!$A$2:$I$83,9,0),"-")</f>
        <v>-</v>
      </c>
      <c r="U143" s="196" t="str">
        <f t="shared" si="12"/>
        <v>-</v>
      </c>
      <c r="V143" s="95" t="str">
        <f>IFERROR(VLOOKUP(B143,[1]Отгрузки!$B$208:$C$281,2,0),"-")</f>
        <v>-</v>
      </c>
      <c r="W143" s="95" t="str">
        <f t="shared" si="17"/>
        <v>-</v>
      </c>
      <c r="X143" s="88">
        <f t="shared" si="13"/>
        <v>40</v>
      </c>
      <c r="Y143" s="196">
        <f t="shared" si="14"/>
        <v>8.4000000000000005E-2</v>
      </c>
      <c r="Z143" s="319"/>
      <c r="AA143" s="291"/>
      <c r="AB143" s="63">
        <f>VLOOKUP(B143,'[2]ВОМ КГ-3 СОЭКС'!$C$3:$G$2063,5,0)</f>
        <v>84</v>
      </c>
      <c r="AC143" s="219">
        <f t="shared" si="15"/>
        <v>0</v>
      </c>
    </row>
    <row r="144" spans="1:29" x14ac:dyDescent="0.3">
      <c r="A144" s="159" t="s">
        <v>505</v>
      </c>
      <c r="B144" s="160" t="s">
        <v>2855</v>
      </c>
      <c r="C144" s="160" t="s">
        <v>4387</v>
      </c>
      <c r="D144" s="113">
        <v>40</v>
      </c>
      <c r="E144" s="85">
        <v>0.7</v>
      </c>
      <c r="F144" s="86">
        <v>28</v>
      </c>
      <c r="G144" s="87">
        <v>0.04</v>
      </c>
      <c r="H144" s="87">
        <v>1.6</v>
      </c>
      <c r="I144" s="180" t="s">
        <v>170</v>
      </c>
      <c r="J144" s="96"/>
      <c r="K144" s="96"/>
      <c r="L144" s="96"/>
      <c r="M144" s="96"/>
      <c r="N144" s="96">
        <v>10</v>
      </c>
      <c r="O144" s="164">
        <v>8</v>
      </c>
      <c r="P144" s="164">
        <v>12</v>
      </c>
      <c r="Q144" s="164">
        <v>10</v>
      </c>
      <c r="R144" s="77">
        <f t="shared" si="16"/>
        <v>0</v>
      </c>
      <c r="S144" s="77"/>
      <c r="T144" s="291" t="str">
        <f>IFERROR(VLOOKUP(B144,'Найдено на объекте'!$A$2:$I$83,9,0),"-")</f>
        <v>-</v>
      </c>
      <c r="U144" s="196" t="str">
        <f t="shared" si="12"/>
        <v>-</v>
      </c>
      <c r="V144" s="95" t="str">
        <f>IFERROR(VLOOKUP(B144,[1]Отгрузки!$B$208:$C$281,2,0),"-")</f>
        <v>-</v>
      </c>
      <c r="W144" s="95" t="str">
        <f t="shared" si="17"/>
        <v>-</v>
      </c>
      <c r="X144" s="88">
        <f t="shared" si="13"/>
        <v>40</v>
      </c>
      <c r="Y144" s="196">
        <f t="shared" si="14"/>
        <v>2.8000000000000001E-2</v>
      </c>
      <c r="Z144" s="319"/>
      <c r="AA144" s="291"/>
      <c r="AB144" s="63">
        <f>VLOOKUP(B144,'[2]ВОМ КГ-3 СОЭКС'!$C$3:$G$2063,5,0)</f>
        <v>28</v>
      </c>
      <c r="AC144" s="219">
        <f t="shared" si="15"/>
        <v>0</v>
      </c>
    </row>
    <row r="145" spans="1:29" x14ac:dyDescent="0.3">
      <c r="A145" s="159" t="s">
        <v>507</v>
      </c>
      <c r="B145" s="160" t="s">
        <v>2856</v>
      </c>
      <c r="C145" s="160" t="s">
        <v>4388</v>
      </c>
      <c r="D145" s="113">
        <v>8</v>
      </c>
      <c r="E145" s="85">
        <v>10.3</v>
      </c>
      <c r="F145" s="86">
        <v>82.4</v>
      </c>
      <c r="G145" s="87">
        <v>0.19</v>
      </c>
      <c r="H145" s="87">
        <v>1.52</v>
      </c>
      <c r="I145" s="180" t="s">
        <v>170</v>
      </c>
      <c r="J145" s="96"/>
      <c r="K145" s="96"/>
      <c r="L145" s="96"/>
      <c r="M145" s="96"/>
      <c r="N145" s="96"/>
      <c r="O145" s="164"/>
      <c r="P145" s="164"/>
      <c r="Q145" s="164">
        <v>8</v>
      </c>
      <c r="R145" s="77">
        <f t="shared" si="16"/>
        <v>0</v>
      </c>
      <c r="S145" s="77"/>
      <c r="T145" s="291" t="str">
        <f>IFERROR(VLOOKUP(B145,'Найдено на объекте'!$A$2:$I$83,9,0),"-")</f>
        <v>-</v>
      </c>
      <c r="U145" s="196" t="str">
        <f t="shared" si="12"/>
        <v>-</v>
      </c>
      <c r="V145" s="95" t="str">
        <f>IFERROR(VLOOKUP(B145,[1]Отгрузки!$B$208:$C$281,2,0),"-")</f>
        <v>-</v>
      </c>
      <c r="W145" s="95" t="str">
        <f t="shared" si="17"/>
        <v>-</v>
      </c>
      <c r="X145" s="88">
        <f t="shared" si="13"/>
        <v>8</v>
      </c>
      <c r="Y145" s="196">
        <f t="shared" si="14"/>
        <v>8.2400000000000001E-2</v>
      </c>
      <c r="Z145" s="319"/>
      <c r="AA145" s="291"/>
      <c r="AB145" s="63">
        <f>VLOOKUP(B145,'[2]ВОМ КГ-3 СОЭКС'!$C$3:$G$2063,5,0)</f>
        <v>82.4</v>
      </c>
      <c r="AC145" s="219">
        <f t="shared" si="15"/>
        <v>0</v>
      </c>
    </row>
    <row r="146" spans="1:29" x14ac:dyDescent="0.3">
      <c r="A146" s="159" t="s">
        <v>509</v>
      </c>
      <c r="B146" s="160" t="s">
        <v>2857</v>
      </c>
      <c r="C146" s="160" t="s">
        <v>4389</v>
      </c>
      <c r="D146" s="113">
        <v>48</v>
      </c>
      <c r="E146" s="85">
        <v>2</v>
      </c>
      <c r="F146" s="86">
        <v>96</v>
      </c>
      <c r="G146" s="87">
        <v>0.05</v>
      </c>
      <c r="H146" s="87">
        <v>2.4</v>
      </c>
      <c r="I146" s="180" t="s">
        <v>170</v>
      </c>
      <c r="J146" s="96"/>
      <c r="K146" s="96"/>
      <c r="L146" s="96"/>
      <c r="M146" s="96"/>
      <c r="N146" s="96"/>
      <c r="O146" s="164"/>
      <c r="P146" s="164"/>
      <c r="Q146" s="164">
        <v>48</v>
      </c>
      <c r="R146" s="77">
        <f t="shared" si="16"/>
        <v>0</v>
      </c>
      <c r="S146" s="77"/>
      <c r="T146" s="291" t="str">
        <f>IFERROR(VLOOKUP(B146,'Найдено на объекте'!$A$2:$I$83,9,0),"-")</f>
        <v>-</v>
      </c>
      <c r="U146" s="196" t="str">
        <f t="shared" si="12"/>
        <v>-</v>
      </c>
      <c r="V146" s="95" t="str">
        <f>IFERROR(VLOOKUP(B146,[1]Отгрузки!$B$208:$C$281,2,0),"-")</f>
        <v>-</v>
      </c>
      <c r="W146" s="95" t="str">
        <f t="shared" si="17"/>
        <v>-</v>
      </c>
      <c r="X146" s="88">
        <f t="shared" si="13"/>
        <v>48</v>
      </c>
      <c r="Y146" s="196">
        <f t="shared" si="14"/>
        <v>9.6000000000000002E-2</v>
      </c>
      <c r="Z146" s="319"/>
      <c r="AA146" s="291"/>
      <c r="AB146" s="63">
        <f>VLOOKUP(B146,'[2]ВОМ КГ-3 СОЭКС'!$C$3:$G$2063,5,0)</f>
        <v>96</v>
      </c>
      <c r="AC146" s="219">
        <f t="shared" si="15"/>
        <v>0</v>
      </c>
    </row>
    <row r="147" spans="1:29" x14ac:dyDescent="0.3">
      <c r="A147" s="159" t="s">
        <v>511</v>
      </c>
      <c r="B147" s="160" t="s">
        <v>2858</v>
      </c>
      <c r="C147" s="160" t="s">
        <v>4390</v>
      </c>
      <c r="D147" s="113">
        <v>1</v>
      </c>
      <c r="E147" s="85">
        <v>1183.5999999999999</v>
      </c>
      <c r="F147" s="86">
        <v>1183.5999999999999</v>
      </c>
      <c r="G147" s="87">
        <v>25.1</v>
      </c>
      <c r="H147" s="87">
        <v>25.1</v>
      </c>
      <c r="I147" s="180" t="s">
        <v>165</v>
      </c>
      <c r="J147" s="96">
        <v>1</v>
      </c>
      <c r="K147" s="96"/>
      <c r="L147" s="96"/>
      <c r="M147" s="96"/>
      <c r="N147" s="96"/>
      <c r="O147" s="164"/>
      <c r="P147" s="164"/>
      <c r="Q147" s="164"/>
      <c r="R147" s="77">
        <f t="shared" si="16"/>
        <v>0</v>
      </c>
      <c r="S147" s="77"/>
      <c r="T147" s="291" t="str">
        <f>IFERROR(VLOOKUP(B147,'Найдено на объекте'!$A$2:$I$83,9,0),"-")</f>
        <v>-</v>
      </c>
      <c r="U147" s="196" t="str">
        <f t="shared" si="12"/>
        <v>-</v>
      </c>
      <c r="V147" s="95" t="str">
        <f>IFERROR(VLOOKUP(B147,[1]Отгрузки!$B$208:$C$281,2,0),"-")</f>
        <v>-</v>
      </c>
      <c r="W147" s="95" t="str">
        <f t="shared" si="17"/>
        <v>-</v>
      </c>
      <c r="X147" s="88">
        <f t="shared" si="13"/>
        <v>1</v>
      </c>
      <c r="Y147" s="196">
        <f t="shared" si="14"/>
        <v>1.1836</v>
      </c>
      <c r="Z147" s="319"/>
      <c r="AA147" s="291"/>
      <c r="AB147" s="63">
        <f>VLOOKUP(B147,'[2]ВОМ КГ-3 СОЭКС'!$C$3:$G$2063,5,0)</f>
        <v>1183.5999999999999</v>
      </c>
      <c r="AC147" s="219">
        <f t="shared" si="15"/>
        <v>0</v>
      </c>
    </row>
    <row r="148" spans="1:29" x14ac:dyDescent="0.3">
      <c r="A148" s="159" t="s">
        <v>513</v>
      </c>
      <c r="B148" s="160" t="s">
        <v>2859</v>
      </c>
      <c r="C148" s="160" t="s">
        <v>4391</v>
      </c>
      <c r="D148" s="113">
        <v>1</v>
      </c>
      <c r="E148" s="85">
        <v>225.6</v>
      </c>
      <c r="F148" s="86">
        <v>225.6</v>
      </c>
      <c r="G148" s="87">
        <v>4.42</v>
      </c>
      <c r="H148" s="87">
        <v>4.42</v>
      </c>
      <c r="I148" s="180" t="s">
        <v>165</v>
      </c>
      <c r="J148" s="96">
        <v>1</v>
      </c>
      <c r="K148" s="96"/>
      <c r="L148" s="96"/>
      <c r="M148" s="96"/>
      <c r="N148" s="96"/>
      <c r="O148" s="164"/>
      <c r="P148" s="164"/>
      <c r="Q148" s="164"/>
      <c r="R148" s="77">
        <f t="shared" si="16"/>
        <v>0</v>
      </c>
      <c r="S148" s="77"/>
      <c r="T148" s="291" t="str">
        <f>IFERROR(VLOOKUP(B148,'Найдено на объекте'!$A$2:$I$83,9,0),"-")</f>
        <v>-</v>
      </c>
      <c r="U148" s="196" t="str">
        <f t="shared" si="12"/>
        <v>-</v>
      </c>
      <c r="V148" s="95" t="str">
        <f>IFERROR(VLOOKUP(B148,[1]Отгрузки!$B$208:$C$281,2,0),"-")</f>
        <v>-</v>
      </c>
      <c r="W148" s="95" t="str">
        <f t="shared" si="17"/>
        <v>-</v>
      </c>
      <c r="X148" s="88">
        <f t="shared" si="13"/>
        <v>1</v>
      </c>
      <c r="Y148" s="196">
        <f t="shared" si="14"/>
        <v>0.22559999999999999</v>
      </c>
      <c r="Z148" s="319"/>
      <c r="AA148" s="291"/>
      <c r="AB148" s="63">
        <f>VLOOKUP(B148,'[2]ВОМ КГ-3 СОЭКС'!$C$3:$G$2063,5,0)</f>
        <v>225.6</v>
      </c>
      <c r="AC148" s="219">
        <f t="shared" si="15"/>
        <v>0</v>
      </c>
    </row>
    <row r="149" spans="1:29" x14ac:dyDescent="0.3">
      <c r="A149" s="159" t="s">
        <v>515</v>
      </c>
      <c r="B149" s="160" t="s">
        <v>2860</v>
      </c>
      <c r="C149" s="160" t="s">
        <v>4392</v>
      </c>
      <c r="D149" s="113">
        <v>1</v>
      </c>
      <c r="E149" s="85">
        <v>1183.5999999999999</v>
      </c>
      <c r="F149" s="86">
        <v>1183.5999999999999</v>
      </c>
      <c r="G149" s="87">
        <v>25.1</v>
      </c>
      <c r="H149" s="87">
        <v>25.1</v>
      </c>
      <c r="I149" s="180" t="s">
        <v>165</v>
      </c>
      <c r="J149" s="96">
        <v>1</v>
      </c>
      <c r="K149" s="96"/>
      <c r="L149" s="96"/>
      <c r="M149" s="96"/>
      <c r="N149" s="96"/>
      <c r="O149" s="164"/>
      <c r="P149" s="164"/>
      <c r="Q149" s="164"/>
      <c r="R149" s="77">
        <f t="shared" si="16"/>
        <v>0</v>
      </c>
      <c r="S149" s="77"/>
      <c r="T149" s="291" t="str">
        <f>IFERROR(VLOOKUP(B149,'Найдено на объекте'!$A$2:$I$83,9,0),"-")</f>
        <v>-</v>
      </c>
      <c r="U149" s="196" t="str">
        <f t="shared" si="12"/>
        <v>-</v>
      </c>
      <c r="V149" s="95" t="str">
        <f>IFERROR(VLOOKUP(B149,[1]Отгрузки!$B$208:$C$281,2,0),"-")</f>
        <v>-</v>
      </c>
      <c r="W149" s="95" t="str">
        <f t="shared" si="17"/>
        <v>-</v>
      </c>
      <c r="X149" s="88">
        <f t="shared" si="13"/>
        <v>1</v>
      </c>
      <c r="Y149" s="196">
        <f t="shared" si="14"/>
        <v>1.1836</v>
      </c>
      <c r="Z149" s="319"/>
      <c r="AA149" s="291"/>
      <c r="AB149" s="63">
        <f>VLOOKUP(B149,'[2]ВОМ КГ-3 СОЭКС'!$C$3:$G$2063,5,0)</f>
        <v>1183.5999999999999</v>
      </c>
      <c r="AC149" s="219">
        <f t="shared" si="15"/>
        <v>0</v>
      </c>
    </row>
    <row r="150" spans="1:29" x14ac:dyDescent="0.3">
      <c r="A150" s="159" t="s">
        <v>517</v>
      </c>
      <c r="B150" s="160" t="s">
        <v>2861</v>
      </c>
      <c r="C150" s="160" t="s">
        <v>4393</v>
      </c>
      <c r="D150" s="113">
        <v>2</v>
      </c>
      <c r="E150" s="85">
        <v>225.6</v>
      </c>
      <c r="F150" s="86">
        <v>451.2</v>
      </c>
      <c r="G150" s="87">
        <v>4.42</v>
      </c>
      <c r="H150" s="87">
        <v>8.84</v>
      </c>
      <c r="I150" s="180" t="s">
        <v>165</v>
      </c>
      <c r="J150" s="96">
        <v>1</v>
      </c>
      <c r="K150" s="96"/>
      <c r="L150" s="96"/>
      <c r="M150" s="96"/>
      <c r="N150" s="96">
        <v>1</v>
      </c>
      <c r="O150" s="164"/>
      <c r="P150" s="164"/>
      <c r="Q150" s="164"/>
      <c r="R150" s="77">
        <f t="shared" si="16"/>
        <v>0</v>
      </c>
      <c r="S150" s="77"/>
      <c r="T150" s="291" t="str">
        <f>IFERROR(VLOOKUP(B150,'Найдено на объекте'!$A$2:$I$83,9,0),"-")</f>
        <v>-</v>
      </c>
      <c r="U150" s="196" t="str">
        <f t="shared" si="12"/>
        <v>-</v>
      </c>
      <c r="V150" s="95" t="str">
        <f>IFERROR(VLOOKUP(B150,[1]Отгрузки!$B$208:$C$281,2,0),"-")</f>
        <v>-</v>
      </c>
      <c r="W150" s="95" t="str">
        <f t="shared" si="17"/>
        <v>-</v>
      </c>
      <c r="X150" s="88">
        <f t="shared" si="13"/>
        <v>2</v>
      </c>
      <c r="Y150" s="196">
        <f t="shared" si="14"/>
        <v>0.45119999999999999</v>
      </c>
      <c r="Z150" s="319"/>
      <c r="AA150" s="291"/>
      <c r="AB150" s="63">
        <f>VLOOKUP(B150,'[2]ВОМ КГ-3 СОЭКС'!$C$3:$G$2063,5,0)</f>
        <v>451.2</v>
      </c>
      <c r="AC150" s="219">
        <f t="shared" si="15"/>
        <v>0</v>
      </c>
    </row>
    <row r="151" spans="1:29" x14ac:dyDescent="0.3">
      <c r="A151" s="159" t="s">
        <v>519</v>
      </c>
      <c r="B151" s="160" t="s">
        <v>2862</v>
      </c>
      <c r="C151" s="160" t="s">
        <v>4394</v>
      </c>
      <c r="D151" s="113">
        <v>6</v>
      </c>
      <c r="E151" s="85">
        <v>1190.4000000000001</v>
      </c>
      <c r="F151" s="86">
        <v>7142.4</v>
      </c>
      <c r="G151" s="87">
        <v>25.3</v>
      </c>
      <c r="H151" s="87">
        <v>151.80000000000001</v>
      </c>
      <c r="I151" s="180" t="s">
        <v>165</v>
      </c>
      <c r="J151" s="96"/>
      <c r="K151" s="96">
        <v>2</v>
      </c>
      <c r="L151" s="96">
        <v>2</v>
      </c>
      <c r="M151" s="96"/>
      <c r="N151" s="96"/>
      <c r="O151" s="164">
        <v>2</v>
      </c>
      <c r="P151" s="164"/>
      <c r="Q151" s="164"/>
      <c r="R151" s="77">
        <f t="shared" si="16"/>
        <v>0</v>
      </c>
      <c r="S151" s="77"/>
      <c r="T151" s="291" t="str">
        <f>IFERROR(VLOOKUP(B151,'Найдено на объекте'!$A$2:$I$83,9,0),"-")</f>
        <v>-</v>
      </c>
      <c r="U151" s="196" t="str">
        <f t="shared" si="12"/>
        <v>-</v>
      </c>
      <c r="V151" s="95" t="str">
        <f>IFERROR(VLOOKUP(B151,[1]Отгрузки!$B$208:$C$281,2,0),"-")</f>
        <v>-</v>
      </c>
      <c r="W151" s="95" t="str">
        <f t="shared" si="17"/>
        <v>-</v>
      </c>
      <c r="X151" s="88">
        <f t="shared" si="13"/>
        <v>6</v>
      </c>
      <c r="Y151" s="196">
        <f t="shared" si="14"/>
        <v>7.1424000000000003</v>
      </c>
      <c r="Z151" s="319"/>
      <c r="AA151" s="291"/>
      <c r="AB151" s="63">
        <f>VLOOKUP(B151,'[2]ВОМ КГ-3 СОЭКС'!$C$3:$G$2063,5,0)</f>
        <v>7142.4</v>
      </c>
      <c r="AC151" s="219">
        <f t="shared" si="15"/>
        <v>0</v>
      </c>
    </row>
    <row r="152" spans="1:29" x14ac:dyDescent="0.3">
      <c r="A152" s="159" t="s">
        <v>521</v>
      </c>
      <c r="B152" s="160" t="s">
        <v>2863</v>
      </c>
      <c r="C152" s="160" t="s">
        <v>4395</v>
      </c>
      <c r="D152" s="113">
        <v>6</v>
      </c>
      <c r="E152" s="85">
        <v>247</v>
      </c>
      <c r="F152" s="86">
        <v>1482</v>
      </c>
      <c r="G152" s="87">
        <v>4.5999999999999996</v>
      </c>
      <c r="H152" s="87">
        <v>27.6</v>
      </c>
      <c r="I152" s="180" t="s">
        <v>165</v>
      </c>
      <c r="J152" s="96"/>
      <c r="K152" s="96">
        <v>2</v>
      </c>
      <c r="L152" s="96">
        <v>2</v>
      </c>
      <c r="M152" s="96"/>
      <c r="N152" s="96"/>
      <c r="O152" s="164">
        <v>2</v>
      </c>
      <c r="P152" s="164"/>
      <c r="Q152" s="164"/>
      <c r="R152" s="77">
        <f t="shared" si="16"/>
        <v>0</v>
      </c>
      <c r="S152" s="77"/>
      <c r="T152" s="291" t="str">
        <f>IFERROR(VLOOKUP(B152,'Найдено на объекте'!$A$2:$I$83,9,0),"-")</f>
        <v>-</v>
      </c>
      <c r="U152" s="196" t="str">
        <f t="shared" si="12"/>
        <v>-</v>
      </c>
      <c r="V152" s="95" t="str">
        <f>IFERROR(VLOOKUP(B152,[1]Отгрузки!$B$208:$C$281,2,0),"-")</f>
        <v>-</v>
      </c>
      <c r="W152" s="95" t="str">
        <f t="shared" si="17"/>
        <v>-</v>
      </c>
      <c r="X152" s="88">
        <f t="shared" si="13"/>
        <v>6</v>
      </c>
      <c r="Y152" s="196">
        <f t="shared" si="14"/>
        <v>1.482</v>
      </c>
      <c r="Z152" s="319"/>
      <c r="AA152" s="291"/>
      <c r="AB152" s="63">
        <f>VLOOKUP(B152,'[2]ВОМ КГ-3 СОЭКС'!$C$3:$G$2063,5,0)</f>
        <v>1482</v>
      </c>
      <c r="AC152" s="219">
        <f t="shared" si="15"/>
        <v>0</v>
      </c>
    </row>
    <row r="153" spans="1:29" x14ac:dyDescent="0.3">
      <c r="A153" s="159" t="s">
        <v>523</v>
      </c>
      <c r="B153" s="160" t="s">
        <v>2864</v>
      </c>
      <c r="C153" s="160" t="s">
        <v>4396</v>
      </c>
      <c r="D153" s="113">
        <v>1</v>
      </c>
      <c r="E153" s="85">
        <v>1215</v>
      </c>
      <c r="F153" s="86">
        <v>1215</v>
      </c>
      <c r="G153" s="87">
        <v>25.87</v>
      </c>
      <c r="H153" s="87">
        <v>25.87</v>
      </c>
      <c r="I153" s="180" t="s">
        <v>165</v>
      </c>
      <c r="J153" s="96"/>
      <c r="K153" s="96"/>
      <c r="L153" s="96"/>
      <c r="M153" s="96">
        <v>1</v>
      </c>
      <c r="N153" s="96"/>
      <c r="O153" s="164"/>
      <c r="P153" s="164"/>
      <c r="Q153" s="164"/>
      <c r="R153" s="77">
        <f t="shared" si="16"/>
        <v>0</v>
      </c>
      <c r="S153" s="77"/>
      <c r="T153" s="291" t="str">
        <f>IFERROR(VLOOKUP(B153,'Найдено на объекте'!$A$2:$I$83,9,0),"-")</f>
        <v>-</v>
      </c>
      <c r="U153" s="196" t="str">
        <f t="shared" si="12"/>
        <v>-</v>
      </c>
      <c r="V153" s="95" t="str">
        <f>IFERROR(VLOOKUP(B153,[1]Отгрузки!$B$208:$C$281,2,0),"-")</f>
        <v>-</v>
      </c>
      <c r="W153" s="95" t="str">
        <f t="shared" si="17"/>
        <v>-</v>
      </c>
      <c r="X153" s="88">
        <f t="shared" si="13"/>
        <v>1</v>
      </c>
      <c r="Y153" s="196">
        <f t="shared" si="14"/>
        <v>1.2150000000000001</v>
      </c>
      <c r="Z153" s="319"/>
      <c r="AA153" s="291"/>
      <c r="AB153" s="63">
        <f>VLOOKUP(B153,'[2]ВОМ КГ-3 СОЭКС'!$C$3:$G$2063,5,0)</f>
        <v>1215</v>
      </c>
      <c r="AC153" s="219">
        <f t="shared" si="15"/>
        <v>0</v>
      </c>
    </row>
    <row r="154" spans="1:29" x14ac:dyDescent="0.3">
      <c r="A154" s="159" t="s">
        <v>525</v>
      </c>
      <c r="B154" s="160" t="s">
        <v>2865</v>
      </c>
      <c r="C154" s="160" t="s">
        <v>4397</v>
      </c>
      <c r="D154" s="113">
        <v>1</v>
      </c>
      <c r="E154" s="85">
        <v>258.10000000000002</v>
      </c>
      <c r="F154" s="86">
        <v>258.10000000000002</v>
      </c>
      <c r="G154" s="87">
        <v>4.8499999999999996</v>
      </c>
      <c r="H154" s="87">
        <v>4.8499999999999996</v>
      </c>
      <c r="I154" s="180" t="s">
        <v>165</v>
      </c>
      <c r="J154" s="96"/>
      <c r="K154" s="96"/>
      <c r="L154" s="96"/>
      <c r="M154" s="96">
        <v>1</v>
      </c>
      <c r="N154" s="96"/>
      <c r="O154" s="164"/>
      <c r="P154" s="164"/>
      <c r="Q154" s="164"/>
      <c r="R154" s="77">
        <f t="shared" si="16"/>
        <v>0</v>
      </c>
      <c r="S154" s="77"/>
      <c r="T154" s="291" t="str">
        <f>IFERROR(VLOOKUP(B154,'Найдено на объекте'!$A$2:$I$83,9,0),"-")</f>
        <v>-</v>
      </c>
      <c r="U154" s="196" t="str">
        <f t="shared" si="12"/>
        <v>-</v>
      </c>
      <c r="V154" s="95" t="str">
        <f>IFERROR(VLOOKUP(B154,[1]Отгрузки!$B$208:$C$281,2,0),"-")</f>
        <v>-</v>
      </c>
      <c r="W154" s="95" t="str">
        <f t="shared" si="17"/>
        <v>-</v>
      </c>
      <c r="X154" s="88">
        <f t="shared" si="13"/>
        <v>1</v>
      </c>
      <c r="Y154" s="196">
        <f t="shared" si="14"/>
        <v>0.2581</v>
      </c>
      <c r="Z154" s="319"/>
      <c r="AA154" s="291"/>
      <c r="AB154" s="63">
        <f>VLOOKUP(B154,'[2]ВОМ КГ-3 СОЭКС'!$C$3:$G$2063,5,0)</f>
        <v>258.10000000000002</v>
      </c>
      <c r="AC154" s="219">
        <f t="shared" si="15"/>
        <v>0</v>
      </c>
    </row>
    <row r="155" spans="1:29" x14ac:dyDescent="0.3">
      <c r="A155" s="159" t="s">
        <v>527</v>
      </c>
      <c r="B155" s="160" t="s">
        <v>2866</v>
      </c>
      <c r="C155" s="160" t="s">
        <v>4398</v>
      </c>
      <c r="D155" s="113">
        <v>1</v>
      </c>
      <c r="E155" s="85">
        <v>1220.0999999999999</v>
      </c>
      <c r="F155" s="86">
        <v>1220.0999999999999</v>
      </c>
      <c r="G155" s="87">
        <v>25.74</v>
      </c>
      <c r="H155" s="87">
        <v>25.74</v>
      </c>
      <c r="I155" s="180" t="s">
        <v>165</v>
      </c>
      <c r="J155" s="96"/>
      <c r="K155" s="96"/>
      <c r="L155" s="96"/>
      <c r="M155" s="96">
        <v>1</v>
      </c>
      <c r="N155" s="96"/>
      <c r="O155" s="164"/>
      <c r="P155" s="164"/>
      <c r="Q155" s="164"/>
      <c r="R155" s="77">
        <f t="shared" si="16"/>
        <v>0</v>
      </c>
      <c r="S155" s="77"/>
      <c r="T155" s="291" t="str">
        <f>IFERROR(VLOOKUP(B155,'Найдено на объекте'!$A$2:$I$83,9,0),"-")</f>
        <v>-</v>
      </c>
      <c r="U155" s="196" t="str">
        <f t="shared" si="12"/>
        <v>-</v>
      </c>
      <c r="V155" s="95" t="str">
        <f>IFERROR(VLOOKUP(B155,[1]Отгрузки!$B$208:$C$281,2,0),"-")</f>
        <v>-</v>
      </c>
      <c r="W155" s="95" t="str">
        <f t="shared" si="17"/>
        <v>-</v>
      </c>
      <c r="X155" s="88">
        <f t="shared" si="13"/>
        <v>1</v>
      </c>
      <c r="Y155" s="196">
        <f t="shared" si="14"/>
        <v>1.2201</v>
      </c>
      <c r="Z155" s="319"/>
      <c r="AA155" s="291"/>
      <c r="AB155" s="63">
        <f>VLOOKUP(B155,'[2]ВОМ КГ-3 СОЭКС'!$C$3:$G$2063,5,0)</f>
        <v>1220.0999999999999</v>
      </c>
      <c r="AC155" s="219">
        <f t="shared" si="15"/>
        <v>0</v>
      </c>
    </row>
    <row r="156" spans="1:29" x14ac:dyDescent="0.3">
      <c r="A156" s="159" t="s">
        <v>529</v>
      </c>
      <c r="B156" s="160" t="s">
        <v>2867</v>
      </c>
      <c r="C156" s="160" t="s">
        <v>4399</v>
      </c>
      <c r="D156" s="113">
        <v>1</v>
      </c>
      <c r="E156" s="85">
        <v>319.3</v>
      </c>
      <c r="F156" s="86">
        <v>319.3</v>
      </c>
      <c r="G156" s="87">
        <v>6.38</v>
      </c>
      <c r="H156" s="87">
        <v>6.38</v>
      </c>
      <c r="I156" s="180" t="s">
        <v>165</v>
      </c>
      <c r="J156" s="96"/>
      <c r="K156" s="96"/>
      <c r="L156" s="96"/>
      <c r="M156" s="96">
        <v>1</v>
      </c>
      <c r="N156" s="96"/>
      <c r="O156" s="164"/>
      <c r="P156" s="164"/>
      <c r="Q156" s="164"/>
      <c r="R156" s="77">
        <f t="shared" si="16"/>
        <v>0</v>
      </c>
      <c r="S156" s="77"/>
      <c r="T156" s="291" t="str">
        <f>IFERROR(VLOOKUP(B156,'Найдено на объекте'!$A$2:$I$83,9,0),"-")</f>
        <v>-</v>
      </c>
      <c r="U156" s="196" t="str">
        <f t="shared" si="12"/>
        <v>-</v>
      </c>
      <c r="V156" s="95" t="str">
        <f>IFERROR(VLOOKUP(B156,[1]Отгрузки!$B$208:$C$281,2,0),"-")</f>
        <v>-</v>
      </c>
      <c r="W156" s="95" t="str">
        <f t="shared" si="17"/>
        <v>-</v>
      </c>
      <c r="X156" s="88">
        <f t="shared" si="13"/>
        <v>1</v>
      </c>
      <c r="Y156" s="196">
        <f t="shared" si="14"/>
        <v>0.31930000000000003</v>
      </c>
      <c r="Z156" s="319"/>
      <c r="AA156" s="291"/>
      <c r="AB156" s="63">
        <f>VLOOKUP(B156,'[2]ВОМ КГ-3 СОЭКС'!$C$3:$G$2063,5,0)</f>
        <v>319.3</v>
      </c>
      <c r="AC156" s="219">
        <f t="shared" si="15"/>
        <v>0</v>
      </c>
    </row>
    <row r="157" spans="1:29" x14ac:dyDescent="0.3">
      <c r="A157" s="159" t="s">
        <v>531</v>
      </c>
      <c r="B157" s="160" t="s">
        <v>2868</v>
      </c>
      <c r="C157" s="160" t="s">
        <v>4400</v>
      </c>
      <c r="D157" s="113">
        <v>1</v>
      </c>
      <c r="E157" s="85">
        <v>1198.7</v>
      </c>
      <c r="F157" s="86">
        <v>1198.7</v>
      </c>
      <c r="G157" s="87">
        <v>25.46</v>
      </c>
      <c r="H157" s="87">
        <v>25.46</v>
      </c>
      <c r="I157" s="180" t="s">
        <v>165</v>
      </c>
      <c r="J157" s="96"/>
      <c r="K157" s="96"/>
      <c r="L157" s="96"/>
      <c r="M157" s="96"/>
      <c r="N157" s="96">
        <v>1</v>
      </c>
      <c r="O157" s="164"/>
      <c r="P157" s="164"/>
      <c r="Q157" s="164"/>
      <c r="R157" s="77">
        <f t="shared" si="16"/>
        <v>0</v>
      </c>
      <c r="S157" s="77"/>
      <c r="T157" s="291" t="str">
        <f>IFERROR(VLOOKUP(B157,'Найдено на объекте'!$A$2:$I$83,9,0),"-")</f>
        <v>-</v>
      </c>
      <c r="U157" s="196" t="str">
        <f t="shared" si="12"/>
        <v>-</v>
      </c>
      <c r="V157" s="95" t="str">
        <f>IFERROR(VLOOKUP(B157,[1]Отгрузки!$B$208:$C$281,2,0),"-")</f>
        <v>-</v>
      </c>
      <c r="W157" s="95" t="str">
        <f t="shared" si="17"/>
        <v>-</v>
      </c>
      <c r="X157" s="88">
        <f t="shared" si="13"/>
        <v>1</v>
      </c>
      <c r="Y157" s="196">
        <f t="shared" si="14"/>
        <v>1.1987000000000001</v>
      </c>
      <c r="Z157" s="319"/>
      <c r="AA157" s="291"/>
      <c r="AB157" s="63">
        <f>VLOOKUP(B157,'[2]ВОМ КГ-3 СОЭКС'!$C$3:$G$2063,5,0)</f>
        <v>1198.7</v>
      </c>
      <c r="AC157" s="219">
        <f t="shared" si="15"/>
        <v>0</v>
      </c>
    </row>
    <row r="158" spans="1:29" x14ac:dyDescent="0.3">
      <c r="A158" s="159" t="s">
        <v>533</v>
      </c>
      <c r="B158" s="160" t="s">
        <v>2869</v>
      </c>
      <c r="C158" s="160" t="s">
        <v>4401</v>
      </c>
      <c r="D158" s="113">
        <v>1</v>
      </c>
      <c r="E158" s="85">
        <v>258.10000000000002</v>
      </c>
      <c r="F158" s="86">
        <v>258.10000000000002</v>
      </c>
      <c r="G158" s="87">
        <v>4.8499999999999996</v>
      </c>
      <c r="H158" s="87">
        <v>4.8499999999999996</v>
      </c>
      <c r="I158" s="180" t="s">
        <v>165</v>
      </c>
      <c r="J158" s="96"/>
      <c r="K158" s="96"/>
      <c r="L158" s="96"/>
      <c r="M158" s="96"/>
      <c r="N158" s="96">
        <v>1</v>
      </c>
      <c r="O158" s="164"/>
      <c r="P158" s="164"/>
      <c r="Q158" s="164"/>
      <c r="R158" s="77">
        <f t="shared" si="16"/>
        <v>0</v>
      </c>
      <c r="S158" s="77"/>
      <c r="T158" s="291" t="str">
        <f>IFERROR(VLOOKUP(B158,'Найдено на объекте'!$A$2:$I$83,9,0),"-")</f>
        <v>-</v>
      </c>
      <c r="U158" s="196" t="str">
        <f t="shared" si="12"/>
        <v>-</v>
      </c>
      <c r="V158" s="95" t="str">
        <f>IFERROR(VLOOKUP(B158,[1]Отгрузки!$B$208:$C$281,2,0),"-")</f>
        <v>-</v>
      </c>
      <c r="W158" s="95" t="str">
        <f t="shared" si="17"/>
        <v>-</v>
      </c>
      <c r="X158" s="88">
        <f t="shared" si="13"/>
        <v>1</v>
      </c>
      <c r="Y158" s="196">
        <f t="shared" si="14"/>
        <v>0.2581</v>
      </c>
      <c r="Z158" s="319"/>
      <c r="AA158" s="291"/>
      <c r="AB158" s="63">
        <f>VLOOKUP(B158,'[2]ВОМ КГ-3 СОЭКС'!$C$3:$G$2063,5,0)</f>
        <v>258.10000000000002</v>
      </c>
      <c r="AC158" s="219">
        <f t="shared" si="15"/>
        <v>0</v>
      </c>
    </row>
    <row r="159" spans="1:29" x14ac:dyDescent="0.3">
      <c r="A159" s="159" t="s">
        <v>535</v>
      </c>
      <c r="B159" s="160" t="s">
        <v>2870</v>
      </c>
      <c r="C159" s="160" t="s">
        <v>4402</v>
      </c>
      <c r="D159" s="113">
        <v>1</v>
      </c>
      <c r="E159" s="85">
        <v>1235</v>
      </c>
      <c r="F159" s="86">
        <v>1235</v>
      </c>
      <c r="G159" s="87">
        <v>26.01</v>
      </c>
      <c r="H159" s="87">
        <v>26.01</v>
      </c>
      <c r="I159" s="180" t="s">
        <v>165</v>
      </c>
      <c r="J159" s="96"/>
      <c r="K159" s="96"/>
      <c r="L159" s="96"/>
      <c r="M159" s="96"/>
      <c r="N159" s="96">
        <v>1</v>
      </c>
      <c r="O159" s="164"/>
      <c r="P159" s="164"/>
      <c r="Q159" s="164"/>
      <c r="R159" s="77">
        <f t="shared" si="16"/>
        <v>0</v>
      </c>
      <c r="S159" s="77"/>
      <c r="T159" s="291" t="str">
        <f>IFERROR(VLOOKUP(B159,'Найдено на объекте'!$A$2:$I$83,9,0),"-")</f>
        <v>-</v>
      </c>
      <c r="U159" s="196" t="str">
        <f t="shared" si="12"/>
        <v>-</v>
      </c>
      <c r="V159" s="95" t="str">
        <f>IFERROR(VLOOKUP(B159,[1]Отгрузки!$B$208:$C$281,2,0),"-")</f>
        <v>-</v>
      </c>
      <c r="W159" s="95" t="str">
        <f t="shared" si="17"/>
        <v>-</v>
      </c>
      <c r="X159" s="88">
        <f t="shared" si="13"/>
        <v>1</v>
      </c>
      <c r="Y159" s="196">
        <f t="shared" si="14"/>
        <v>1.2350000000000001</v>
      </c>
      <c r="Z159" s="319"/>
      <c r="AA159" s="291"/>
      <c r="AB159" s="63">
        <f>VLOOKUP(B159,'[2]ВОМ КГ-3 СОЭКС'!$C$3:$G$2063,5,0)</f>
        <v>1235</v>
      </c>
      <c r="AC159" s="219">
        <f t="shared" si="15"/>
        <v>0</v>
      </c>
    </row>
    <row r="160" spans="1:29" x14ac:dyDescent="0.3">
      <c r="A160" s="159" t="s">
        <v>537</v>
      </c>
      <c r="B160" s="160" t="s">
        <v>2871</v>
      </c>
      <c r="C160" s="160" t="s">
        <v>4403</v>
      </c>
      <c r="D160" s="113">
        <v>1</v>
      </c>
      <c r="E160" s="85">
        <v>1575.5</v>
      </c>
      <c r="F160" s="86">
        <v>1575.5</v>
      </c>
      <c r="G160" s="87">
        <v>34.68</v>
      </c>
      <c r="H160" s="87">
        <v>34.68</v>
      </c>
      <c r="I160" s="180" t="s">
        <v>165</v>
      </c>
      <c r="J160" s="96"/>
      <c r="K160" s="96"/>
      <c r="L160" s="96"/>
      <c r="M160" s="96"/>
      <c r="N160" s="96"/>
      <c r="O160" s="164"/>
      <c r="P160" s="164">
        <v>1</v>
      </c>
      <c r="Q160" s="164"/>
      <c r="R160" s="77">
        <f t="shared" si="16"/>
        <v>0</v>
      </c>
      <c r="S160" s="77"/>
      <c r="T160" s="291" t="str">
        <f>IFERROR(VLOOKUP(B160,'Найдено на объекте'!$A$2:$I$83,9,0),"-")</f>
        <v>-</v>
      </c>
      <c r="U160" s="196" t="str">
        <f t="shared" si="12"/>
        <v>-</v>
      </c>
      <c r="V160" s="95" t="str">
        <f>IFERROR(VLOOKUP(B160,[1]Отгрузки!$B$208:$C$281,2,0),"-")</f>
        <v>-</v>
      </c>
      <c r="W160" s="95" t="str">
        <f t="shared" si="17"/>
        <v>-</v>
      </c>
      <c r="X160" s="88">
        <f t="shared" si="13"/>
        <v>1</v>
      </c>
      <c r="Y160" s="196">
        <f t="shared" si="14"/>
        <v>1.5754999999999999</v>
      </c>
      <c r="Z160" s="319"/>
      <c r="AA160" s="291"/>
      <c r="AB160" s="63">
        <f>VLOOKUP(B160,'[2]ВОМ КГ-3 СОЭКС'!$C$3:$G$2063,5,0)</f>
        <v>1575.5</v>
      </c>
      <c r="AC160" s="219">
        <f t="shared" si="15"/>
        <v>0</v>
      </c>
    </row>
    <row r="161" spans="1:29" x14ac:dyDescent="0.3">
      <c r="A161" s="159" t="s">
        <v>539</v>
      </c>
      <c r="B161" s="160" t="s">
        <v>2872</v>
      </c>
      <c r="C161" s="160" t="s">
        <v>4404</v>
      </c>
      <c r="D161" s="113">
        <v>1</v>
      </c>
      <c r="E161" s="85">
        <v>232.4</v>
      </c>
      <c r="F161" s="86">
        <v>232.4</v>
      </c>
      <c r="G161" s="87">
        <v>4.62</v>
      </c>
      <c r="H161" s="87">
        <v>4.62</v>
      </c>
      <c r="I161" s="180" t="s">
        <v>165</v>
      </c>
      <c r="J161" s="96"/>
      <c r="K161" s="96"/>
      <c r="L161" s="96"/>
      <c r="M161" s="96"/>
      <c r="N161" s="96"/>
      <c r="O161" s="164"/>
      <c r="P161" s="164">
        <v>1</v>
      </c>
      <c r="Q161" s="164"/>
      <c r="R161" s="77">
        <f t="shared" si="16"/>
        <v>0</v>
      </c>
      <c r="S161" s="77"/>
      <c r="T161" s="291" t="str">
        <f>IFERROR(VLOOKUP(B161,'Найдено на объекте'!$A$2:$I$83,9,0),"-")</f>
        <v>-</v>
      </c>
      <c r="U161" s="196" t="str">
        <f t="shared" si="12"/>
        <v>-</v>
      </c>
      <c r="V161" s="95" t="str">
        <f>IFERROR(VLOOKUP(B161,[1]Отгрузки!$B$208:$C$281,2,0),"-")</f>
        <v>-</v>
      </c>
      <c r="W161" s="95" t="str">
        <f t="shared" si="17"/>
        <v>-</v>
      </c>
      <c r="X161" s="88">
        <f t="shared" si="13"/>
        <v>1</v>
      </c>
      <c r="Y161" s="196">
        <f t="shared" si="14"/>
        <v>0.2324</v>
      </c>
      <c r="Z161" s="319"/>
      <c r="AA161" s="291"/>
      <c r="AB161" s="63">
        <f>VLOOKUP(B161,'[2]ВОМ КГ-3 СОЭКС'!$C$3:$G$2063,5,0)</f>
        <v>232.4</v>
      </c>
      <c r="AC161" s="219">
        <f t="shared" si="15"/>
        <v>0</v>
      </c>
    </row>
    <row r="162" spans="1:29" x14ac:dyDescent="0.3">
      <c r="A162" s="159" t="s">
        <v>541</v>
      </c>
      <c r="B162" s="160" t="s">
        <v>2873</v>
      </c>
      <c r="C162" s="160" t="s">
        <v>4405</v>
      </c>
      <c r="D162" s="113">
        <v>1</v>
      </c>
      <c r="E162" s="85">
        <v>1575.5</v>
      </c>
      <c r="F162" s="86">
        <v>1575.5</v>
      </c>
      <c r="G162" s="87">
        <v>34.68</v>
      </c>
      <c r="H162" s="87">
        <v>34.68</v>
      </c>
      <c r="I162" s="180" t="s">
        <v>165</v>
      </c>
      <c r="J162" s="96"/>
      <c r="K162" s="96"/>
      <c r="L162" s="96"/>
      <c r="M162" s="96"/>
      <c r="N162" s="96"/>
      <c r="O162" s="164"/>
      <c r="P162" s="164">
        <v>1</v>
      </c>
      <c r="Q162" s="164"/>
      <c r="R162" s="77">
        <f t="shared" si="16"/>
        <v>0</v>
      </c>
      <c r="S162" s="77"/>
      <c r="T162" s="291" t="str">
        <f>IFERROR(VLOOKUP(B162,'Найдено на объекте'!$A$2:$I$83,9,0),"-")</f>
        <v>-</v>
      </c>
      <c r="U162" s="196" t="str">
        <f t="shared" si="12"/>
        <v>-</v>
      </c>
      <c r="V162" s="95" t="str">
        <f>IFERROR(VLOOKUP(B162,[1]Отгрузки!$B$208:$C$281,2,0),"-")</f>
        <v>-</v>
      </c>
      <c r="W162" s="95" t="str">
        <f t="shared" si="17"/>
        <v>-</v>
      </c>
      <c r="X162" s="88">
        <f t="shared" si="13"/>
        <v>1</v>
      </c>
      <c r="Y162" s="196">
        <f t="shared" si="14"/>
        <v>1.5754999999999999</v>
      </c>
      <c r="Z162" s="319"/>
      <c r="AA162" s="291"/>
      <c r="AB162" s="63">
        <f>VLOOKUP(B162,'[2]ВОМ КГ-3 СОЭКС'!$C$3:$G$2063,5,0)</f>
        <v>1575.5</v>
      </c>
      <c r="AC162" s="219">
        <f t="shared" si="15"/>
        <v>0</v>
      </c>
    </row>
    <row r="163" spans="1:29" x14ac:dyDescent="0.3">
      <c r="A163" s="159" t="s">
        <v>543</v>
      </c>
      <c r="B163" s="160" t="s">
        <v>2874</v>
      </c>
      <c r="C163" s="160" t="s">
        <v>4406</v>
      </c>
      <c r="D163" s="113">
        <v>1</v>
      </c>
      <c r="E163" s="85">
        <v>235.8</v>
      </c>
      <c r="F163" s="86">
        <v>235.8</v>
      </c>
      <c r="G163" s="87">
        <v>4.6500000000000004</v>
      </c>
      <c r="H163" s="87">
        <v>4.6500000000000004</v>
      </c>
      <c r="I163" s="180" t="s">
        <v>165</v>
      </c>
      <c r="J163" s="96"/>
      <c r="K163" s="96"/>
      <c r="L163" s="96"/>
      <c r="M163" s="96"/>
      <c r="N163" s="96"/>
      <c r="O163" s="164"/>
      <c r="P163" s="164">
        <v>1</v>
      </c>
      <c r="Q163" s="164"/>
      <c r="R163" s="77">
        <f t="shared" si="16"/>
        <v>0</v>
      </c>
      <c r="S163" s="77"/>
      <c r="T163" s="291" t="str">
        <f>IFERROR(VLOOKUP(B163,'Найдено на объекте'!$A$2:$I$83,9,0),"-")</f>
        <v>-</v>
      </c>
      <c r="U163" s="196" t="str">
        <f t="shared" si="12"/>
        <v>-</v>
      </c>
      <c r="V163" s="95" t="str">
        <f>IFERROR(VLOOKUP(B163,[1]Отгрузки!$B$208:$C$281,2,0),"-")</f>
        <v>-</v>
      </c>
      <c r="W163" s="95" t="str">
        <f t="shared" si="17"/>
        <v>-</v>
      </c>
      <c r="X163" s="88">
        <f t="shared" si="13"/>
        <v>1</v>
      </c>
      <c r="Y163" s="196">
        <f t="shared" si="14"/>
        <v>0.23580000000000001</v>
      </c>
      <c r="Z163" s="319"/>
      <c r="AA163" s="291"/>
      <c r="AB163" s="63">
        <f>VLOOKUP(B163,'[2]ВОМ КГ-3 СОЭКС'!$C$3:$G$2063,5,0)</f>
        <v>235.8</v>
      </c>
      <c r="AC163" s="219">
        <f t="shared" si="15"/>
        <v>0</v>
      </c>
    </row>
    <row r="164" spans="1:29" x14ac:dyDescent="0.3">
      <c r="A164" s="159" t="s">
        <v>545</v>
      </c>
      <c r="B164" s="160" t="s">
        <v>2875</v>
      </c>
      <c r="C164" s="160" t="s">
        <v>4407</v>
      </c>
      <c r="D164" s="113">
        <v>1</v>
      </c>
      <c r="E164" s="85">
        <v>1202.7</v>
      </c>
      <c r="F164" s="86">
        <v>1202.7</v>
      </c>
      <c r="G164" s="87">
        <v>25.83</v>
      </c>
      <c r="H164" s="87">
        <v>25.83</v>
      </c>
      <c r="I164" s="180" t="s">
        <v>165</v>
      </c>
      <c r="J164" s="96"/>
      <c r="K164" s="96"/>
      <c r="L164" s="96"/>
      <c r="M164" s="96"/>
      <c r="N164" s="96"/>
      <c r="O164" s="164"/>
      <c r="P164" s="164"/>
      <c r="Q164" s="164">
        <v>1</v>
      </c>
      <c r="R164" s="77">
        <f t="shared" si="16"/>
        <v>0</v>
      </c>
      <c r="S164" s="77"/>
      <c r="T164" s="291" t="str">
        <f>IFERROR(VLOOKUP(B164,'Найдено на объекте'!$A$2:$I$83,9,0),"-")</f>
        <v>-</v>
      </c>
      <c r="U164" s="196" t="str">
        <f t="shared" si="12"/>
        <v>-</v>
      </c>
      <c r="V164" s="95" t="str">
        <f>IFERROR(VLOOKUP(B164,[1]Отгрузки!$B$208:$C$281,2,0),"-")</f>
        <v>-</v>
      </c>
      <c r="W164" s="95" t="str">
        <f t="shared" si="17"/>
        <v>-</v>
      </c>
      <c r="X164" s="88">
        <f t="shared" si="13"/>
        <v>1</v>
      </c>
      <c r="Y164" s="196">
        <f t="shared" si="14"/>
        <v>1.2027000000000001</v>
      </c>
      <c r="Z164" s="319"/>
      <c r="AA164" s="291"/>
      <c r="AB164" s="63">
        <f>VLOOKUP(B164,'[2]ВОМ КГ-3 СОЭКС'!$C$3:$G$2063,5,0)</f>
        <v>1202.7</v>
      </c>
      <c r="AC164" s="219">
        <f t="shared" si="15"/>
        <v>0</v>
      </c>
    </row>
    <row r="165" spans="1:29" x14ac:dyDescent="0.3">
      <c r="A165" s="159" t="s">
        <v>547</v>
      </c>
      <c r="B165" s="160" t="s">
        <v>2876</v>
      </c>
      <c r="C165" s="160" t="s">
        <v>4408</v>
      </c>
      <c r="D165" s="113">
        <v>1</v>
      </c>
      <c r="E165" s="85">
        <v>243.5</v>
      </c>
      <c r="F165" s="86">
        <v>243.5</v>
      </c>
      <c r="G165" s="87">
        <v>5.0999999999999996</v>
      </c>
      <c r="H165" s="87">
        <v>5.0999999999999996</v>
      </c>
      <c r="I165" s="180" t="s">
        <v>165</v>
      </c>
      <c r="J165" s="96"/>
      <c r="K165" s="96"/>
      <c r="L165" s="96"/>
      <c r="M165" s="96"/>
      <c r="N165" s="96"/>
      <c r="O165" s="164"/>
      <c r="P165" s="164"/>
      <c r="Q165" s="164">
        <v>1</v>
      </c>
      <c r="R165" s="77">
        <f t="shared" si="16"/>
        <v>0</v>
      </c>
      <c r="S165" s="77"/>
      <c r="T165" s="291" t="str">
        <f>IFERROR(VLOOKUP(B165,'Найдено на объекте'!$A$2:$I$83,9,0),"-")</f>
        <v>-</v>
      </c>
      <c r="U165" s="196" t="str">
        <f t="shared" si="12"/>
        <v>-</v>
      </c>
      <c r="V165" s="95" t="str">
        <f>IFERROR(VLOOKUP(B165,[1]Отгрузки!$B$208:$C$281,2,0),"-")</f>
        <v>-</v>
      </c>
      <c r="W165" s="95" t="str">
        <f t="shared" si="17"/>
        <v>-</v>
      </c>
      <c r="X165" s="88">
        <f t="shared" si="13"/>
        <v>1</v>
      </c>
      <c r="Y165" s="196">
        <f t="shared" si="14"/>
        <v>0.24349999999999999</v>
      </c>
      <c r="Z165" s="319"/>
      <c r="AA165" s="291"/>
      <c r="AB165" s="63">
        <f>VLOOKUP(B165,'[2]ВОМ КГ-3 СОЭКС'!$C$3:$G$2063,5,0)</f>
        <v>243.5</v>
      </c>
      <c r="AC165" s="219">
        <f t="shared" si="15"/>
        <v>0</v>
      </c>
    </row>
    <row r="166" spans="1:29" x14ac:dyDescent="0.3">
      <c r="A166" s="159" t="s">
        <v>549</v>
      </c>
      <c r="B166" s="160" t="s">
        <v>2877</v>
      </c>
      <c r="C166" s="160" t="s">
        <v>4409</v>
      </c>
      <c r="D166" s="113">
        <v>1</v>
      </c>
      <c r="E166" s="85">
        <v>1202.7</v>
      </c>
      <c r="F166" s="86">
        <v>1202.7</v>
      </c>
      <c r="G166" s="87">
        <v>25.83</v>
      </c>
      <c r="H166" s="87">
        <v>25.83</v>
      </c>
      <c r="I166" s="180" t="s">
        <v>165</v>
      </c>
      <c r="J166" s="96"/>
      <c r="K166" s="96"/>
      <c r="L166" s="96"/>
      <c r="M166" s="96"/>
      <c r="N166" s="96"/>
      <c r="O166" s="164"/>
      <c r="P166" s="164"/>
      <c r="Q166" s="164">
        <v>1</v>
      </c>
      <c r="R166" s="77">
        <f t="shared" si="16"/>
        <v>0</v>
      </c>
      <c r="S166" s="77"/>
      <c r="T166" s="291" t="str">
        <f>IFERROR(VLOOKUP(B166,'Найдено на объекте'!$A$2:$I$83,9,0),"-")</f>
        <v>-</v>
      </c>
      <c r="U166" s="196" t="str">
        <f t="shared" si="12"/>
        <v>-</v>
      </c>
      <c r="V166" s="95" t="str">
        <f>IFERROR(VLOOKUP(B166,[1]Отгрузки!$B$208:$C$281,2,0),"-")</f>
        <v>-</v>
      </c>
      <c r="W166" s="95" t="str">
        <f t="shared" si="17"/>
        <v>-</v>
      </c>
      <c r="X166" s="88">
        <f t="shared" si="13"/>
        <v>1</v>
      </c>
      <c r="Y166" s="196">
        <f t="shared" si="14"/>
        <v>1.2027000000000001</v>
      </c>
      <c r="Z166" s="319"/>
      <c r="AA166" s="291"/>
      <c r="AB166" s="63">
        <f>VLOOKUP(B166,'[2]ВОМ КГ-3 СОЭКС'!$C$3:$G$2063,5,0)</f>
        <v>1202.7</v>
      </c>
      <c r="AC166" s="219">
        <f t="shared" si="15"/>
        <v>0</v>
      </c>
    </row>
    <row r="167" spans="1:29" x14ac:dyDescent="0.3">
      <c r="A167" s="159" t="s">
        <v>551</v>
      </c>
      <c r="B167" s="160" t="s">
        <v>2878</v>
      </c>
      <c r="C167" s="160" t="s">
        <v>4410</v>
      </c>
      <c r="D167" s="113">
        <v>1</v>
      </c>
      <c r="E167" s="85">
        <v>247.5</v>
      </c>
      <c r="F167" s="86">
        <v>247.5</v>
      </c>
      <c r="G167" s="87">
        <v>5.13</v>
      </c>
      <c r="H167" s="87">
        <v>5.13</v>
      </c>
      <c r="I167" s="180" t="s">
        <v>165</v>
      </c>
      <c r="J167" s="96"/>
      <c r="K167" s="96"/>
      <c r="L167" s="96"/>
      <c r="M167" s="96"/>
      <c r="N167" s="96"/>
      <c r="O167" s="164"/>
      <c r="P167" s="164"/>
      <c r="Q167" s="164">
        <v>1</v>
      </c>
      <c r="R167" s="77">
        <f t="shared" si="16"/>
        <v>0</v>
      </c>
      <c r="S167" s="77"/>
      <c r="T167" s="291" t="str">
        <f>IFERROR(VLOOKUP(B167,'Найдено на объекте'!$A$2:$I$83,9,0),"-")</f>
        <v>-</v>
      </c>
      <c r="U167" s="196" t="str">
        <f t="shared" si="12"/>
        <v>-</v>
      </c>
      <c r="V167" s="95" t="str">
        <f>IFERROR(VLOOKUP(B167,[1]Отгрузки!$B$208:$C$281,2,0),"-")</f>
        <v>-</v>
      </c>
      <c r="W167" s="95" t="str">
        <f t="shared" si="17"/>
        <v>-</v>
      </c>
      <c r="X167" s="88">
        <f t="shared" si="13"/>
        <v>1</v>
      </c>
      <c r="Y167" s="196">
        <f t="shared" si="14"/>
        <v>0.2475</v>
      </c>
      <c r="Z167" s="319"/>
      <c r="AA167" s="291"/>
      <c r="AB167" s="63">
        <f>VLOOKUP(B167,'[2]ВОМ КГ-3 СОЭКС'!$C$3:$G$2063,5,0)</f>
        <v>247.5</v>
      </c>
      <c r="AC167" s="219">
        <f t="shared" si="15"/>
        <v>0</v>
      </c>
    </row>
    <row r="168" spans="1:29" x14ac:dyDescent="0.3">
      <c r="A168" s="159" t="s">
        <v>553</v>
      </c>
      <c r="B168" s="160" t="s">
        <v>2879</v>
      </c>
      <c r="C168" s="160" t="s">
        <v>4411</v>
      </c>
      <c r="D168" s="113">
        <v>1</v>
      </c>
      <c r="E168" s="85">
        <v>1753.2</v>
      </c>
      <c r="F168" s="86">
        <v>1753.2</v>
      </c>
      <c r="G168" s="87">
        <v>21.53</v>
      </c>
      <c r="H168" s="87">
        <v>21.53</v>
      </c>
      <c r="I168" s="180" t="s">
        <v>165</v>
      </c>
      <c r="J168" s="96">
        <v>1</v>
      </c>
      <c r="K168" s="96"/>
      <c r="L168" s="96"/>
      <c r="M168" s="96"/>
      <c r="N168" s="96"/>
      <c r="O168" s="164"/>
      <c r="P168" s="164"/>
      <c r="Q168" s="164"/>
      <c r="R168" s="77">
        <f t="shared" si="16"/>
        <v>0</v>
      </c>
      <c r="S168" s="77"/>
      <c r="T168" s="291" t="str">
        <f>IFERROR(VLOOKUP(B168,'Найдено на объекте'!$A$2:$I$83,9,0),"-")</f>
        <v>-</v>
      </c>
      <c r="U168" s="196" t="str">
        <f t="shared" si="12"/>
        <v>-</v>
      </c>
      <c r="V168" s="95" t="str">
        <f>IFERROR(VLOOKUP(B168,[1]Отгрузки!$B$208:$C$281,2,0),"-")</f>
        <v>-</v>
      </c>
      <c r="W168" s="95" t="str">
        <f t="shared" si="17"/>
        <v>-</v>
      </c>
      <c r="X168" s="88">
        <f t="shared" si="13"/>
        <v>1</v>
      </c>
      <c r="Y168" s="196">
        <f t="shared" si="14"/>
        <v>1.7532000000000001</v>
      </c>
      <c r="Z168" s="319"/>
      <c r="AA168" s="291"/>
      <c r="AB168" s="63">
        <f>VLOOKUP(B168,'[2]ВОМ КГ-3 СОЭКС'!$C$3:$G$2063,5,0)</f>
        <v>1753.2</v>
      </c>
      <c r="AC168" s="219">
        <f t="shared" si="15"/>
        <v>0</v>
      </c>
    </row>
    <row r="169" spans="1:29" ht="31.2" x14ac:dyDescent="0.3">
      <c r="A169" s="159" t="s">
        <v>555</v>
      </c>
      <c r="B169" s="160" t="s">
        <v>2880</v>
      </c>
      <c r="C169" s="160" t="s">
        <v>4412</v>
      </c>
      <c r="D169" s="113">
        <v>10</v>
      </c>
      <c r="E169" s="85">
        <v>1764.7</v>
      </c>
      <c r="F169" s="86">
        <v>17647</v>
      </c>
      <c r="G169" s="87">
        <v>21.81</v>
      </c>
      <c r="H169" s="87">
        <v>218.1</v>
      </c>
      <c r="I169" s="180" t="s">
        <v>165</v>
      </c>
      <c r="J169" s="96">
        <v>1</v>
      </c>
      <c r="K169" s="96">
        <v>2</v>
      </c>
      <c r="L169" s="96">
        <v>2</v>
      </c>
      <c r="M169" s="96">
        <v>1</v>
      </c>
      <c r="N169" s="96">
        <v>2</v>
      </c>
      <c r="O169" s="164">
        <v>2</v>
      </c>
      <c r="P169" s="164"/>
      <c r="Q169" s="164"/>
      <c r="R169" s="77">
        <f t="shared" si="16"/>
        <v>0</v>
      </c>
      <c r="S169" s="77"/>
      <c r="T169" s="291" t="str">
        <f>IFERROR(VLOOKUP(B169,'Найдено на объекте'!$A$2:$I$83,9,0),"-")</f>
        <v>-</v>
      </c>
      <c r="U169" s="196" t="str">
        <f t="shared" si="12"/>
        <v>-</v>
      </c>
      <c r="V169" s="95">
        <f>IFERROR(VLOOKUP(B169,[1]Отгрузки!$B$208:$C$281,2,0),"-")</f>
        <v>1</v>
      </c>
      <c r="W169" s="95">
        <f t="shared" si="17"/>
        <v>1.7646999999999999</v>
      </c>
      <c r="X169" s="88">
        <f t="shared" si="13"/>
        <v>9</v>
      </c>
      <c r="Y169" s="196">
        <f t="shared" si="14"/>
        <v>15.882300000000001</v>
      </c>
      <c r="Z169" s="319" t="s">
        <v>4943</v>
      </c>
      <c r="AA169" s="291">
        <f>3+1</f>
        <v>4</v>
      </c>
      <c r="AB169" s="63">
        <f>VLOOKUP(B169,'[2]ВОМ КГ-3 СОЭКС'!$C$3:$G$2063,5,0)</f>
        <v>17647</v>
      </c>
      <c r="AC169" s="219">
        <f t="shared" si="15"/>
        <v>0</v>
      </c>
    </row>
    <row r="170" spans="1:29" x14ac:dyDescent="0.3">
      <c r="A170" s="159" t="s">
        <v>557</v>
      </c>
      <c r="B170" s="160" t="s">
        <v>2881</v>
      </c>
      <c r="C170" s="160" t="s">
        <v>4413</v>
      </c>
      <c r="D170" s="113">
        <v>1</v>
      </c>
      <c r="E170" s="85">
        <v>1786.1</v>
      </c>
      <c r="F170" s="86">
        <v>1786.1</v>
      </c>
      <c r="G170" s="87">
        <v>22.29</v>
      </c>
      <c r="H170" s="87">
        <v>22.29</v>
      </c>
      <c r="I170" s="180" t="s">
        <v>165</v>
      </c>
      <c r="J170" s="96"/>
      <c r="K170" s="96"/>
      <c r="L170" s="96"/>
      <c r="M170" s="96"/>
      <c r="N170" s="96">
        <v>1</v>
      </c>
      <c r="O170" s="164"/>
      <c r="P170" s="164"/>
      <c r="Q170" s="164"/>
      <c r="R170" s="77">
        <f t="shared" si="16"/>
        <v>0</v>
      </c>
      <c r="S170" s="77"/>
      <c r="T170" s="291" t="str">
        <f>IFERROR(VLOOKUP(B170,'Найдено на объекте'!$A$2:$I$83,9,0),"-")</f>
        <v>-</v>
      </c>
      <c r="U170" s="196" t="str">
        <f t="shared" si="12"/>
        <v>-</v>
      </c>
      <c r="V170" s="95" t="str">
        <f>IFERROR(VLOOKUP(B170,[1]Отгрузки!$B$208:$C$281,2,0),"-")</f>
        <v>-</v>
      </c>
      <c r="W170" s="95" t="str">
        <f t="shared" si="17"/>
        <v>-</v>
      </c>
      <c r="X170" s="88">
        <f t="shared" si="13"/>
        <v>1</v>
      </c>
      <c r="Y170" s="196">
        <f t="shared" si="14"/>
        <v>1.7860999999999998</v>
      </c>
      <c r="Z170" s="319"/>
      <c r="AA170" s="291"/>
      <c r="AB170" s="63">
        <f>VLOOKUP(B170,'[2]ВОМ КГ-3 СОЭКС'!$C$3:$G$2063,5,0)</f>
        <v>1786.1</v>
      </c>
      <c r="AC170" s="219">
        <f t="shared" si="15"/>
        <v>0</v>
      </c>
    </row>
    <row r="171" spans="1:29" x14ac:dyDescent="0.3">
      <c r="A171" s="159" t="s">
        <v>560</v>
      </c>
      <c r="B171" s="160" t="s">
        <v>2882</v>
      </c>
      <c r="C171" s="160" t="s">
        <v>4414</v>
      </c>
      <c r="D171" s="113">
        <v>1</v>
      </c>
      <c r="E171" s="85">
        <v>1779.2</v>
      </c>
      <c r="F171" s="86">
        <v>1779.2</v>
      </c>
      <c r="G171" s="87">
        <v>22.16</v>
      </c>
      <c r="H171" s="87">
        <v>22.16</v>
      </c>
      <c r="I171" s="180" t="s">
        <v>165</v>
      </c>
      <c r="J171" s="96"/>
      <c r="K171" s="96"/>
      <c r="L171" s="96"/>
      <c r="M171" s="96"/>
      <c r="N171" s="96"/>
      <c r="O171" s="164"/>
      <c r="P171" s="164">
        <v>1</v>
      </c>
      <c r="Q171" s="164"/>
      <c r="R171" s="77">
        <f t="shared" si="16"/>
        <v>0</v>
      </c>
      <c r="S171" s="77"/>
      <c r="T171" s="291" t="str">
        <f>IFERROR(VLOOKUP(B171,'Найдено на объекте'!$A$2:$I$83,9,0),"-")</f>
        <v>-</v>
      </c>
      <c r="U171" s="196" t="str">
        <f t="shared" si="12"/>
        <v>-</v>
      </c>
      <c r="V171" s="95" t="str">
        <f>IFERROR(VLOOKUP(B171,[1]Отгрузки!$B$208:$C$281,2,0),"-")</f>
        <v>-</v>
      </c>
      <c r="W171" s="95" t="str">
        <f t="shared" si="17"/>
        <v>-</v>
      </c>
      <c r="X171" s="88">
        <f t="shared" si="13"/>
        <v>1</v>
      </c>
      <c r="Y171" s="196">
        <f t="shared" si="14"/>
        <v>1.7792000000000001</v>
      </c>
      <c r="Z171" s="319"/>
      <c r="AA171" s="291"/>
      <c r="AB171" s="63">
        <f>VLOOKUP(B171,'[2]ВОМ КГ-3 СОЭКС'!$C$3:$G$2063,5,0)</f>
        <v>1779.2</v>
      </c>
      <c r="AC171" s="219">
        <f t="shared" si="15"/>
        <v>0</v>
      </c>
    </row>
    <row r="172" spans="1:29" x14ac:dyDescent="0.3">
      <c r="A172" s="159" t="s">
        <v>563</v>
      </c>
      <c r="B172" s="160" t="s">
        <v>2883</v>
      </c>
      <c r="C172" s="160" t="s">
        <v>4415</v>
      </c>
      <c r="D172" s="113">
        <v>1</v>
      </c>
      <c r="E172" s="85">
        <v>1476.3</v>
      </c>
      <c r="F172" s="86">
        <v>1476.3</v>
      </c>
      <c r="G172" s="87">
        <v>25.38</v>
      </c>
      <c r="H172" s="87">
        <v>25.38</v>
      </c>
      <c r="I172" s="180" t="s">
        <v>165</v>
      </c>
      <c r="J172" s="96"/>
      <c r="K172" s="96"/>
      <c r="L172" s="96"/>
      <c r="M172" s="96"/>
      <c r="N172" s="96"/>
      <c r="O172" s="164"/>
      <c r="P172" s="164"/>
      <c r="Q172" s="164">
        <v>1</v>
      </c>
      <c r="R172" s="77">
        <f t="shared" si="16"/>
        <v>0</v>
      </c>
      <c r="S172" s="77"/>
      <c r="T172" s="291" t="str">
        <f>IFERROR(VLOOKUP(B172,'Найдено на объекте'!$A$2:$I$83,9,0),"-")</f>
        <v>-</v>
      </c>
      <c r="U172" s="196" t="str">
        <f t="shared" si="12"/>
        <v>-</v>
      </c>
      <c r="V172" s="95" t="str">
        <f>IFERROR(VLOOKUP(B172,[1]Отгрузки!$B$208:$C$281,2,0),"-")</f>
        <v>-</v>
      </c>
      <c r="W172" s="95" t="str">
        <f t="shared" si="17"/>
        <v>-</v>
      </c>
      <c r="X172" s="88">
        <f t="shared" si="13"/>
        <v>1</v>
      </c>
      <c r="Y172" s="196">
        <f t="shared" si="14"/>
        <v>1.4762999999999999</v>
      </c>
      <c r="Z172" s="319"/>
      <c r="AA172" s="291"/>
      <c r="AB172" s="63">
        <f>VLOOKUP(B172,'[2]ВОМ КГ-3 СОЭКС'!$C$3:$G$2063,5,0)</f>
        <v>1476.3</v>
      </c>
      <c r="AC172" s="219">
        <f t="shared" si="15"/>
        <v>0</v>
      </c>
    </row>
    <row r="173" spans="1:29" x14ac:dyDescent="0.3">
      <c r="A173" s="159" t="s">
        <v>566</v>
      </c>
      <c r="B173" s="160" t="s">
        <v>2884</v>
      </c>
      <c r="C173" s="160" t="s">
        <v>4416</v>
      </c>
      <c r="D173" s="113">
        <v>1</v>
      </c>
      <c r="E173" s="85">
        <v>1492.9</v>
      </c>
      <c r="F173" s="86">
        <v>1492.9</v>
      </c>
      <c r="G173" s="87">
        <v>25.7</v>
      </c>
      <c r="H173" s="87">
        <v>25.7</v>
      </c>
      <c r="I173" s="180" t="s">
        <v>165</v>
      </c>
      <c r="J173" s="96"/>
      <c r="K173" s="96"/>
      <c r="L173" s="96"/>
      <c r="M173" s="96"/>
      <c r="N173" s="96"/>
      <c r="O173" s="164"/>
      <c r="P173" s="164"/>
      <c r="Q173" s="164">
        <v>1</v>
      </c>
      <c r="R173" s="77">
        <f t="shared" si="16"/>
        <v>0</v>
      </c>
      <c r="S173" s="77"/>
      <c r="T173" s="291" t="str">
        <f>IFERROR(VLOOKUP(B173,'Найдено на объекте'!$A$2:$I$83,9,0),"-")</f>
        <v>-</v>
      </c>
      <c r="U173" s="196" t="str">
        <f t="shared" si="12"/>
        <v>-</v>
      </c>
      <c r="V173" s="95" t="str">
        <f>IFERROR(VLOOKUP(B173,[1]Отгрузки!$B$208:$C$281,2,0),"-")</f>
        <v>-</v>
      </c>
      <c r="W173" s="95" t="str">
        <f t="shared" si="17"/>
        <v>-</v>
      </c>
      <c r="X173" s="88">
        <f t="shared" si="13"/>
        <v>1</v>
      </c>
      <c r="Y173" s="196">
        <f t="shared" si="14"/>
        <v>1.4929000000000001</v>
      </c>
      <c r="Z173" s="319"/>
      <c r="AA173" s="291"/>
      <c r="AB173" s="63">
        <f>VLOOKUP(B173,'[2]ВОМ КГ-3 СОЭКС'!$C$3:$G$2063,5,0)</f>
        <v>1492.9</v>
      </c>
      <c r="AC173" s="219">
        <f t="shared" si="15"/>
        <v>0</v>
      </c>
    </row>
    <row r="174" spans="1:29" x14ac:dyDescent="0.3">
      <c r="A174" s="159" t="s">
        <v>569</v>
      </c>
      <c r="B174" s="160" t="s">
        <v>2885</v>
      </c>
      <c r="C174" s="160" t="s">
        <v>4417</v>
      </c>
      <c r="D174" s="113">
        <v>1</v>
      </c>
      <c r="E174" s="85">
        <v>205.9</v>
      </c>
      <c r="F174" s="86">
        <v>205.9</v>
      </c>
      <c r="G174" s="87">
        <v>4.83</v>
      </c>
      <c r="H174" s="87">
        <v>4.83</v>
      </c>
      <c r="I174" s="180" t="s">
        <v>165</v>
      </c>
      <c r="J174" s="96">
        <v>1</v>
      </c>
      <c r="K174" s="96"/>
      <c r="L174" s="96"/>
      <c r="M174" s="96"/>
      <c r="N174" s="96"/>
      <c r="O174" s="164"/>
      <c r="P174" s="164"/>
      <c r="Q174" s="164"/>
      <c r="R174" s="77">
        <f t="shared" si="16"/>
        <v>0</v>
      </c>
      <c r="S174" s="77"/>
      <c r="T174" s="291" t="str">
        <f>IFERROR(VLOOKUP(B174,'Найдено на объекте'!$A$2:$I$83,9,0),"-")</f>
        <v>-</v>
      </c>
      <c r="U174" s="196" t="str">
        <f t="shared" si="12"/>
        <v>-</v>
      </c>
      <c r="V174" s="95" t="str">
        <f>IFERROR(VLOOKUP(B174,[1]Отгрузки!$B$208:$C$281,2,0),"-")</f>
        <v>-</v>
      </c>
      <c r="W174" s="95" t="str">
        <f t="shared" si="17"/>
        <v>-</v>
      </c>
      <c r="X174" s="88">
        <f t="shared" si="13"/>
        <v>1</v>
      </c>
      <c r="Y174" s="196">
        <f t="shared" si="14"/>
        <v>0.2059</v>
      </c>
      <c r="Z174" s="319"/>
      <c r="AA174" s="291"/>
      <c r="AB174" s="63">
        <f>VLOOKUP(B174,'[2]ВОМ КГ-3 СОЭКС'!$C$3:$G$2063,5,0)</f>
        <v>205.9</v>
      </c>
      <c r="AC174" s="219">
        <f t="shared" si="15"/>
        <v>0</v>
      </c>
    </row>
    <row r="175" spans="1:29" x14ac:dyDescent="0.3">
      <c r="A175" s="159" t="s">
        <v>572</v>
      </c>
      <c r="B175" s="160" t="s">
        <v>2886</v>
      </c>
      <c r="C175" s="160" t="s">
        <v>4418</v>
      </c>
      <c r="D175" s="113">
        <v>1</v>
      </c>
      <c r="E175" s="85">
        <v>314.7</v>
      </c>
      <c r="F175" s="86">
        <v>314.7</v>
      </c>
      <c r="G175" s="87">
        <v>8.01</v>
      </c>
      <c r="H175" s="87">
        <v>8.01</v>
      </c>
      <c r="I175" s="180" t="s">
        <v>165</v>
      </c>
      <c r="J175" s="96">
        <v>1</v>
      </c>
      <c r="K175" s="96"/>
      <c r="L175" s="96"/>
      <c r="M175" s="96"/>
      <c r="N175" s="96"/>
      <c r="O175" s="164"/>
      <c r="P175" s="164"/>
      <c r="Q175" s="164"/>
      <c r="R175" s="77">
        <f t="shared" si="16"/>
        <v>0</v>
      </c>
      <c r="S175" s="77"/>
      <c r="T175" s="291" t="str">
        <f>IFERROR(VLOOKUP(B175,'Найдено на объекте'!$A$2:$I$83,9,0),"-")</f>
        <v>-</v>
      </c>
      <c r="U175" s="196" t="str">
        <f t="shared" si="12"/>
        <v>-</v>
      </c>
      <c r="V175" s="95" t="str">
        <f>IFERROR(VLOOKUP(B175,[1]Отгрузки!$B$208:$C$281,2,0),"-")</f>
        <v>-</v>
      </c>
      <c r="W175" s="95" t="str">
        <f t="shared" si="17"/>
        <v>-</v>
      </c>
      <c r="X175" s="88">
        <f t="shared" si="13"/>
        <v>1</v>
      </c>
      <c r="Y175" s="196">
        <f t="shared" si="14"/>
        <v>0.31469999999999998</v>
      </c>
      <c r="Z175" s="319"/>
      <c r="AA175" s="291"/>
      <c r="AB175" s="63">
        <f>VLOOKUP(B175,'[2]ВОМ КГ-3 СОЭКС'!$C$3:$G$2063,5,0)</f>
        <v>314.7</v>
      </c>
      <c r="AC175" s="219">
        <f t="shared" si="15"/>
        <v>0</v>
      </c>
    </row>
    <row r="176" spans="1:29" x14ac:dyDescent="0.3">
      <c r="A176" s="159" t="s">
        <v>575</v>
      </c>
      <c r="B176" s="160" t="s">
        <v>2887</v>
      </c>
      <c r="C176" s="160" t="s">
        <v>4419</v>
      </c>
      <c r="D176" s="113">
        <v>9</v>
      </c>
      <c r="E176" s="85">
        <v>222.3</v>
      </c>
      <c r="F176" s="86">
        <v>2000.7</v>
      </c>
      <c r="G176" s="87">
        <v>5.14</v>
      </c>
      <c r="H176" s="87">
        <v>46.26</v>
      </c>
      <c r="I176" s="180" t="s">
        <v>165</v>
      </c>
      <c r="J176" s="96"/>
      <c r="K176" s="96">
        <v>2</v>
      </c>
      <c r="L176" s="96">
        <v>2</v>
      </c>
      <c r="M176" s="96">
        <v>1</v>
      </c>
      <c r="N176" s="96">
        <v>2</v>
      </c>
      <c r="O176" s="164">
        <v>2</v>
      </c>
      <c r="P176" s="164"/>
      <c r="Q176" s="164"/>
      <c r="R176" s="77">
        <f t="shared" si="16"/>
        <v>0</v>
      </c>
      <c r="S176" s="77"/>
      <c r="T176" s="291" t="str">
        <f>IFERROR(VLOOKUP(B176,'Найдено на объекте'!$A$2:$I$83,9,0),"-")</f>
        <v>-</v>
      </c>
      <c r="U176" s="196" t="str">
        <f t="shared" si="12"/>
        <v>-</v>
      </c>
      <c r="V176" s="95" t="str">
        <f>IFERROR(VLOOKUP(B176,[1]Отгрузки!$B$208:$C$281,2,0),"-")</f>
        <v>-</v>
      </c>
      <c r="W176" s="95" t="str">
        <f t="shared" si="17"/>
        <v>-</v>
      </c>
      <c r="X176" s="88">
        <f t="shared" si="13"/>
        <v>9</v>
      </c>
      <c r="Y176" s="196">
        <f t="shared" si="14"/>
        <v>2.0007000000000001</v>
      </c>
      <c r="Z176" s="319"/>
      <c r="AA176" s="291"/>
      <c r="AB176" s="63">
        <f>VLOOKUP(B176,'[2]ВОМ КГ-3 СОЭКС'!$C$3:$G$2063,5,0)</f>
        <v>2000.7</v>
      </c>
      <c r="AC176" s="219">
        <f t="shared" si="15"/>
        <v>0</v>
      </c>
    </row>
    <row r="177" spans="1:29" x14ac:dyDescent="0.3">
      <c r="A177" s="159" t="s">
        <v>578</v>
      </c>
      <c r="B177" s="160" t="s">
        <v>2888</v>
      </c>
      <c r="C177" s="160" t="s">
        <v>4420</v>
      </c>
      <c r="D177" s="113">
        <v>9</v>
      </c>
      <c r="E177" s="85">
        <v>222.9</v>
      </c>
      <c r="F177" s="86">
        <v>2006.1</v>
      </c>
      <c r="G177" s="87">
        <v>5.47</v>
      </c>
      <c r="H177" s="87">
        <v>49.23</v>
      </c>
      <c r="I177" s="180" t="s">
        <v>165</v>
      </c>
      <c r="J177" s="96"/>
      <c r="K177" s="96">
        <v>2</v>
      </c>
      <c r="L177" s="96">
        <v>2</v>
      </c>
      <c r="M177" s="96">
        <v>1</v>
      </c>
      <c r="N177" s="96">
        <v>2</v>
      </c>
      <c r="O177" s="164">
        <v>2</v>
      </c>
      <c r="P177" s="164"/>
      <c r="Q177" s="164"/>
      <c r="R177" s="77">
        <f t="shared" si="16"/>
        <v>0</v>
      </c>
      <c r="S177" s="77"/>
      <c r="T177" s="291" t="str">
        <f>IFERROR(VLOOKUP(B177,'Найдено на объекте'!$A$2:$I$83,9,0),"-")</f>
        <v>-</v>
      </c>
      <c r="U177" s="196" t="str">
        <f t="shared" si="12"/>
        <v>-</v>
      </c>
      <c r="V177" s="95" t="str">
        <f>IFERROR(VLOOKUP(B177,[1]Отгрузки!$B$208:$C$281,2,0),"-")</f>
        <v>-</v>
      </c>
      <c r="W177" s="95" t="str">
        <f t="shared" si="17"/>
        <v>-</v>
      </c>
      <c r="X177" s="88">
        <f t="shared" si="13"/>
        <v>9</v>
      </c>
      <c r="Y177" s="196">
        <f t="shared" si="14"/>
        <v>2.0061</v>
      </c>
      <c r="Z177" s="319"/>
      <c r="AA177" s="291"/>
      <c r="AB177" s="63">
        <f>VLOOKUP(B177,'[2]ВОМ КГ-3 СОЭКС'!$C$3:$G$2063,5,0)</f>
        <v>2006.1</v>
      </c>
      <c r="AC177" s="219">
        <f t="shared" si="15"/>
        <v>0</v>
      </c>
    </row>
    <row r="178" spans="1:29" x14ac:dyDescent="0.3">
      <c r="A178" s="159" t="s">
        <v>581</v>
      </c>
      <c r="B178" s="160" t="s">
        <v>2889</v>
      </c>
      <c r="C178" s="160" t="s">
        <v>4421</v>
      </c>
      <c r="D178" s="113">
        <v>1</v>
      </c>
      <c r="E178" s="85">
        <v>231.3</v>
      </c>
      <c r="F178" s="86">
        <v>231.3</v>
      </c>
      <c r="G178" s="87">
        <v>5.45</v>
      </c>
      <c r="H178" s="87">
        <v>5.45</v>
      </c>
      <c r="I178" s="180" t="s">
        <v>165</v>
      </c>
      <c r="J178" s="96"/>
      <c r="K178" s="96"/>
      <c r="L178" s="96"/>
      <c r="M178" s="96">
        <v>1</v>
      </c>
      <c r="N178" s="96"/>
      <c r="O178" s="164"/>
      <c r="P178" s="164"/>
      <c r="Q178" s="164"/>
      <c r="R178" s="77">
        <f t="shared" si="16"/>
        <v>0</v>
      </c>
      <c r="S178" s="77"/>
      <c r="T178" s="291" t="str">
        <f>IFERROR(VLOOKUP(B178,'Найдено на объекте'!$A$2:$I$83,9,0),"-")</f>
        <v>-</v>
      </c>
      <c r="U178" s="196" t="str">
        <f t="shared" si="12"/>
        <v>-</v>
      </c>
      <c r="V178" s="95" t="str">
        <f>IFERROR(VLOOKUP(B178,[1]Отгрузки!$B$208:$C$281,2,0),"-")</f>
        <v>-</v>
      </c>
      <c r="W178" s="95" t="str">
        <f t="shared" si="17"/>
        <v>-</v>
      </c>
      <c r="X178" s="88">
        <f t="shared" si="13"/>
        <v>1</v>
      </c>
      <c r="Y178" s="196">
        <f t="shared" si="14"/>
        <v>0.23130000000000001</v>
      </c>
      <c r="Z178" s="319"/>
      <c r="AA178" s="291"/>
      <c r="AB178" s="63">
        <f>VLOOKUP(B178,'[2]ВОМ КГ-3 СОЭКС'!$C$3:$G$2063,5,0)</f>
        <v>231.3</v>
      </c>
      <c r="AC178" s="219">
        <f t="shared" si="15"/>
        <v>0</v>
      </c>
    </row>
    <row r="179" spans="1:29" x14ac:dyDescent="0.3">
      <c r="A179" s="159" t="s">
        <v>584</v>
      </c>
      <c r="B179" s="160" t="s">
        <v>2890</v>
      </c>
      <c r="C179" s="160" t="s">
        <v>4422</v>
      </c>
      <c r="D179" s="113">
        <v>1</v>
      </c>
      <c r="E179" s="85">
        <v>231.8</v>
      </c>
      <c r="F179" s="86">
        <v>231.8</v>
      </c>
      <c r="G179" s="87">
        <v>5.74</v>
      </c>
      <c r="H179" s="87">
        <v>5.74</v>
      </c>
      <c r="I179" s="180" t="s">
        <v>165</v>
      </c>
      <c r="J179" s="96"/>
      <c r="K179" s="96"/>
      <c r="L179" s="96"/>
      <c r="M179" s="96">
        <v>1</v>
      </c>
      <c r="N179" s="96"/>
      <c r="O179" s="164"/>
      <c r="P179" s="164"/>
      <c r="Q179" s="164"/>
      <c r="R179" s="77">
        <f t="shared" si="16"/>
        <v>0</v>
      </c>
      <c r="S179" s="77"/>
      <c r="T179" s="291" t="str">
        <f>IFERROR(VLOOKUP(B179,'Найдено на объекте'!$A$2:$I$83,9,0),"-")</f>
        <v>-</v>
      </c>
      <c r="U179" s="196" t="str">
        <f t="shared" si="12"/>
        <v>-</v>
      </c>
      <c r="V179" s="95" t="str">
        <f>IFERROR(VLOOKUP(B179,[1]Отгрузки!$B$208:$C$281,2,0),"-")</f>
        <v>-</v>
      </c>
      <c r="W179" s="95" t="str">
        <f t="shared" si="17"/>
        <v>-</v>
      </c>
      <c r="X179" s="88">
        <f t="shared" si="13"/>
        <v>1</v>
      </c>
      <c r="Y179" s="196">
        <f t="shared" si="14"/>
        <v>0.23180000000000001</v>
      </c>
      <c r="Z179" s="319"/>
      <c r="AA179" s="291"/>
      <c r="AB179" s="63">
        <f>VLOOKUP(B179,'[2]ВОМ КГ-3 СОЭКС'!$C$3:$G$2063,5,0)</f>
        <v>231.8</v>
      </c>
      <c r="AC179" s="219">
        <f t="shared" si="15"/>
        <v>0</v>
      </c>
    </row>
    <row r="180" spans="1:29" x14ac:dyDescent="0.3">
      <c r="A180" s="159" t="s">
        <v>587</v>
      </c>
      <c r="B180" s="160" t="s">
        <v>2891</v>
      </c>
      <c r="C180" s="160" t="s">
        <v>4423</v>
      </c>
      <c r="D180" s="113">
        <v>1</v>
      </c>
      <c r="E180" s="85">
        <v>232.8</v>
      </c>
      <c r="F180" s="86">
        <v>232.8</v>
      </c>
      <c r="G180" s="87">
        <v>5.46</v>
      </c>
      <c r="H180" s="87">
        <v>5.46</v>
      </c>
      <c r="I180" s="180" t="s">
        <v>165</v>
      </c>
      <c r="J180" s="96"/>
      <c r="K180" s="96"/>
      <c r="L180" s="96"/>
      <c r="M180" s="96"/>
      <c r="N180" s="96">
        <v>1</v>
      </c>
      <c r="O180" s="164"/>
      <c r="P180" s="164"/>
      <c r="Q180" s="164"/>
      <c r="R180" s="77">
        <f t="shared" si="16"/>
        <v>0</v>
      </c>
      <c r="S180" s="77"/>
      <c r="T180" s="291" t="str">
        <f>IFERROR(VLOOKUP(B180,'Найдено на объекте'!$A$2:$I$83,9,0),"-")</f>
        <v>-</v>
      </c>
      <c r="U180" s="196" t="str">
        <f t="shared" si="12"/>
        <v>-</v>
      </c>
      <c r="V180" s="95" t="str">
        <f>IFERROR(VLOOKUP(B180,[1]Отгрузки!$B$208:$C$281,2,0),"-")</f>
        <v>-</v>
      </c>
      <c r="W180" s="95" t="str">
        <f t="shared" si="17"/>
        <v>-</v>
      </c>
      <c r="X180" s="88">
        <f t="shared" si="13"/>
        <v>1</v>
      </c>
      <c r="Y180" s="196">
        <f t="shared" si="14"/>
        <v>0.23280000000000001</v>
      </c>
      <c r="Z180" s="319"/>
      <c r="AA180" s="291"/>
      <c r="AB180" s="63">
        <f>VLOOKUP(B180,'[2]ВОМ КГ-3 СОЭКС'!$C$3:$G$2063,5,0)</f>
        <v>232.8</v>
      </c>
      <c r="AC180" s="219">
        <f t="shared" si="15"/>
        <v>0</v>
      </c>
    </row>
    <row r="181" spans="1:29" x14ac:dyDescent="0.3">
      <c r="A181" s="159" t="s">
        <v>590</v>
      </c>
      <c r="B181" s="160" t="s">
        <v>2892</v>
      </c>
      <c r="C181" s="160" t="s">
        <v>4424</v>
      </c>
      <c r="D181" s="113">
        <v>1</v>
      </c>
      <c r="E181" s="85">
        <v>242.5</v>
      </c>
      <c r="F181" s="86">
        <v>242.5</v>
      </c>
      <c r="G181" s="87">
        <v>6.12</v>
      </c>
      <c r="H181" s="87">
        <v>6.12</v>
      </c>
      <c r="I181" s="180" t="s">
        <v>165</v>
      </c>
      <c r="J181" s="96"/>
      <c r="K181" s="96"/>
      <c r="L181" s="96"/>
      <c r="M181" s="96"/>
      <c r="N181" s="96">
        <v>1</v>
      </c>
      <c r="O181" s="164"/>
      <c r="P181" s="164"/>
      <c r="Q181" s="164"/>
      <c r="R181" s="77">
        <f t="shared" si="16"/>
        <v>0</v>
      </c>
      <c r="S181" s="77"/>
      <c r="T181" s="291" t="str">
        <f>IFERROR(VLOOKUP(B181,'Найдено на объекте'!$A$2:$I$83,9,0),"-")</f>
        <v>-</v>
      </c>
      <c r="U181" s="196" t="str">
        <f t="shared" si="12"/>
        <v>-</v>
      </c>
      <c r="V181" s="95" t="str">
        <f>IFERROR(VLOOKUP(B181,[1]Отгрузки!$B$208:$C$281,2,0),"-")</f>
        <v>-</v>
      </c>
      <c r="W181" s="95" t="str">
        <f t="shared" si="17"/>
        <v>-</v>
      </c>
      <c r="X181" s="88">
        <f t="shared" si="13"/>
        <v>1</v>
      </c>
      <c r="Y181" s="196">
        <f t="shared" si="14"/>
        <v>0.24249999999999999</v>
      </c>
      <c r="Z181" s="319"/>
      <c r="AA181" s="291"/>
      <c r="AB181" s="63">
        <f>VLOOKUP(B181,'[2]ВОМ КГ-3 СОЭКС'!$C$3:$G$2063,5,0)</f>
        <v>242.5</v>
      </c>
      <c r="AC181" s="219">
        <f t="shared" si="15"/>
        <v>0</v>
      </c>
    </row>
    <row r="182" spans="1:29" x14ac:dyDescent="0.3">
      <c r="A182" s="159" t="s">
        <v>593</v>
      </c>
      <c r="B182" s="160" t="s">
        <v>2893</v>
      </c>
      <c r="C182" s="160" t="s">
        <v>4425</v>
      </c>
      <c r="D182" s="113">
        <v>1</v>
      </c>
      <c r="E182" s="85">
        <v>231.3</v>
      </c>
      <c r="F182" s="86">
        <v>231.3</v>
      </c>
      <c r="G182" s="87">
        <v>5.45</v>
      </c>
      <c r="H182" s="87">
        <v>5.45</v>
      </c>
      <c r="I182" s="180" t="s">
        <v>165</v>
      </c>
      <c r="J182" s="96"/>
      <c r="K182" s="96"/>
      <c r="L182" s="96"/>
      <c r="M182" s="96"/>
      <c r="N182" s="96">
        <v>1</v>
      </c>
      <c r="O182" s="164"/>
      <c r="P182" s="164"/>
      <c r="Q182" s="164"/>
      <c r="R182" s="77">
        <f t="shared" si="16"/>
        <v>0</v>
      </c>
      <c r="S182" s="77"/>
      <c r="T182" s="291" t="str">
        <f>IFERROR(VLOOKUP(B182,'Найдено на объекте'!$A$2:$I$83,9,0),"-")</f>
        <v>-</v>
      </c>
      <c r="U182" s="196" t="str">
        <f t="shared" si="12"/>
        <v>-</v>
      </c>
      <c r="V182" s="95" t="str">
        <f>IFERROR(VLOOKUP(B182,[1]Отгрузки!$B$208:$C$281,2,0),"-")</f>
        <v>-</v>
      </c>
      <c r="W182" s="95" t="str">
        <f t="shared" si="17"/>
        <v>-</v>
      </c>
      <c r="X182" s="88">
        <f t="shared" si="13"/>
        <v>1</v>
      </c>
      <c r="Y182" s="196">
        <f t="shared" si="14"/>
        <v>0.23130000000000001</v>
      </c>
      <c r="Z182" s="319"/>
      <c r="AA182" s="291"/>
      <c r="AB182" s="63">
        <f>VLOOKUP(B182,'[2]ВОМ КГ-3 СОЭКС'!$C$3:$G$2063,5,0)</f>
        <v>231.3</v>
      </c>
      <c r="AC182" s="219">
        <f t="shared" si="15"/>
        <v>0</v>
      </c>
    </row>
    <row r="183" spans="1:29" x14ac:dyDescent="0.3">
      <c r="A183" s="159" t="s">
        <v>596</v>
      </c>
      <c r="B183" s="160" t="s">
        <v>2894</v>
      </c>
      <c r="C183" s="160" t="s">
        <v>4426</v>
      </c>
      <c r="D183" s="113">
        <v>1</v>
      </c>
      <c r="E183" s="85">
        <v>231.8</v>
      </c>
      <c r="F183" s="86">
        <v>231.8</v>
      </c>
      <c r="G183" s="87">
        <v>5.74</v>
      </c>
      <c r="H183" s="87">
        <v>5.74</v>
      </c>
      <c r="I183" s="180" t="s">
        <v>165</v>
      </c>
      <c r="J183" s="96"/>
      <c r="K183" s="96"/>
      <c r="L183" s="96"/>
      <c r="M183" s="96"/>
      <c r="N183" s="96">
        <v>1</v>
      </c>
      <c r="O183" s="164"/>
      <c r="P183" s="164"/>
      <c r="Q183" s="164"/>
      <c r="R183" s="77">
        <f t="shared" si="16"/>
        <v>0</v>
      </c>
      <c r="S183" s="77"/>
      <c r="T183" s="291" t="str">
        <f>IFERROR(VLOOKUP(B183,'Найдено на объекте'!$A$2:$I$83,9,0),"-")</f>
        <v>-</v>
      </c>
      <c r="U183" s="196" t="str">
        <f t="shared" si="12"/>
        <v>-</v>
      </c>
      <c r="V183" s="95" t="str">
        <f>IFERROR(VLOOKUP(B183,[1]Отгрузки!$B$208:$C$281,2,0),"-")</f>
        <v>-</v>
      </c>
      <c r="W183" s="95" t="str">
        <f t="shared" si="17"/>
        <v>-</v>
      </c>
      <c r="X183" s="88">
        <f t="shared" si="13"/>
        <v>1</v>
      </c>
      <c r="Y183" s="196">
        <f t="shared" si="14"/>
        <v>0.23180000000000001</v>
      </c>
      <c r="Z183" s="319"/>
      <c r="AA183" s="291"/>
      <c r="AB183" s="63">
        <f>VLOOKUP(B183,'[2]ВОМ КГ-3 СОЭКС'!$C$3:$G$2063,5,0)</f>
        <v>231.8</v>
      </c>
      <c r="AC183" s="219">
        <f t="shared" si="15"/>
        <v>0</v>
      </c>
    </row>
    <row r="184" spans="1:29" x14ac:dyDescent="0.3">
      <c r="A184" s="159" t="s">
        <v>599</v>
      </c>
      <c r="B184" s="160" t="s">
        <v>2895</v>
      </c>
      <c r="C184" s="160" t="s">
        <v>4427</v>
      </c>
      <c r="D184" s="113">
        <v>4</v>
      </c>
      <c r="E184" s="85">
        <v>66.900000000000006</v>
      </c>
      <c r="F184" s="86">
        <v>267.60000000000002</v>
      </c>
      <c r="G184" s="87">
        <v>1.6</v>
      </c>
      <c r="H184" s="87">
        <v>6.4</v>
      </c>
      <c r="I184" s="180" t="s">
        <v>170</v>
      </c>
      <c r="J184" s="96"/>
      <c r="K184" s="96"/>
      <c r="L184" s="96"/>
      <c r="M184" s="96">
        <v>2</v>
      </c>
      <c r="N184" s="96">
        <v>2</v>
      </c>
      <c r="O184" s="164"/>
      <c r="P184" s="164"/>
      <c r="Q184" s="164"/>
      <c r="R184" s="77">
        <f t="shared" si="16"/>
        <v>0</v>
      </c>
      <c r="S184" s="77"/>
      <c r="T184" s="291" t="str">
        <f>IFERROR(VLOOKUP(B184,'Найдено на объекте'!$A$2:$I$83,9,0),"-")</f>
        <v>-</v>
      </c>
      <c r="U184" s="196" t="str">
        <f t="shared" si="12"/>
        <v>-</v>
      </c>
      <c r="V184" s="95" t="str">
        <f>IFERROR(VLOOKUP(B184,[1]Отгрузки!$B$208:$C$281,2,0),"-")</f>
        <v>-</v>
      </c>
      <c r="W184" s="95" t="str">
        <f t="shared" si="17"/>
        <v>-</v>
      </c>
      <c r="X184" s="88">
        <f t="shared" si="13"/>
        <v>4</v>
      </c>
      <c r="Y184" s="196">
        <f t="shared" si="14"/>
        <v>0.2676</v>
      </c>
      <c r="Z184" s="319"/>
      <c r="AA184" s="291"/>
      <c r="AB184" s="63">
        <f>VLOOKUP(B184,'[2]ВОМ КГ-3 СОЭКС'!$C$3:$G$2063,5,0)</f>
        <v>267.60000000000002</v>
      </c>
      <c r="AC184" s="219">
        <f t="shared" si="15"/>
        <v>0</v>
      </c>
    </row>
    <row r="185" spans="1:29" x14ac:dyDescent="0.3">
      <c r="A185" s="159" t="s">
        <v>602</v>
      </c>
      <c r="B185" s="160" t="s">
        <v>2896</v>
      </c>
      <c r="C185" s="160" t="s">
        <v>4428</v>
      </c>
      <c r="D185" s="113">
        <v>4</v>
      </c>
      <c r="E185" s="85">
        <v>17.5</v>
      </c>
      <c r="F185" s="86">
        <v>70</v>
      </c>
      <c r="G185" s="87">
        <v>0.52</v>
      </c>
      <c r="H185" s="87">
        <v>2.08</v>
      </c>
      <c r="I185" s="180" t="s">
        <v>170</v>
      </c>
      <c r="J185" s="96"/>
      <c r="K185" s="96"/>
      <c r="L185" s="96"/>
      <c r="M185" s="96">
        <v>2</v>
      </c>
      <c r="N185" s="96">
        <v>2</v>
      </c>
      <c r="O185" s="164"/>
      <c r="P185" s="164"/>
      <c r="Q185" s="164"/>
      <c r="R185" s="77">
        <f t="shared" si="16"/>
        <v>0</v>
      </c>
      <c r="S185" s="77"/>
      <c r="T185" s="291" t="str">
        <f>IFERROR(VLOOKUP(B185,'Найдено на объекте'!$A$2:$I$83,9,0),"-")</f>
        <v>-</v>
      </c>
      <c r="U185" s="196" t="str">
        <f t="shared" si="12"/>
        <v>-</v>
      </c>
      <c r="V185" s="95" t="str">
        <f>IFERROR(VLOOKUP(B185,[1]Отгрузки!$B$208:$C$281,2,0),"-")</f>
        <v>-</v>
      </c>
      <c r="W185" s="95" t="str">
        <f t="shared" si="17"/>
        <v>-</v>
      </c>
      <c r="X185" s="88">
        <f t="shared" si="13"/>
        <v>4</v>
      </c>
      <c r="Y185" s="196">
        <f t="shared" si="14"/>
        <v>7.0000000000000007E-2</v>
      </c>
      <c r="Z185" s="319"/>
      <c r="AA185" s="291"/>
      <c r="AB185" s="63">
        <f>VLOOKUP(B185,'[2]ВОМ КГ-3 СОЭКС'!$C$3:$G$2063,5,0)</f>
        <v>70</v>
      </c>
      <c r="AC185" s="219">
        <f t="shared" si="15"/>
        <v>0</v>
      </c>
    </row>
    <row r="186" spans="1:29" x14ac:dyDescent="0.3">
      <c r="A186" s="159" t="s">
        <v>605</v>
      </c>
      <c r="B186" s="160" t="s">
        <v>2897</v>
      </c>
      <c r="C186" s="160" t="s">
        <v>4429</v>
      </c>
      <c r="D186" s="113">
        <v>2</v>
      </c>
      <c r="E186" s="85">
        <v>278.8</v>
      </c>
      <c r="F186" s="86">
        <v>557.6</v>
      </c>
      <c r="G186" s="87">
        <v>15.24</v>
      </c>
      <c r="H186" s="87">
        <v>30.48</v>
      </c>
      <c r="I186" s="180" t="s">
        <v>170</v>
      </c>
      <c r="J186" s="96"/>
      <c r="K186" s="96"/>
      <c r="L186" s="96"/>
      <c r="M186" s="96">
        <v>1</v>
      </c>
      <c r="N186" s="96">
        <v>1</v>
      </c>
      <c r="O186" s="164"/>
      <c r="P186" s="164"/>
      <c r="Q186" s="164"/>
      <c r="R186" s="77">
        <f t="shared" si="16"/>
        <v>0</v>
      </c>
      <c r="S186" s="77"/>
      <c r="T186" s="291" t="str">
        <f>IFERROR(VLOOKUP(B186,'Найдено на объекте'!$A$2:$I$83,9,0),"-")</f>
        <v>-</v>
      </c>
      <c r="U186" s="196" t="str">
        <f t="shared" si="12"/>
        <v>-</v>
      </c>
      <c r="V186" s="95" t="str">
        <f>IFERROR(VLOOKUP(B186,[1]Отгрузки!$B$208:$C$281,2,0),"-")</f>
        <v>-</v>
      </c>
      <c r="W186" s="95" t="str">
        <f t="shared" si="17"/>
        <v>-</v>
      </c>
      <c r="X186" s="88">
        <f t="shared" si="13"/>
        <v>2</v>
      </c>
      <c r="Y186" s="196">
        <f t="shared" si="14"/>
        <v>0.55759999999999998</v>
      </c>
      <c r="Z186" s="319"/>
      <c r="AA186" s="291"/>
      <c r="AB186" s="63">
        <f>VLOOKUP(B186,'[2]ВОМ КГ-3 СОЭКС'!$C$3:$G$2063,5,0)</f>
        <v>557.6</v>
      </c>
      <c r="AC186" s="219">
        <f t="shared" si="15"/>
        <v>0</v>
      </c>
    </row>
    <row r="187" spans="1:29" x14ac:dyDescent="0.3">
      <c r="A187" s="159" t="s">
        <v>608</v>
      </c>
      <c r="B187" s="160" t="s">
        <v>2898</v>
      </c>
      <c r="C187" s="160" t="s">
        <v>4430</v>
      </c>
      <c r="D187" s="113">
        <v>1</v>
      </c>
      <c r="E187" s="85">
        <v>261.2</v>
      </c>
      <c r="F187" s="86">
        <v>261.2</v>
      </c>
      <c r="G187" s="87">
        <v>13.45</v>
      </c>
      <c r="H187" s="87">
        <v>13.45</v>
      </c>
      <c r="I187" s="180" t="s">
        <v>170</v>
      </c>
      <c r="J187" s="96"/>
      <c r="K187" s="96"/>
      <c r="L187" s="96"/>
      <c r="M187" s="96">
        <v>1</v>
      </c>
      <c r="N187" s="96"/>
      <c r="O187" s="164"/>
      <c r="P187" s="164"/>
      <c r="Q187" s="164"/>
      <c r="R187" s="77">
        <f t="shared" si="16"/>
        <v>0</v>
      </c>
      <c r="S187" s="77"/>
      <c r="T187" s="291" t="str">
        <f>IFERROR(VLOOKUP(B187,'Найдено на объекте'!$A$2:$I$83,9,0),"-")</f>
        <v>-</v>
      </c>
      <c r="U187" s="196" t="str">
        <f t="shared" si="12"/>
        <v>-</v>
      </c>
      <c r="V187" s="95" t="str">
        <f>IFERROR(VLOOKUP(B187,[1]Отгрузки!$B$208:$C$281,2,0),"-")</f>
        <v>-</v>
      </c>
      <c r="W187" s="95" t="str">
        <f t="shared" si="17"/>
        <v>-</v>
      </c>
      <c r="X187" s="88">
        <f t="shared" si="13"/>
        <v>1</v>
      </c>
      <c r="Y187" s="196">
        <f t="shared" si="14"/>
        <v>0.26119999999999999</v>
      </c>
      <c r="Z187" s="319"/>
      <c r="AA187" s="291"/>
      <c r="AB187" s="63">
        <f>VLOOKUP(B187,'[2]ВОМ КГ-3 СОЭКС'!$C$3:$G$2063,5,0)</f>
        <v>261.2</v>
      </c>
      <c r="AC187" s="219">
        <f t="shared" si="15"/>
        <v>0</v>
      </c>
    </row>
    <row r="188" spans="1:29" x14ac:dyDescent="0.3">
      <c r="A188" s="159" t="s">
        <v>611</v>
      </c>
      <c r="B188" s="160" t="s">
        <v>2899</v>
      </c>
      <c r="C188" s="160" t="s">
        <v>4431</v>
      </c>
      <c r="D188" s="113">
        <v>1</v>
      </c>
      <c r="E188" s="85">
        <v>259.60000000000002</v>
      </c>
      <c r="F188" s="86">
        <v>259.60000000000002</v>
      </c>
      <c r="G188" s="87">
        <v>13.38</v>
      </c>
      <c r="H188" s="87">
        <v>13.38</v>
      </c>
      <c r="I188" s="180" t="s">
        <v>170</v>
      </c>
      <c r="J188" s="96"/>
      <c r="K188" s="96"/>
      <c r="L188" s="96"/>
      <c r="M188" s="96"/>
      <c r="N188" s="96">
        <v>1</v>
      </c>
      <c r="O188" s="164"/>
      <c r="P188" s="164"/>
      <c r="Q188" s="164"/>
      <c r="R188" s="77">
        <f t="shared" si="16"/>
        <v>0</v>
      </c>
      <c r="S188" s="77"/>
      <c r="T188" s="291" t="str">
        <f>IFERROR(VLOOKUP(B188,'Найдено на объекте'!$A$2:$I$83,9,0),"-")</f>
        <v>-</v>
      </c>
      <c r="U188" s="196" t="str">
        <f t="shared" si="12"/>
        <v>-</v>
      </c>
      <c r="V188" s="95" t="str">
        <f>IFERROR(VLOOKUP(B188,[1]Отгрузки!$B$208:$C$281,2,0),"-")</f>
        <v>-</v>
      </c>
      <c r="W188" s="95" t="str">
        <f t="shared" si="17"/>
        <v>-</v>
      </c>
      <c r="X188" s="88">
        <f t="shared" si="13"/>
        <v>1</v>
      </c>
      <c r="Y188" s="196">
        <f t="shared" si="14"/>
        <v>0.2596</v>
      </c>
      <c r="Z188" s="319"/>
      <c r="AA188" s="291"/>
      <c r="AB188" s="63">
        <f>VLOOKUP(B188,'[2]ВОМ КГ-3 СОЭКС'!$C$3:$G$2063,5,0)</f>
        <v>259.60000000000002</v>
      </c>
      <c r="AC188" s="219">
        <f t="shared" si="15"/>
        <v>0</v>
      </c>
    </row>
    <row r="189" spans="1:29" x14ac:dyDescent="0.3">
      <c r="A189" s="159" t="s">
        <v>614</v>
      </c>
      <c r="B189" s="160" t="s">
        <v>2900</v>
      </c>
      <c r="C189" s="160" t="s">
        <v>4432</v>
      </c>
      <c r="D189" s="113">
        <v>1</v>
      </c>
      <c r="E189" s="85">
        <v>61.6</v>
      </c>
      <c r="F189" s="86">
        <v>61.6</v>
      </c>
      <c r="G189" s="87">
        <v>2.8</v>
      </c>
      <c r="H189" s="87">
        <v>2.8</v>
      </c>
      <c r="I189" s="180" t="s">
        <v>170</v>
      </c>
      <c r="J189" s="96"/>
      <c r="K189" s="96"/>
      <c r="L189" s="96"/>
      <c r="M189" s="96"/>
      <c r="N189" s="96">
        <v>1</v>
      </c>
      <c r="O189" s="164"/>
      <c r="P189" s="164"/>
      <c r="Q189" s="164"/>
      <c r="R189" s="77">
        <f t="shared" si="16"/>
        <v>0</v>
      </c>
      <c r="S189" s="77"/>
      <c r="T189" s="291" t="str">
        <f>IFERROR(VLOOKUP(B189,'Найдено на объекте'!$A$2:$I$83,9,0),"-")</f>
        <v>-</v>
      </c>
      <c r="U189" s="196" t="str">
        <f t="shared" si="12"/>
        <v>-</v>
      </c>
      <c r="V189" s="95" t="str">
        <f>IFERROR(VLOOKUP(B189,[1]Отгрузки!$B$208:$C$281,2,0),"-")</f>
        <v>-</v>
      </c>
      <c r="W189" s="95" t="str">
        <f t="shared" si="17"/>
        <v>-</v>
      </c>
      <c r="X189" s="88">
        <f t="shared" si="13"/>
        <v>1</v>
      </c>
      <c r="Y189" s="196">
        <f t="shared" si="14"/>
        <v>6.1600000000000002E-2</v>
      </c>
      <c r="Z189" s="319"/>
      <c r="AA189" s="291"/>
      <c r="AB189" s="63">
        <f>VLOOKUP(B189,'[2]ВОМ КГ-3 СОЭКС'!$C$3:$G$2063,5,0)</f>
        <v>61.6</v>
      </c>
      <c r="AC189" s="219">
        <f t="shared" si="15"/>
        <v>0</v>
      </c>
    </row>
    <row r="190" spans="1:29" x14ac:dyDescent="0.3">
      <c r="A190" s="159" t="s">
        <v>617</v>
      </c>
      <c r="B190" s="160" t="s">
        <v>2901</v>
      </c>
      <c r="C190" s="160" t="s">
        <v>4433</v>
      </c>
      <c r="D190" s="113">
        <v>2</v>
      </c>
      <c r="E190" s="85">
        <v>370.8</v>
      </c>
      <c r="F190" s="86">
        <v>741.6</v>
      </c>
      <c r="G190" s="87">
        <v>19.89</v>
      </c>
      <c r="H190" s="87">
        <v>39.78</v>
      </c>
      <c r="I190" s="180" t="s">
        <v>170</v>
      </c>
      <c r="J190" s="96"/>
      <c r="K190" s="96"/>
      <c r="L190" s="96"/>
      <c r="M190" s="96"/>
      <c r="N190" s="96">
        <v>2</v>
      </c>
      <c r="O190" s="164"/>
      <c r="P190" s="164"/>
      <c r="Q190" s="164"/>
      <c r="R190" s="77">
        <f t="shared" si="16"/>
        <v>0</v>
      </c>
      <c r="S190" s="77"/>
      <c r="T190" s="291" t="str">
        <f>IFERROR(VLOOKUP(B190,'Найдено на объекте'!$A$2:$I$83,9,0),"-")</f>
        <v>-</v>
      </c>
      <c r="U190" s="196" t="str">
        <f t="shared" si="12"/>
        <v>-</v>
      </c>
      <c r="V190" s="95" t="str">
        <f>IFERROR(VLOOKUP(B190,[1]Отгрузки!$B$208:$C$281,2,0),"-")</f>
        <v>-</v>
      </c>
      <c r="W190" s="95" t="str">
        <f t="shared" si="17"/>
        <v>-</v>
      </c>
      <c r="X190" s="88">
        <f t="shared" si="13"/>
        <v>2</v>
      </c>
      <c r="Y190" s="196">
        <f t="shared" si="14"/>
        <v>0.74160000000000004</v>
      </c>
      <c r="Z190" s="319"/>
      <c r="AA190" s="291"/>
      <c r="AB190" s="63">
        <f>VLOOKUP(B190,'[2]ВОМ КГ-3 СОЭКС'!$C$3:$G$2063,5,0)</f>
        <v>741.6</v>
      </c>
      <c r="AC190" s="219">
        <f t="shared" si="15"/>
        <v>0</v>
      </c>
    </row>
    <row r="191" spans="1:29" x14ac:dyDescent="0.3">
      <c r="A191" s="159" t="s">
        <v>620</v>
      </c>
      <c r="B191" s="160" t="s">
        <v>2902</v>
      </c>
      <c r="C191" s="160" t="s">
        <v>4434</v>
      </c>
      <c r="D191" s="113">
        <v>1</v>
      </c>
      <c r="E191" s="85">
        <v>276.39999999999998</v>
      </c>
      <c r="F191" s="86">
        <v>276.39999999999998</v>
      </c>
      <c r="G191" s="87">
        <v>14.96</v>
      </c>
      <c r="H191" s="87">
        <v>14.96</v>
      </c>
      <c r="I191" s="180" t="s">
        <v>170</v>
      </c>
      <c r="J191" s="96"/>
      <c r="K191" s="96"/>
      <c r="L191" s="96"/>
      <c r="M191" s="96"/>
      <c r="N191" s="96">
        <v>1</v>
      </c>
      <c r="O191" s="164"/>
      <c r="P191" s="164"/>
      <c r="Q191" s="164"/>
      <c r="R191" s="77">
        <f t="shared" si="16"/>
        <v>0</v>
      </c>
      <c r="S191" s="77"/>
      <c r="T191" s="291" t="str">
        <f>IFERROR(VLOOKUP(B191,'Найдено на объекте'!$A$2:$I$83,9,0),"-")</f>
        <v>-</v>
      </c>
      <c r="U191" s="196" t="str">
        <f t="shared" si="12"/>
        <v>-</v>
      </c>
      <c r="V191" s="95" t="str">
        <f>IFERROR(VLOOKUP(B191,[1]Отгрузки!$B$208:$C$281,2,0),"-")</f>
        <v>-</v>
      </c>
      <c r="W191" s="95" t="str">
        <f t="shared" si="17"/>
        <v>-</v>
      </c>
      <c r="X191" s="88">
        <f t="shared" si="13"/>
        <v>1</v>
      </c>
      <c r="Y191" s="196">
        <f t="shared" si="14"/>
        <v>0.27639999999999998</v>
      </c>
      <c r="Z191" s="319"/>
      <c r="AA191" s="291"/>
      <c r="AB191" s="63">
        <f>VLOOKUP(B191,'[2]ВОМ КГ-3 СОЭКС'!$C$3:$G$2063,5,0)</f>
        <v>276.39999999999998</v>
      </c>
      <c r="AC191" s="219">
        <f t="shared" si="15"/>
        <v>0</v>
      </c>
    </row>
    <row r="192" spans="1:29" x14ac:dyDescent="0.3">
      <c r="A192" s="159" t="s">
        <v>623</v>
      </c>
      <c r="B192" s="160" t="s">
        <v>2903</v>
      </c>
      <c r="C192" s="160" t="s">
        <v>4435</v>
      </c>
      <c r="D192" s="113">
        <v>1</v>
      </c>
      <c r="E192" s="85">
        <v>309.60000000000002</v>
      </c>
      <c r="F192" s="86">
        <v>309.60000000000002</v>
      </c>
      <c r="G192" s="87">
        <v>16.39</v>
      </c>
      <c r="H192" s="87">
        <v>16.39</v>
      </c>
      <c r="I192" s="180" t="s">
        <v>170</v>
      </c>
      <c r="J192" s="96"/>
      <c r="K192" s="96"/>
      <c r="L192" s="96"/>
      <c r="M192" s="96"/>
      <c r="N192" s="96">
        <v>1</v>
      </c>
      <c r="O192" s="164"/>
      <c r="P192" s="164"/>
      <c r="Q192" s="164"/>
      <c r="R192" s="77">
        <f t="shared" si="16"/>
        <v>0</v>
      </c>
      <c r="S192" s="77"/>
      <c r="T192" s="291" t="str">
        <f>IFERROR(VLOOKUP(B192,'Найдено на объекте'!$A$2:$I$83,9,0),"-")</f>
        <v>-</v>
      </c>
      <c r="U192" s="196" t="str">
        <f t="shared" si="12"/>
        <v>-</v>
      </c>
      <c r="V192" s="95" t="str">
        <f>IFERROR(VLOOKUP(B192,[1]Отгрузки!$B$208:$C$281,2,0),"-")</f>
        <v>-</v>
      </c>
      <c r="W192" s="95" t="str">
        <f t="shared" si="17"/>
        <v>-</v>
      </c>
      <c r="X192" s="88">
        <f t="shared" si="13"/>
        <v>1</v>
      </c>
      <c r="Y192" s="196">
        <f t="shared" si="14"/>
        <v>0.30960000000000004</v>
      </c>
      <c r="Z192" s="319"/>
      <c r="AA192" s="291"/>
      <c r="AB192" s="63">
        <f>VLOOKUP(B192,'[2]ВОМ КГ-3 СОЭКС'!$C$3:$G$2063,5,0)</f>
        <v>309.60000000000002</v>
      </c>
      <c r="AC192" s="219">
        <f t="shared" si="15"/>
        <v>0</v>
      </c>
    </row>
    <row r="193" spans="1:29" x14ac:dyDescent="0.3">
      <c r="A193" s="159" t="s">
        <v>626</v>
      </c>
      <c r="B193" s="160" t="s">
        <v>2904</v>
      </c>
      <c r="C193" s="160" t="s">
        <v>4436</v>
      </c>
      <c r="D193" s="113">
        <v>1</v>
      </c>
      <c r="E193" s="85">
        <v>368.9</v>
      </c>
      <c r="F193" s="86">
        <v>368.9</v>
      </c>
      <c r="G193" s="87">
        <v>12.26</v>
      </c>
      <c r="H193" s="87">
        <v>12.26</v>
      </c>
      <c r="I193" s="180" t="s">
        <v>170</v>
      </c>
      <c r="J193" s="96"/>
      <c r="K193" s="96"/>
      <c r="L193" s="96"/>
      <c r="M193" s="96"/>
      <c r="N193" s="96"/>
      <c r="O193" s="164"/>
      <c r="P193" s="164">
        <v>1</v>
      </c>
      <c r="Q193" s="164"/>
      <c r="R193" s="77">
        <f t="shared" si="16"/>
        <v>0</v>
      </c>
      <c r="S193" s="77"/>
      <c r="T193" s="291" t="str">
        <f>IFERROR(VLOOKUP(B193,'Найдено на объекте'!$A$2:$I$83,9,0),"-")</f>
        <v>-</v>
      </c>
      <c r="U193" s="196" t="str">
        <f t="shared" si="12"/>
        <v>-</v>
      </c>
      <c r="V193" s="95" t="str">
        <f>IFERROR(VLOOKUP(B193,[1]Отгрузки!$B$208:$C$281,2,0),"-")</f>
        <v>-</v>
      </c>
      <c r="W193" s="95" t="str">
        <f t="shared" si="17"/>
        <v>-</v>
      </c>
      <c r="X193" s="88">
        <f t="shared" si="13"/>
        <v>1</v>
      </c>
      <c r="Y193" s="196">
        <f t="shared" si="14"/>
        <v>0.36889999999999995</v>
      </c>
      <c r="Z193" s="319"/>
      <c r="AA193" s="291"/>
      <c r="AB193" s="63">
        <f>VLOOKUP(B193,'[2]ВОМ КГ-3 СОЭКС'!$C$3:$G$2063,5,0)</f>
        <v>368.9</v>
      </c>
      <c r="AC193" s="219">
        <f t="shared" si="15"/>
        <v>0</v>
      </c>
    </row>
    <row r="194" spans="1:29" x14ac:dyDescent="0.3">
      <c r="A194" s="159" t="s">
        <v>629</v>
      </c>
      <c r="B194" s="160" t="s">
        <v>2905</v>
      </c>
      <c r="C194" s="160" t="s">
        <v>4437</v>
      </c>
      <c r="D194" s="113">
        <v>1</v>
      </c>
      <c r="E194" s="85">
        <v>238.8</v>
      </c>
      <c r="F194" s="86">
        <v>238.8</v>
      </c>
      <c r="G194" s="87">
        <v>7.79</v>
      </c>
      <c r="H194" s="87">
        <v>7.79</v>
      </c>
      <c r="I194" s="180" t="s">
        <v>170</v>
      </c>
      <c r="J194" s="96"/>
      <c r="K194" s="96"/>
      <c r="L194" s="96"/>
      <c r="M194" s="96"/>
      <c r="N194" s="96"/>
      <c r="O194" s="164"/>
      <c r="P194" s="164"/>
      <c r="Q194" s="164">
        <v>1</v>
      </c>
      <c r="R194" s="77">
        <f t="shared" si="16"/>
        <v>0</v>
      </c>
      <c r="S194" s="77"/>
      <c r="T194" s="291" t="str">
        <f>IFERROR(VLOOKUP(B194,'Найдено на объекте'!$A$2:$I$83,9,0),"-")</f>
        <v>-</v>
      </c>
      <c r="U194" s="196" t="str">
        <f t="shared" si="12"/>
        <v>-</v>
      </c>
      <c r="V194" s="95" t="str">
        <f>IFERROR(VLOOKUP(B194,[1]Отгрузки!$B$208:$C$281,2,0),"-")</f>
        <v>-</v>
      </c>
      <c r="W194" s="95" t="str">
        <f t="shared" si="17"/>
        <v>-</v>
      </c>
      <c r="X194" s="88">
        <f t="shared" si="13"/>
        <v>1</v>
      </c>
      <c r="Y194" s="196">
        <f t="shared" si="14"/>
        <v>0.23880000000000001</v>
      </c>
      <c r="Z194" s="319"/>
      <c r="AA194" s="291"/>
      <c r="AB194" s="63">
        <f>VLOOKUP(B194,'[2]ВОМ КГ-3 СОЭКС'!$C$3:$G$2063,5,0)</f>
        <v>238.8</v>
      </c>
      <c r="AC194" s="219">
        <f t="shared" si="15"/>
        <v>0</v>
      </c>
    </row>
    <row r="195" spans="1:29" x14ac:dyDescent="0.3">
      <c r="A195" s="159" t="s">
        <v>632</v>
      </c>
      <c r="B195" s="160" t="s">
        <v>2906</v>
      </c>
      <c r="C195" s="160" t="s">
        <v>4438</v>
      </c>
      <c r="D195" s="113">
        <v>1</v>
      </c>
      <c r="E195" s="85">
        <v>449.9</v>
      </c>
      <c r="F195" s="86">
        <v>449.9</v>
      </c>
      <c r="G195" s="87">
        <v>20.170000000000002</v>
      </c>
      <c r="H195" s="87">
        <v>20.170000000000002</v>
      </c>
      <c r="I195" s="180" t="s">
        <v>170</v>
      </c>
      <c r="J195" s="96"/>
      <c r="K195" s="96"/>
      <c r="L195" s="96"/>
      <c r="M195" s="96"/>
      <c r="N195" s="96">
        <v>1</v>
      </c>
      <c r="O195" s="164"/>
      <c r="P195" s="164"/>
      <c r="Q195" s="164"/>
      <c r="R195" s="77">
        <f t="shared" si="16"/>
        <v>0</v>
      </c>
      <c r="S195" s="77"/>
      <c r="T195" s="291" t="str">
        <f>IFERROR(VLOOKUP(B195,'Найдено на объекте'!$A$2:$I$83,9,0),"-")</f>
        <v>-</v>
      </c>
      <c r="U195" s="196" t="str">
        <f t="shared" ref="U195:U258" si="18">IFERROR(T195*E195/1000,"-")</f>
        <v>-</v>
      </c>
      <c r="V195" s="95" t="str">
        <f>IFERROR(VLOOKUP(B195,[1]Отгрузки!$B$208:$C$281,2,0),"-")</f>
        <v>-</v>
      </c>
      <c r="W195" s="95" t="str">
        <f t="shared" si="17"/>
        <v>-</v>
      </c>
      <c r="X195" s="88">
        <f t="shared" ref="X195:X258" si="19">IFERROR((D195-V195),D195)</f>
        <v>1</v>
      </c>
      <c r="Y195" s="196">
        <f t="shared" ref="Y195:Y258" si="20">IFERROR(X195*E195/1000, 0)</f>
        <v>0.44989999999999997</v>
      </c>
      <c r="Z195" s="319"/>
      <c r="AA195" s="291"/>
      <c r="AB195" s="63">
        <f>VLOOKUP(B195,'[2]ВОМ КГ-3 СОЭКС'!$C$3:$G$2063,5,0)</f>
        <v>449.9</v>
      </c>
      <c r="AC195" s="219">
        <f t="shared" ref="AC195:AC258" si="21">F195-AB195</f>
        <v>0</v>
      </c>
    </row>
    <row r="196" spans="1:29" x14ac:dyDescent="0.3">
      <c r="A196" s="159" t="s">
        <v>635</v>
      </c>
      <c r="B196" s="160" t="s">
        <v>2907</v>
      </c>
      <c r="C196" s="160" t="s">
        <v>4439</v>
      </c>
      <c r="D196" s="113">
        <v>40</v>
      </c>
      <c r="E196" s="85">
        <v>1.5</v>
      </c>
      <c r="F196" s="86">
        <v>60</v>
      </c>
      <c r="G196" s="87">
        <v>0.04</v>
      </c>
      <c r="H196" s="87">
        <v>1.6</v>
      </c>
      <c r="I196" s="180" t="s">
        <v>170</v>
      </c>
      <c r="J196" s="96">
        <v>2</v>
      </c>
      <c r="K196" s="96">
        <v>2</v>
      </c>
      <c r="L196" s="96">
        <v>2</v>
      </c>
      <c r="M196" s="96">
        <v>2</v>
      </c>
      <c r="N196" s="96">
        <v>2</v>
      </c>
      <c r="O196" s="164">
        <v>2</v>
      </c>
      <c r="P196" s="164">
        <v>2</v>
      </c>
      <c r="Q196" s="164">
        <v>2</v>
      </c>
      <c r="R196" s="77">
        <f t="shared" ref="R196:R259" si="22">D196-J196-K196-L196-M196-N196-O196-P196-Q196</f>
        <v>24</v>
      </c>
      <c r="S196" s="77" t="s">
        <v>1775</v>
      </c>
      <c r="T196" s="291" t="str">
        <f>IFERROR(VLOOKUP(B196,'Найдено на объекте'!$A$2:$I$83,9,0),"-")</f>
        <v>-</v>
      </c>
      <c r="U196" s="196" t="str">
        <f t="shared" si="18"/>
        <v>-</v>
      </c>
      <c r="V196" s="95" t="str">
        <f>IFERROR(VLOOKUP(B196,[1]Отгрузки!$B$208:$C$281,2,0),"-")</f>
        <v>-</v>
      </c>
      <c r="W196" s="95" t="str">
        <f t="shared" ref="W196:W259" si="23">IFERROR(V196*E196/1000, "-")</f>
        <v>-</v>
      </c>
      <c r="X196" s="88">
        <f t="shared" si="19"/>
        <v>40</v>
      </c>
      <c r="Y196" s="196">
        <f t="shared" si="20"/>
        <v>0.06</v>
      </c>
      <c r="Z196" s="319"/>
      <c r="AA196" s="291"/>
      <c r="AB196" s="63">
        <f>VLOOKUP(B196,'[2]ВОМ КГ-3 СОЭКС'!$C$3:$G$2063,5,0)</f>
        <v>60</v>
      </c>
      <c r="AC196" s="219">
        <f t="shared" si="21"/>
        <v>0</v>
      </c>
    </row>
    <row r="197" spans="1:29" x14ac:dyDescent="0.3">
      <c r="A197" s="159" t="s">
        <v>638</v>
      </c>
      <c r="B197" s="160" t="s">
        <v>2908</v>
      </c>
      <c r="C197" s="160" t="s">
        <v>4440</v>
      </c>
      <c r="D197" s="113">
        <v>24</v>
      </c>
      <c r="E197" s="85">
        <v>0.3</v>
      </c>
      <c r="F197" s="86">
        <v>7.2</v>
      </c>
      <c r="G197" s="87">
        <v>0.02</v>
      </c>
      <c r="H197" s="87">
        <v>0.48</v>
      </c>
      <c r="I197" s="180" t="s">
        <v>170</v>
      </c>
      <c r="J197" s="96"/>
      <c r="K197" s="96"/>
      <c r="L197" s="96"/>
      <c r="M197" s="96">
        <v>2</v>
      </c>
      <c r="N197" s="96">
        <v>3</v>
      </c>
      <c r="O197" s="164"/>
      <c r="P197" s="164"/>
      <c r="Q197" s="164"/>
      <c r="R197" s="77">
        <f t="shared" si="22"/>
        <v>19</v>
      </c>
      <c r="S197" s="77" t="s">
        <v>1775</v>
      </c>
      <c r="T197" s="291" t="str">
        <f>IFERROR(VLOOKUP(B197,'Найдено на объекте'!$A$2:$I$83,9,0),"-")</f>
        <v>-</v>
      </c>
      <c r="U197" s="196" t="str">
        <f t="shared" si="18"/>
        <v>-</v>
      </c>
      <c r="V197" s="95" t="str">
        <f>IFERROR(VLOOKUP(B197,[1]Отгрузки!$B$208:$C$281,2,0),"-")</f>
        <v>-</v>
      </c>
      <c r="W197" s="95" t="str">
        <f t="shared" si="23"/>
        <v>-</v>
      </c>
      <c r="X197" s="88">
        <f t="shared" si="19"/>
        <v>24</v>
      </c>
      <c r="Y197" s="196">
        <f t="shared" si="20"/>
        <v>7.1999999999999989E-3</v>
      </c>
      <c r="Z197" s="319"/>
      <c r="AA197" s="291"/>
      <c r="AB197" s="63">
        <f>VLOOKUP(B197,'[2]ВОМ КГ-3 СОЭКС'!$C$3:$G$2063,5,0)</f>
        <v>7.2</v>
      </c>
      <c r="AC197" s="219">
        <f t="shared" si="21"/>
        <v>0</v>
      </c>
    </row>
    <row r="198" spans="1:29" x14ac:dyDescent="0.3">
      <c r="A198" s="159" t="s">
        <v>641</v>
      </c>
      <c r="B198" s="160" t="s">
        <v>2909</v>
      </c>
      <c r="C198" s="160" t="s">
        <v>4441</v>
      </c>
      <c r="D198" s="113">
        <v>8</v>
      </c>
      <c r="E198" s="85">
        <v>11.2</v>
      </c>
      <c r="F198" s="86">
        <v>89.6</v>
      </c>
      <c r="G198" s="87">
        <v>0.25</v>
      </c>
      <c r="H198" s="87">
        <v>2</v>
      </c>
      <c r="I198" s="180" t="s">
        <v>165</v>
      </c>
      <c r="J198" s="96"/>
      <c r="K198" s="96"/>
      <c r="L198" s="96"/>
      <c r="M198" s="96"/>
      <c r="N198" s="96">
        <v>8</v>
      </c>
      <c r="O198" s="164"/>
      <c r="P198" s="164"/>
      <c r="Q198" s="164"/>
      <c r="R198" s="77">
        <f t="shared" si="22"/>
        <v>0</v>
      </c>
      <c r="S198" s="77"/>
      <c r="T198" s="291" t="str">
        <f>IFERROR(VLOOKUP(B198,'Найдено на объекте'!$A$2:$I$83,9,0),"-")</f>
        <v>-</v>
      </c>
      <c r="U198" s="196" t="str">
        <f t="shared" si="18"/>
        <v>-</v>
      </c>
      <c r="V198" s="95" t="str">
        <f>IFERROR(VLOOKUP(B198,[1]Отгрузки!$B$208:$C$281,2,0),"-")</f>
        <v>-</v>
      </c>
      <c r="W198" s="95" t="str">
        <f t="shared" si="23"/>
        <v>-</v>
      </c>
      <c r="X198" s="88">
        <f t="shared" si="19"/>
        <v>8</v>
      </c>
      <c r="Y198" s="196">
        <f t="shared" si="20"/>
        <v>8.9599999999999999E-2</v>
      </c>
      <c r="Z198" s="319"/>
      <c r="AA198" s="291"/>
      <c r="AB198" s="63">
        <f>VLOOKUP(B198,'[2]ВОМ КГ-3 СОЭКС'!$C$3:$G$2063,5,0)</f>
        <v>89.6</v>
      </c>
      <c r="AC198" s="219">
        <f t="shared" si="21"/>
        <v>0</v>
      </c>
    </row>
    <row r="199" spans="1:29" x14ac:dyDescent="0.3">
      <c r="A199" s="159" t="s">
        <v>644</v>
      </c>
      <c r="B199" s="160" t="s">
        <v>2910</v>
      </c>
      <c r="C199" s="160" t="s">
        <v>4442</v>
      </c>
      <c r="D199" s="113">
        <v>2</v>
      </c>
      <c r="E199" s="85">
        <v>26.4</v>
      </c>
      <c r="F199" s="86">
        <v>52.8</v>
      </c>
      <c r="G199" s="87">
        <v>0.37</v>
      </c>
      <c r="H199" s="87">
        <v>0.74</v>
      </c>
      <c r="I199" s="180" t="s">
        <v>165</v>
      </c>
      <c r="J199" s="96"/>
      <c r="K199" s="96"/>
      <c r="L199" s="96"/>
      <c r="M199" s="96"/>
      <c r="N199" s="96"/>
      <c r="O199" s="164"/>
      <c r="P199" s="164"/>
      <c r="Q199" s="164">
        <v>2</v>
      </c>
      <c r="R199" s="77">
        <f t="shared" si="22"/>
        <v>0</v>
      </c>
      <c r="S199" s="77"/>
      <c r="T199" s="291" t="str">
        <f>IFERROR(VLOOKUP(B199,'Найдено на объекте'!$A$2:$I$83,9,0),"-")</f>
        <v>-</v>
      </c>
      <c r="U199" s="196" t="str">
        <f t="shared" si="18"/>
        <v>-</v>
      </c>
      <c r="V199" s="95" t="str">
        <f>IFERROR(VLOOKUP(B199,[1]Отгрузки!$B$208:$C$281,2,0),"-")</f>
        <v>-</v>
      </c>
      <c r="W199" s="95" t="str">
        <f t="shared" si="23"/>
        <v>-</v>
      </c>
      <c r="X199" s="88">
        <f t="shared" si="19"/>
        <v>2</v>
      </c>
      <c r="Y199" s="196">
        <f t="shared" si="20"/>
        <v>5.28E-2</v>
      </c>
      <c r="Z199" s="319"/>
      <c r="AA199" s="291"/>
      <c r="AB199" s="63">
        <f>VLOOKUP(B199,'[2]ВОМ КГ-3 СОЭКС'!$C$3:$G$2063,5,0)</f>
        <v>52.8</v>
      </c>
      <c r="AC199" s="219">
        <f t="shared" si="21"/>
        <v>0</v>
      </c>
    </row>
    <row r="200" spans="1:29" x14ac:dyDescent="0.3">
      <c r="A200" s="159" t="s">
        <v>647</v>
      </c>
      <c r="B200" s="160" t="s">
        <v>2911</v>
      </c>
      <c r="C200" s="160" t="s">
        <v>4443</v>
      </c>
      <c r="D200" s="113">
        <v>1</v>
      </c>
      <c r="E200" s="85">
        <v>65.400000000000006</v>
      </c>
      <c r="F200" s="86">
        <v>65.400000000000006</v>
      </c>
      <c r="G200" s="87">
        <v>3.19</v>
      </c>
      <c r="H200" s="87">
        <v>3.19</v>
      </c>
      <c r="I200" s="180" t="s">
        <v>170</v>
      </c>
      <c r="J200" s="96">
        <v>1</v>
      </c>
      <c r="K200" s="96"/>
      <c r="L200" s="96"/>
      <c r="M200" s="96"/>
      <c r="N200" s="96"/>
      <c r="O200" s="164"/>
      <c r="P200" s="164"/>
      <c r="Q200" s="164"/>
      <c r="R200" s="77">
        <f t="shared" si="22"/>
        <v>0</v>
      </c>
      <c r="S200" s="77"/>
      <c r="T200" s="291" t="str">
        <f>IFERROR(VLOOKUP(B200,'Найдено на объекте'!$A$2:$I$83,9,0),"-")</f>
        <v>-</v>
      </c>
      <c r="U200" s="196" t="str">
        <f t="shared" si="18"/>
        <v>-</v>
      </c>
      <c r="V200" s="95" t="str">
        <f>IFERROR(VLOOKUP(B200,[1]Отгрузки!$B$208:$C$281,2,0),"-")</f>
        <v>-</v>
      </c>
      <c r="W200" s="95" t="str">
        <f t="shared" si="23"/>
        <v>-</v>
      </c>
      <c r="X200" s="88">
        <f t="shared" si="19"/>
        <v>1</v>
      </c>
      <c r="Y200" s="196">
        <f t="shared" si="20"/>
        <v>6.54E-2</v>
      </c>
      <c r="Z200" s="319"/>
      <c r="AA200" s="291"/>
      <c r="AB200" s="63">
        <f>VLOOKUP(B200,'[2]ВОМ КГ-3 СОЭКС'!$C$3:$G$2063,5,0)</f>
        <v>65.400000000000006</v>
      </c>
      <c r="AC200" s="219">
        <f t="shared" si="21"/>
        <v>0</v>
      </c>
    </row>
    <row r="201" spans="1:29" x14ac:dyDescent="0.3">
      <c r="A201" s="159" t="s">
        <v>650</v>
      </c>
      <c r="B201" s="160" t="s">
        <v>2912</v>
      </c>
      <c r="C201" s="160" t="s">
        <v>4444</v>
      </c>
      <c r="D201" s="113">
        <v>1</v>
      </c>
      <c r="E201" s="85">
        <v>62.3</v>
      </c>
      <c r="F201" s="86">
        <v>62.3</v>
      </c>
      <c r="G201" s="87">
        <v>3.04</v>
      </c>
      <c r="H201" s="87">
        <v>3.04</v>
      </c>
      <c r="I201" s="180" t="s">
        <v>170</v>
      </c>
      <c r="J201" s="96">
        <v>1</v>
      </c>
      <c r="K201" s="96"/>
      <c r="L201" s="96"/>
      <c r="M201" s="96"/>
      <c r="N201" s="96"/>
      <c r="O201" s="164"/>
      <c r="P201" s="164"/>
      <c r="Q201" s="164"/>
      <c r="R201" s="77">
        <f t="shared" si="22"/>
        <v>0</v>
      </c>
      <c r="S201" s="77"/>
      <c r="T201" s="291" t="str">
        <f>IFERROR(VLOOKUP(B201,'Найдено на объекте'!$A$2:$I$83,9,0),"-")</f>
        <v>-</v>
      </c>
      <c r="U201" s="196" t="str">
        <f t="shared" si="18"/>
        <v>-</v>
      </c>
      <c r="V201" s="95" t="str">
        <f>IFERROR(VLOOKUP(B201,[1]Отгрузки!$B$208:$C$281,2,0),"-")</f>
        <v>-</v>
      </c>
      <c r="W201" s="95" t="str">
        <f t="shared" si="23"/>
        <v>-</v>
      </c>
      <c r="X201" s="88">
        <f t="shared" si="19"/>
        <v>1</v>
      </c>
      <c r="Y201" s="196">
        <f t="shared" si="20"/>
        <v>6.2299999999999994E-2</v>
      </c>
      <c r="Z201" s="319"/>
      <c r="AA201" s="291"/>
      <c r="AB201" s="63">
        <f>VLOOKUP(B201,'[2]ВОМ КГ-3 СОЭКС'!$C$3:$G$2063,5,0)</f>
        <v>62.3</v>
      </c>
      <c r="AC201" s="219">
        <f t="shared" si="21"/>
        <v>0</v>
      </c>
    </row>
    <row r="202" spans="1:29" x14ac:dyDescent="0.3">
      <c r="A202" s="159" t="s">
        <v>653</v>
      </c>
      <c r="B202" s="160" t="s">
        <v>2913</v>
      </c>
      <c r="C202" s="160" t="s">
        <v>4445</v>
      </c>
      <c r="D202" s="113">
        <v>1</v>
      </c>
      <c r="E202" s="85">
        <v>51</v>
      </c>
      <c r="F202" s="86">
        <v>51</v>
      </c>
      <c r="G202" s="87">
        <v>2.4900000000000002</v>
      </c>
      <c r="H202" s="87">
        <v>2.4900000000000002</v>
      </c>
      <c r="I202" s="180" t="s">
        <v>170</v>
      </c>
      <c r="J202" s="96">
        <v>1</v>
      </c>
      <c r="K202" s="96"/>
      <c r="L202" s="96"/>
      <c r="M202" s="96"/>
      <c r="N202" s="96"/>
      <c r="O202" s="164"/>
      <c r="P202" s="164"/>
      <c r="Q202" s="164"/>
      <c r="R202" s="77">
        <f t="shared" si="22"/>
        <v>0</v>
      </c>
      <c r="S202" s="77"/>
      <c r="T202" s="291" t="str">
        <f>IFERROR(VLOOKUP(B202,'Найдено на объекте'!$A$2:$I$83,9,0),"-")</f>
        <v>-</v>
      </c>
      <c r="U202" s="196" t="str">
        <f t="shared" si="18"/>
        <v>-</v>
      </c>
      <c r="V202" s="95" t="str">
        <f>IFERROR(VLOOKUP(B202,[1]Отгрузки!$B$208:$C$281,2,0),"-")</f>
        <v>-</v>
      </c>
      <c r="W202" s="95" t="str">
        <f t="shared" si="23"/>
        <v>-</v>
      </c>
      <c r="X202" s="88">
        <f t="shared" si="19"/>
        <v>1</v>
      </c>
      <c r="Y202" s="196">
        <f t="shared" si="20"/>
        <v>5.0999999999999997E-2</v>
      </c>
      <c r="Z202" s="319"/>
      <c r="AA202" s="291"/>
      <c r="AB202" s="63">
        <f>VLOOKUP(B202,'[2]ВОМ КГ-3 СОЭКС'!$C$3:$G$2063,5,0)</f>
        <v>51</v>
      </c>
      <c r="AC202" s="219">
        <f t="shared" si="21"/>
        <v>0</v>
      </c>
    </row>
    <row r="203" spans="1:29" x14ac:dyDescent="0.3">
      <c r="A203" s="159" t="s">
        <v>656</v>
      </c>
      <c r="B203" s="160" t="s">
        <v>2914</v>
      </c>
      <c r="C203" s="160" t="s">
        <v>4446</v>
      </c>
      <c r="D203" s="113">
        <v>1</v>
      </c>
      <c r="E203" s="85">
        <v>85.1</v>
      </c>
      <c r="F203" s="86">
        <v>85.1</v>
      </c>
      <c r="G203" s="87">
        <v>4.1399999999999997</v>
      </c>
      <c r="H203" s="87">
        <v>4.1399999999999997</v>
      </c>
      <c r="I203" s="180" t="s">
        <v>170</v>
      </c>
      <c r="J203" s="96">
        <v>1</v>
      </c>
      <c r="K203" s="96"/>
      <c r="L203" s="96"/>
      <c r="M203" s="96"/>
      <c r="N203" s="96"/>
      <c r="O203" s="164"/>
      <c r="P203" s="164"/>
      <c r="Q203" s="164"/>
      <c r="R203" s="77">
        <f t="shared" si="22"/>
        <v>0</v>
      </c>
      <c r="S203" s="77"/>
      <c r="T203" s="291" t="str">
        <f>IFERROR(VLOOKUP(B203,'Найдено на объекте'!$A$2:$I$83,9,0),"-")</f>
        <v>-</v>
      </c>
      <c r="U203" s="196" t="str">
        <f t="shared" si="18"/>
        <v>-</v>
      </c>
      <c r="V203" s="95" t="str">
        <f>IFERROR(VLOOKUP(B203,[1]Отгрузки!$B$208:$C$281,2,0),"-")</f>
        <v>-</v>
      </c>
      <c r="W203" s="95" t="str">
        <f t="shared" si="23"/>
        <v>-</v>
      </c>
      <c r="X203" s="88">
        <f t="shared" si="19"/>
        <v>1</v>
      </c>
      <c r="Y203" s="196">
        <f t="shared" si="20"/>
        <v>8.5099999999999995E-2</v>
      </c>
      <c r="Z203" s="319"/>
      <c r="AA203" s="291"/>
      <c r="AB203" s="63">
        <f>VLOOKUP(B203,'[2]ВОМ КГ-3 СОЭКС'!$C$3:$G$2063,5,0)</f>
        <v>85.1</v>
      </c>
      <c r="AC203" s="219">
        <f t="shared" si="21"/>
        <v>0</v>
      </c>
    </row>
    <row r="204" spans="1:29" x14ac:dyDescent="0.3">
      <c r="A204" s="159" t="s">
        <v>659</v>
      </c>
      <c r="B204" s="160" t="s">
        <v>2915</v>
      </c>
      <c r="C204" s="160" t="s">
        <v>4447</v>
      </c>
      <c r="D204" s="113">
        <v>1</v>
      </c>
      <c r="E204" s="85">
        <v>79</v>
      </c>
      <c r="F204" s="86">
        <v>79</v>
      </c>
      <c r="G204" s="87">
        <v>3.85</v>
      </c>
      <c r="H204" s="87">
        <v>3.85</v>
      </c>
      <c r="I204" s="180" t="s">
        <v>170</v>
      </c>
      <c r="J204" s="96">
        <v>1</v>
      </c>
      <c r="K204" s="96"/>
      <c r="L204" s="96"/>
      <c r="M204" s="96"/>
      <c r="N204" s="96"/>
      <c r="O204" s="164"/>
      <c r="P204" s="164"/>
      <c r="Q204" s="164"/>
      <c r="R204" s="77">
        <f t="shared" si="22"/>
        <v>0</v>
      </c>
      <c r="S204" s="77"/>
      <c r="T204" s="291" t="str">
        <f>IFERROR(VLOOKUP(B204,'Найдено на объекте'!$A$2:$I$83,9,0),"-")</f>
        <v>-</v>
      </c>
      <c r="U204" s="196" t="str">
        <f t="shared" si="18"/>
        <v>-</v>
      </c>
      <c r="V204" s="95" t="str">
        <f>IFERROR(VLOOKUP(B204,[1]Отгрузки!$B$208:$C$281,2,0),"-")</f>
        <v>-</v>
      </c>
      <c r="W204" s="95" t="str">
        <f t="shared" si="23"/>
        <v>-</v>
      </c>
      <c r="X204" s="88">
        <f t="shared" si="19"/>
        <v>1</v>
      </c>
      <c r="Y204" s="196">
        <f t="shared" si="20"/>
        <v>7.9000000000000001E-2</v>
      </c>
      <c r="Z204" s="319"/>
      <c r="AA204" s="291"/>
      <c r="AB204" s="63">
        <f>VLOOKUP(B204,'[2]ВОМ КГ-3 СОЭКС'!$C$3:$G$2063,5,0)</f>
        <v>79</v>
      </c>
      <c r="AC204" s="219">
        <f t="shared" si="21"/>
        <v>0</v>
      </c>
    </row>
    <row r="205" spans="1:29" x14ac:dyDescent="0.3">
      <c r="A205" s="159" t="s">
        <v>662</v>
      </c>
      <c r="B205" s="160" t="s">
        <v>2916</v>
      </c>
      <c r="C205" s="160" t="s">
        <v>4448</v>
      </c>
      <c r="D205" s="113">
        <v>1</v>
      </c>
      <c r="E205" s="85">
        <v>70</v>
      </c>
      <c r="F205" s="86">
        <v>70</v>
      </c>
      <c r="G205" s="87">
        <v>3.41</v>
      </c>
      <c r="H205" s="87">
        <v>3.41</v>
      </c>
      <c r="I205" s="180" t="s">
        <v>170</v>
      </c>
      <c r="J205" s="96">
        <v>1</v>
      </c>
      <c r="K205" s="96"/>
      <c r="L205" s="96"/>
      <c r="M205" s="96"/>
      <c r="N205" s="96"/>
      <c r="O205" s="164"/>
      <c r="P205" s="164"/>
      <c r="Q205" s="164"/>
      <c r="R205" s="77">
        <f t="shared" si="22"/>
        <v>0</v>
      </c>
      <c r="S205" s="77"/>
      <c r="T205" s="291" t="str">
        <f>IFERROR(VLOOKUP(B205,'Найдено на объекте'!$A$2:$I$83,9,0),"-")</f>
        <v>-</v>
      </c>
      <c r="U205" s="196" t="str">
        <f t="shared" si="18"/>
        <v>-</v>
      </c>
      <c r="V205" s="95" t="str">
        <f>IFERROR(VLOOKUP(B205,[1]Отгрузки!$B$208:$C$281,2,0),"-")</f>
        <v>-</v>
      </c>
      <c r="W205" s="95" t="str">
        <f t="shared" si="23"/>
        <v>-</v>
      </c>
      <c r="X205" s="88">
        <f t="shared" si="19"/>
        <v>1</v>
      </c>
      <c r="Y205" s="196">
        <f t="shared" si="20"/>
        <v>7.0000000000000007E-2</v>
      </c>
      <c r="Z205" s="319"/>
      <c r="AA205" s="291"/>
      <c r="AB205" s="63">
        <f>VLOOKUP(B205,'[2]ВОМ КГ-3 СОЭКС'!$C$3:$G$2063,5,0)</f>
        <v>70</v>
      </c>
      <c r="AC205" s="219">
        <f t="shared" si="21"/>
        <v>0</v>
      </c>
    </row>
    <row r="206" spans="1:29" x14ac:dyDescent="0.3">
      <c r="A206" s="159" t="s">
        <v>665</v>
      </c>
      <c r="B206" s="160" t="s">
        <v>2917</v>
      </c>
      <c r="C206" s="160" t="s">
        <v>4449</v>
      </c>
      <c r="D206" s="113">
        <v>1</v>
      </c>
      <c r="E206" s="85">
        <v>63.8</v>
      </c>
      <c r="F206" s="86">
        <v>63.8</v>
      </c>
      <c r="G206" s="87">
        <v>3.11</v>
      </c>
      <c r="H206" s="87">
        <v>3.11</v>
      </c>
      <c r="I206" s="180" t="s">
        <v>170</v>
      </c>
      <c r="J206" s="96">
        <v>1</v>
      </c>
      <c r="K206" s="96"/>
      <c r="L206" s="96"/>
      <c r="M206" s="96"/>
      <c r="N206" s="96"/>
      <c r="O206" s="164"/>
      <c r="P206" s="164"/>
      <c r="Q206" s="164"/>
      <c r="R206" s="77">
        <f t="shared" si="22"/>
        <v>0</v>
      </c>
      <c r="S206" s="77"/>
      <c r="T206" s="291" t="str">
        <f>IFERROR(VLOOKUP(B206,'Найдено на объекте'!$A$2:$I$83,9,0),"-")</f>
        <v>-</v>
      </c>
      <c r="U206" s="196" t="str">
        <f t="shared" si="18"/>
        <v>-</v>
      </c>
      <c r="V206" s="95" t="str">
        <f>IFERROR(VLOOKUP(B206,[1]Отгрузки!$B$208:$C$281,2,0),"-")</f>
        <v>-</v>
      </c>
      <c r="W206" s="95" t="str">
        <f t="shared" si="23"/>
        <v>-</v>
      </c>
      <c r="X206" s="88">
        <f t="shared" si="19"/>
        <v>1</v>
      </c>
      <c r="Y206" s="196">
        <f t="shared" si="20"/>
        <v>6.3799999999999996E-2</v>
      </c>
      <c r="Z206" s="319"/>
      <c r="AA206" s="291"/>
      <c r="AB206" s="63">
        <f>VLOOKUP(B206,'[2]ВОМ КГ-3 СОЭКС'!$C$3:$G$2063,5,0)</f>
        <v>63.8</v>
      </c>
      <c r="AC206" s="219">
        <f t="shared" si="21"/>
        <v>0</v>
      </c>
    </row>
    <row r="207" spans="1:29" x14ac:dyDescent="0.3">
      <c r="A207" s="159" t="s">
        <v>668</v>
      </c>
      <c r="B207" s="160" t="s">
        <v>2918</v>
      </c>
      <c r="C207" s="160" t="s">
        <v>4450</v>
      </c>
      <c r="D207" s="113">
        <v>1</v>
      </c>
      <c r="E207" s="85">
        <v>85.1</v>
      </c>
      <c r="F207" s="86">
        <v>85.1</v>
      </c>
      <c r="G207" s="87">
        <v>4.1399999999999997</v>
      </c>
      <c r="H207" s="87">
        <v>4.1399999999999997</v>
      </c>
      <c r="I207" s="180" t="s">
        <v>170</v>
      </c>
      <c r="J207" s="96">
        <v>1</v>
      </c>
      <c r="K207" s="96"/>
      <c r="L207" s="96"/>
      <c r="M207" s="96"/>
      <c r="N207" s="96"/>
      <c r="O207" s="164"/>
      <c r="P207" s="164"/>
      <c r="Q207" s="164"/>
      <c r="R207" s="77">
        <f t="shared" si="22"/>
        <v>0</v>
      </c>
      <c r="S207" s="77"/>
      <c r="T207" s="291" t="str">
        <f>IFERROR(VLOOKUP(B207,'Найдено на объекте'!$A$2:$I$83,9,0),"-")</f>
        <v>-</v>
      </c>
      <c r="U207" s="196" t="str">
        <f t="shared" si="18"/>
        <v>-</v>
      </c>
      <c r="V207" s="95" t="str">
        <f>IFERROR(VLOOKUP(B207,[1]Отгрузки!$B$208:$C$281,2,0),"-")</f>
        <v>-</v>
      </c>
      <c r="W207" s="95" t="str">
        <f t="shared" si="23"/>
        <v>-</v>
      </c>
      <c r="X207" s="88">
        <f t="shared" si="19"/>
        <v>1</v>
      </c>
      <c r="Y207" s="196">
        <f t="shared" si="20"/>
        <v>8.5099999999999995E-2</v>
      </c>
      <c r="Z207" s="319"/>
      <c r="AA207" s="291"/>
      <c r="AB207" s="63">
        <f>VLOOKUP(B207,'[2]ВОМ КГ-3 СОЭКС'!$C$3:$G$2063,5,0)</f>
        <v>85.1</v>
      </c>
      <c r="AC207" s="219">
        <f t="shared" si="21"/>
        <v>0</v>
      </c>
    </row>
    <row r="208" spans="1:29" x14ac:dyDescent="0.3">
      <c r="A208" s="159" t="s">
        <v>671</v>
      </c>
      <c r="B208" s="160" t="s">
        <v>2919</v>
      </c>
      <c r="C208" s="160" t="s">
        <v>4451</v>
      </c>
      <c r="D208" s="113">
        <v>1</v>
      </c>
      <c r="E208" s="85">
        <v>79</v>
      </c>
      <c r="F208" s="86">
        <v>79</v>
      </c>
      <c r="G208" s="87">
        <v>3.85</v>
      </c>
      <c r="H208" s="87">
        <v>3.85</v>
      </c>
      <c r="I208" s="180" t="s">
        <v>170</v>
      </c>
      <c r="J208" s="96">
        <v>1</v>
      </c>
      <c r="K208" s="96"/>
      <c r="L208" s="96"/>
      <c r="M208" s="96"/>
      <c r="N208" s="96"/>
      <c r="O208" s="164"/>
      <c r="P208" s="164"/>
      <c r="Q208" s="164"/>
      <c r="R208" s="77">
        <f t="shared" si="22"/>
        <v>0</v>
      </c>
      <c r="S208" s="77"/>
      <c r="T208" s="291" t="str">
        <f>IFERROR(VLOOKUP(B208,'Найдено на объекте'!$A$2:$I$83,9,0),"-")</f>
        <v>-</v>
      </c>
      <c r="U208" s="196" t="str">
        <f t="shared" si="18"/>
        <v>-</v>
      </c>
      <c r="V208" s="95" t="str">
        <f>IFERROR(VLOOKUP(B208,[1]Отгрузки!$B$208:$C$281,2,0),"-")</f>
        <v>-</v>
      </c>
      <c r="W208" s="95" t="str">
        <f t="shared" si="23"/>
        <v>-</v>
      </c>
      <c r="X208" s="88">
        <f t="shared" si="19"/>
        <v>1</v>
      </c>
      <c r="Y208" s="196">
        <f t="shared" si="20"/>
        <v>7.9000000000000001E-2</v>
      </c>
      <c r="Z208" s="319"/>
      <c r="AA208" s="291"/>
      <c r="AB208" s="63">
        <f>VLOOKUP(B208,'[2]ВОМ КГ-3 СОЭКС'!$C$3:$G$2063,5,0)</f>
        <v>79</v>
      </c>
      <c r="AC208" s="219">
        <f t="shared" si="21"/>
        <v>0</v>
      </c>
    </row>
    <row r="209" spans="1:29" x14ac:dyDescent="0.3">
      <c r="A209" s="159" t="s">
        <v>674</v>
      </c>
      <c r="B209" s="160" t="s">
        <v>2920</v>
      </c>
      <c r="C209" s="160" t="s">
        <v>4452</v>
      </c>
      <c r="D209" s="113">
        <v>1</v>
      </c>
      <c r="E209" s="85">
        <v>59.3</v>
      </c>
      <c r="F209" s="86">
        <v>59.3</v>
      </c>
      <c r="G209" s="87">
        <v>2.89</v>
      </c>
      <c r="H209" s="87">
        <v>2.89</v>
      </c>
      <c r="I209" s="180" t="s">
        <v>170</v>
      </c>
      <c r="J209" s="96">
        <v>1</v>
      </c>
      <c r="K209" s="96"/>
      <c r="L209" s="96"/>
      <c r="M209" s="96"/>
      <c r="N209" s="96"/>
      <c r="O209" s="164"/>
      <c r="P209" s="164"/>
      <c r="Q209" s="164"/>
      <c r="R209" s="77">
        <f t="shared" si="22"/>
        <v>0</v>
      </c>
      <c r="S209" s="77"/>
      <c r="T209" s="291" t="str">
        <f>IFERROR(VLOOKUP(B209,'Найдено на объекте'!$A$2:$I$83,9,0),"-")</f>
        <v>-</v>
      </c>
      <c r="U209" s="196" t="str">
        <f t="shared" si="18"/>
        <v>-</v>
      </c>
      <c r="V209" s="95" t="str">
        <f>IFERROR(VLOOKUP(B209,[1]Отгрузки!$B$208:$C$281,2,0),"-")</f>
        <v>-</v>
      </c>
      <c r="W209" s="95" t="str">
        <f t="shared" si="23"/>
        <v>-</v>
      </c>
      <c r="X209" s="88">
        <f t="shared" si="19"/>
        <v>1</v>
      </c>
      <c r="Y209" s="196">
        <f t="shared" si="20"/>
        <v>5.9299999999999999E-2</v>
      </c>
      <c r="Z209" s="319"/>
      <c r="AA209" s="291"/>
      <c r="AB209" s="63">
        <f>VLOOKUP(B209,'[2]ВОМ КГ-3 СОЭКС'!$C$3:$G$2063,5,0)</f>
        <v>59.3</v>
      </c>
      <c r="AC209" s="219">
        <f t="shared" si="21"/>
        <v>0</v>
      </c>
    </row>
    <row r="210" spans="1:29" x14ac:dyDescent="0.3">
      <c r="A210" s="159" t="s">
        <v>677</v>
      </c>
      <c r="B210" s="160" t="s">
        <v>2921</v>
      </c>
      <c r="C210" s="160" t="s">
        <v>4453</v>
      </c>
      <c r="D210" s="113">
        <v>1</v>
      </c>
      <c r="E210" s="85">
        <v>61.6</v>
      </c>
      <c r="F210" s="86">
        <v>61.6</v>
      </c>
      <c r="G210" s="87">
        <v>3</v>
      </c>
      <c r="H210" s="87">
        <v>3</v>
      </c>
      <c r="I210" s="180" t="s">
        <v>170</v>
      </c>
      <c r="J210" s="96">
        <v>1</v>
      </c>
      <c r="K210" s="96"/>
      <c r="L210" s="96"/>
      <c r="M210" s="96"/>
      <c r="N210" s="96"/>
      <c r="O210" s="164"/>
      <c r="P210" s="164"/>
      <c r="Q210" s="164"/>
      <c r="R210" s="77">
        <f t="shared" si="22"/>
        <v>0</v>
      </c>
      <c r="S210" s="77"/>
      <c r="T210" s="291" t="str">
        <f>IFERROR(VLOOKUP(B210,'Найдено на объекте'!$A$2:$I$83,9,0),"-")</f>
        <v>-</v>
      </c>
      <c r="U210" s="196" t="str">
        <f t="shared" si="18"/>
        <v>-</v>
      </c>
      <c r="V210" s="95" t="str">
        <f>IFERROR(VLOOKUP(B210,[1]Отгрузки!$B$208:$C$281,2,0),"-")</f>
        <v>-</v>
      </c>
      <c r="W210" s="95" t="str">
        <f t="shared" si="23"/>
        <v>-</v>
      </c>
      <c r="X210" s="88">
        <f t="shared" si="19"/>
        <v>1</v>
      </c>
      <c r="Y210" s="196">
        <f t="shared" si="20"/>
        <v>6.1600000000000002E-2</v>
      </c>
      <c r="Z210" s="319"/>
      <c r="AA210" s="291"/>
      <c r="AB210" s="63">
        <f>VLOOKUP(B210,'[2]ВОМ КГ-3 СОЭКС'!$C$3:$G$2063,5,0)</f>
        <v>61.6</v>
      </c>
      <c r="AC210" s="219">
        <f t="shared" si="21"/>
        <v>0</v>
      </c>
    </row>
    <row r="211" spans="1:29" x14ac:dyDescent="0.3">
      <c r="A211" s="159" t="s">
        <v>680</v>
      </c>
      <c r="B211" s="160" t="s">
        <v>2922</v>
      </c>
      <c r="C211" s="160" t="s">
        <v>4454</v>
      </c>
      <c r="D211" s="113">
        <v>11</v>
      </c>
      <c r="E211" s="85">
        <v>219.6</v>
      </c>
      <c r="F211" s="86">
        <v>2415.6</v>
      </c>
      <c r="G211" s="87">
        <v>10.69</v>
      </c>
      <c r="H211" s="87">
        <v>117.59</v>
      </c>
      <c r="I211" s="180" t="s">
        <v>170</v>
      </c>
      <c r="J211" s="96"/>
      <c r="K211" s="96">
        <v>2</v>
      </c>
      <c r="L211" s="96">
        <v>2</v>
      </c>
      <c r="M211" s="96">
        <v>2</v>
      </c>
      <c r="N211" s="96">
        <v>1</v>
      </c>
      <c r="O211" s="164">
        <v>2</v>
      </c>
      <c r="P211" s="164">
        <v>2</v>
      </c>
      <c r="Q211" s="164"/>
      <c r="R211" s="77">
        <f t="shared" si="22"/>
        <v>0</v>
      </c>
      <c r="S211" s="77"/>
      <c r="T211" s="291" t="str">
        <f>IFERROR(VLOOKUP(B211,'Найдено на объекте'!$A$2:$I$83,9,0),"-")</f>
        <v>-</v>
      </c>
      <c r="U211" s="196" t="str">
        <f t="shared" si="18"/>
        <v>-</v>
      </c>
      <c r="V211" s="95" t="str">
        <f>IFERROR(VLOOKUP(B211,[1]Отгрузки!$B$208:$C$281,2,0),"-")</f>
        <v>-</v>
      </c>
      <c r="W211" s="95" t="str">
        <f t="shared" si="23"/>
        <v>-</v>
      </c>
      <c r="X211" s="88">
        <f t="shared" si="19"/>
        <v>11</v>
      </c>
      <c r="Y211" s="196">
        <f t="shared" si="20"/>
        <v>2.4156</v>
      </c>
      <c r="Z211" s="319"/>
      <c r="AA211" s="291"/>
      <c r="AB211" s="63">
        <f>VLOOKUP(B211,'[2]ВОМ КГ-3 СОЭКС'!$C$3:$G$2063,5,0)</f>
        <v>2415.6</v>
      </c>
      <c r="AC211" s="219">
        <f t="shared" si="21"/>
        <v>0</v>
      </c>
    </row>
    <row r="212" spans="1:29" x14ac:dyDescent="0.3">
      <c r="A212" s="159" t="s">
        <v>683</v>
      </c>
      <c r="B212" s="160" t="s">
        <v>2923</v>
      </c>
      <c r="C212" s="160" t="s">
        <v>4455</v>
      </c>
      <c r="D212" s="113">
        <v>11</v>
      </c>
      <c r="E212" s="85">
        <v>201.5</v>
      </c>
      <c r="F212" s="86">
        <v>2216.5</v>
      </c>
      <c r="G212" s="87">
        <v>9.8000000000000007</v>
      </c>
      <c r="H212" s="87">
        <v>107.8</v>
      </c>
      <c r="I212" s="180" t="s">
        <v>170</v>
      </c>
      <c r="J212" s="96"/>
      <c r="K212" s="96">
        <v>2</v>
      </c>
      <c r="L212" s="96">
        <v>2</v>
      </c>
      <c r="M212" s="96">
        <v>2</v>
      </c>
      <c r="N212" s="96">
        <v>1</v>
      </c>
      <c r="O212" s="164">
        <v>2</v>
      </c>
      <c r="P212" s="164">
        <v>2</v>
      </c>
      <c r="Q212" s="164"/>
      <c r="R212" s="77">
        <f t="shared" si="22"/>
        <v>0</v>
      </c>
      <c r="S212" s="77"/>
      <c r="T212" s="291" t="str">
        <f>IFERROR(VLOOKUP(B212,'Найдено на объекте'!$A$2:$I$83,9,0),"-")</f>
        <v>-</v>
      </c>
      <c r="U212" s="196" t="str">
        <f t="shared" si="18"/>
        <v>-</v>
      </c>
      <c r="V212" s="95" t="str">
        <f>IFERROR(VLOOKUP(B212,[1]Отгрузки!$B$208:$C$281,2,0),"-")</f>
        <v>-</v>
      </c>
      <c r="W212" s="95" t="str">
        <f t="shared" si="23"/>
        <v>-</v>
      </c>
      <c r="X212" s="88">
        <f t="shared" si="19"/>
        <v>11</v>
      </c>
      <c r="Y212" s="196">
        <f t="shared" si="20"/>
        <v>2.2164999999999999</v>
      </c>
      <c r="Z212" s="319"/>
      <c r="AA212" s="291"/>
      <c r="AB212" s="63">
        <f>VLOOKUP(B212,'[2]ВОМ КГ-3 СОЭКС'!$C$3:$G$2063,5,0)</f>
        <v>2216.5</v>
      </c>
      <c r="AC212" s="219">
        <f t="shared" si="21"/>
        <v>0</v>
      </c>
    </row>
    <row r="213" spans="1:29" x14ac:dyDescent="0.3">
      <c r="A213" s="159" t="s">
        <v>686</v>
      </c>
      <c r="B213" s="160" t="s">
        <v>2924</v>
      </c>
      <c r="C213" s="160" t="s">
        <v>4456</v>
      </c>
      <c r="D213" s="113">
        <v>3</v>
      </c>
      <c r="E213" s="85">
        <v>165.6</v>
      </c>
      <c r="F213" s="86">
        <v>496.8</v>
      </c>
      <c r="G213" s="87">
        <v>8.07</v>
      </c>
      <c r="H213" s="87">
        <v>24.21</v>
      </c>
      <c r="I213" s="180" t="s">
        <v>170</v>
      </c>
      <c r="J213" s="96"/>
      <c r="K213" s="96">
        <v>1</v>
      </c>
      <c r="L213" s="96"/>
      <c r="M213" s="96">
        <v>1</v>
      </c>
      <c r="N213" s="96"/>
      <c r="O213" s="164"/>
      <c r="P213" s="164">
        <v>1</v>
      </c>
      <c r="Q213" s="164"/>
      <c r="R213" s="77">
        <f t="shared" si="22"/>
        <v>0</v>
      </c>
      <c r="S213" s="77"/>
      <c r="T213" s="291" t="str">
        <f>IFERROR(VLOOKUP(B213,'Найдено на объекте'!$A$2:$I$83,9,0),"-")</f>
        <v>-</v>
      </c>
      <c r="U213" s="196" t="str">
        <f t="shared" si="18"/>
        <v>-</v>
      </c>
      <c r="V213" s="95" t="str">
        <f>IFERROR(VLOOKUP(B213,[1]Отгрузки!$B$208:$C$281,2,0),"-")</f>
        <v>-</v>
      </c>
      <c r="W213" s="95" t="str">
        <f t="shared" si="23"/>
        <v>-</v>
      </c>
      <c r="X213" s="88">
        <f t="shared" si="19"/>
        <v>3</v>
      </c>
      <c r="Y213" s="196">
        <f t="shared" si="20"/>
        <v>0.49679999999999996</v>
      </c>
      <c r="Z213" s="319"/>
      <c r="AA213" s="291"/>
      <c r="AB213" s="63">
        <f>VLOOKUP(B213,'[2]ВОМ КГ-3 СОЭКС'!$C$3:$G$2063,5,0)</f>
        <v>496.8</v>
      </c>
      <c r="AC213" s="219">
        <f t="shared" si="21"/>
        <v>0</v>
      </c>
    </row>
    <row r="214" spans="1:29" x14ac:dyDescent="0.3">
      <c r="A214" s="159" t="s">
        <v>689</v>
      </c>
      <c r="B214" s="160" t="s">
        <v>2925</v>
      </c>
      <c r="C214" s="160" t="s">
        <v>4457</v>
      </c>
      <c r="D214" s="113">
        <v>3</v>
      </c>
      <c r="E214" s="85">
        <v>275.7</v>
      </c>
      <c r="F214" s="86">
        <v>827.1</v>
      </c>
      <c r="G214" s="87">
        <v>13.4</v>
      </c>
      <c r="H214" s="87">
        <v>40.200000000000003</v>
      </c>
      <c r="I214" s="180" t="s">
        <v>170</v>
      </c>
      <c r="J214" s="96"/>
      <c r="K214" s="96">
        <v>1</v>
      </c>
      <c r="L214" s="96"/>
      <c r="M214" s="96">
        <v>1</v>
      </c>
      <c r="N214" s="96"/>
      <c r="O214" s="164"/>
      <c r="P214" s="164">
        <v>1</v>
      </c>
      <c r="Q214" s="164"/>
      <c r="R214" s="77">
        <f t="shared" si="22"/>
        <v>0</v>
      </c>
      <c r="S214" s="77"/>
      <c r="T214" s="291" t="str">
        <f>IFERROR(VLOOKUP(B214,'Найдено на объекте'!$A$2:$I$83,9,0),"-")</f>
        <v>-</v>
      </c>
      <c r="U214" s="196" t="str">
        <f t="shared" si="18"/>
        <v>-</v>
      </c>
      <c r="V214" s="95" t="str">
        <f>IFERROR(VLOOKUP(B214,[1]Отгрузки!$B$208:$C$281,2,0),"-")</f>
        <v>-</v>
      </c>
      <c r="W214" s="95" t="str">
        <f t="shared" si="23"/>
        <v>-</v>
      </c>
      <c r="X214" s="88">
        <f t="shared" si="19"/>
        <v>3</v>
      </c>
      <c r="Y214" s="196">
        <f t="shared" si="20"/>
        <v>0.82709999999999995</v>
      </c>
      <c r="Z214" s="319"/>
      <c r="AA214" s="291"/>
      <c r="AB214" s="63">
        <f>VLOOKUP(B214,'[2]ВОМ КГ-3 СОЭКС'!$C$3:$G$2063,5,0)</f>
        <v>827.1</v>
      </c>
      <c r="AC214" s="219">
        <f t="shared" si="21"/>
        <v>0</v>
      </c>
    </row>
    <row r="215" spans="1:29" x14ac:dyDescent="0.3">
      <c r="A215" s="159" t="s">
        <v>692</v>
      </c>
      <c r="B215" s="160" t="s">
        <v>2926</v>
      </c>
      <c r="C215" s="160" t="s">
        <v>4458</v>
      </c>
      <c r="D215" s="113">
        <v>3</v>
      </c>
      <c r="E215" s="85">
        <v>256</v>
      </c>
      <c r="F215" s="86">
        <v>768</v>
      </c>
      <c r="G215" s="87">
        <v>12.45</v>
      </c>
      <c r="H215" s="87">
        <v>37.35</v>
      </c>
      <c r="I215" s="180" t="s">
        <v>170</v>
      </c>
      <c r="J215" s="96"/>
      <c r="K215" s="96">
        <v>1</v>
      </c>
      <c r="L215" s="96"/>
      <c r="M215" s="96">
        <v>1</v>
      </c>
      <c r="N215" s="96"/>
      <c r="O215" s="164"/>
      <c r="P215" s="164">
        <v>1</v>
      </c>
      <c r="Q215" s="164"/>
      <c r="R215" s="77">
        <f t="shared" si="22"/>
        <v>0</v>
      </c>
      <c r="S215" s="77"/>
      <c r="T215" s="291" t="str">
        <f>IFERROR(VLOOKUP(B215,'Найдено на объекте'!$A$2:$I$83,9,0),"-")</f>
        <v>-</v>
      </c>
      <c r="U215" s="196" t="str">
        <f t="shared" si="18"/>
        <v>-</v>
      </c>
      <c r="V215" s="95" t="str">
        <f>IFERROR(VLOOKUP(B215,[1]Отгрузки!$B$208:$C$281,2,0),"-")</f>
        <v>-</v>
      </c>
      <c r="W215" s="95" t="str">
        <f t="shared" si="23"/>
        <v>-</v>
      </c>
      <c r="X215" s="88">
        <f t="shared" si="19"/>
        <v>3</v>
      </c>
      <c r="Y215" s="196">
        <f t="shared" si="20"/>
        <v>0.76800000000000002</v>
      </c>
      <c r="Z215" s="319"/>
      <c r="AA215" s="291"/>
      <c r="AB215" s="63">
        <f>VLOOKUP(B215,'[2]ВОМ КГ-3 СОЭКС'!$C$3:$G$2063,5,0)</f>
        <v>768</v>
      </c>
      <c r="AC215" s="219">
        <f t="shared" si="21"/>
        <v>0</v>
      </c>
    </row>
    <row r="216" spans="1:29" x14ac:dyDescent="0.3">
      <c r="A216" s="159" t="s">
        <v>695</v>
      </c>
      <c r="B216" s="160" t="s">
        <v>2927</v>
      </c>
      <c r="C216" s="160" t="s">
        <v>4459</v>
      </c>
      <c r="D216" s="113">
        <v>2</v>
      </c>
      <c r="E216" s="85">
        <v>226.8</v>
      </c>
      <c r="F216" s="86">
        <v>453.6</v>
      </c>
      <c r="G216" s="87">
        <v>11.03</v>
      </c>
      <c r="H216" s="87">
        <v>22.06</v>
      </c>
      <c r="I216" s="180" t="s">
        <v>170</v>
      </c>
      <c r="J216" s="96"/>
      <c r="K216" s="96">
        <v>1</v>
      </c>
      <c r="L216" s="96"/>
      <c r="M216" s="96"/>
      <c r="N216" s="96"/>
      <c r="O216" s="164"/>
      <c r="P216" s="164">
        <v>1</v>
      </c>
      <c r="Q216" s="164"/>
      <c r="R216" s="77">
        <f t="shared" si="22"/>
        <v>0</v>
      </c>
      <c r="S216" s="77"/>
      <c r="T216" s="291" t="str">
        <f>IFERROR(VLOOKUP(B216,'Найдено на объекте'!$A$2:$I$83,9,0),"-")</f>
        <v>-</v>
      </c>
      <c r="U216" s="196" t="str">
        <f t="shared" si="18"/>
        <v>-</v>
      </c>
      <c r="V216" s="95" t="str">
        <f>IFERROR(VLOOKUP(B216,[1]Отгрузки!$B$208:$C$281,2,0),"-")</f>
        <v>-</v>
      </c>
      <c r="W216" s="95" t="str">
        <f t="shared" si="23"/>
        <v>-</v>
      </c>
      <c r="X216" s="88">
        <f t="shared" si="19"/>
        <v>2</v>
      </c>
      <c r="Y216" s="196">
        <f t="shared" si="20"/>
        <v>0.4536</v>
      </c>
      <c r="Z216" s="319"/>
      <c r="AA216" s="291"/>
      <c r="AB216" s="63">
        <f>VLOOKUP(B216,'[2]ВОМ КГ-3 СОЭКС'!$C$3:$G$2063,5,0)</f>
        <v>453.6</v>
      </c>
      <c r="AC216" s="219">
        <f t="shared" si="21"/>
        <v>0</v>
      </c>
    </row>
    <row r="217" spans="1:29" x14ac:dyDescent="0.3">
      <c r="A217" s="159" t="s">
        <v>698</v>
      </c>
      <c r="B217" s="160" t="s">
        <v>2928</v>
      </c>
      <c r="C217" s="160" t="s">
        <v>4460</v>
      </c>
      <c r="D217" s="113">
        <v>1</v>
      </c>
      <c r="E217" s="85">
        <v>206.3</v>
      </c>
      <c r="F217" s="86">
        <v>206.3</v>
      </c>
      <c r="G217" s="87">
        <v>10.050000000000001</v>
      </c>
      <c r="H217" s="87">
        <v>10.050000000000001</v>
      </c>
      <c r="I217" s="180" t="s">
        <v>170</v>
      </c>
      <c r="J217" s="96"/>
      <c r="K217" s="96">
        <v>1</v>
      </c>
      <c r="L217" s="96"/>
      <c r="M217" s="96"/>
      <c r="N217" s="96"/>
      <c r="O217" s="164"/>
      <c r="P217" s="164"/>
      <c r="Q217" s="164"/>
      <c r="R217" s="77">
        <f t="shared" si="22"/>
        <v>0</v>
      </c>
      <c r="S217" s="77"/>
      <c r="T217" s="291" t="str">
        <f>IFERROR(VLOOKUP(B217,'Найдено на объекте'!$A$2:$I$83,9,0),"-")</f>
        <v>-</v>
      </c>
      <c r="U217" s="196" t="str">
        <f t="shared" si="18"/>
        <v>-</v>
      </c>
      <c r="V217" s="95" t="str">
        <f>IFERROR(VLOOKUP(B217,[1]Отгрузки!$B$208:$C$281,2,0),"-")</f>
        <v>-</v>
      </c>
      <c r="W217" s="95" t="str">
        <f t="shared" si="23"/>
        <v>-</v>
      </c>
      <c r="X217" s="88">
        <f t="shared" si="19"/>
        <v>1</v>
      </c>
      <c r="Y217" s="196">
        <f t="shared" si="20"/>
        <v>0.20630000000000001</v>
      </c>
      <c r="Z217" s="319"/>
      <c r="AA217" s="291"/>
      <c r="AB217" s="63">
        <f>VLOOKUP(B217,'[2]ВОМ КГ-3 СОЭКС'!$C$3:$G$2063,5,0)</f>
        <v>206.3</v>
      </c>
      <c r="AC217" s="219">
        <f t="shared" si="21"/>
        <v>0</v>
      </c>
    </row>
    <row r="218" spans="1:29" x14ac:dyDescent="0.3">
      <c r="A218" s="159" t="s">
        <v>701</v>
      </c>
      <c r="B218" s="160" t="s">
        <v>2929</v>
      </c>
      <c r="C218" s="160" t="s">
        <v>4461</v>
      </c>
      <c r="D218" s="113">
        <v>1</v>
      </c>
      <c r="E218" s="85">
        <v>275.10000000000002</v>
      </c>
      <c r="F218" s="86">
        <v>275.10000000000002</v>
      </c>
      <c r="G218" s="87">
        <v>13.37</v>
      </c>
      <c r="H218" s="87">
        <v>13.37</v>
      </c>
      <c r="I218" s="180" t="s">
        <v>170</v>
      </c>
      <c r="J218" s="96"/>
      <c r="K218" s="96">
        <v>1</v>
      </c>
      <c r="L218" s="96"/>
      <c r="M218" s="96"/>
      <c r="N218" s="96"/>
      <c r="O218" s="164"/>
      <c r="P218" s="164"/>
      <c r="Q218" s="164"/>
      <c r="R218" s="77">
        <f t="shared" si="22"/>
        <v>0</v>
      </c>
      <c r="S218" s="77"/>
      <c r="T218" s="291" t="str">
        <f>IFERROR(VLOOKUP(B218,'Найдено на объекте'!$A$2:$I$83,9,0),"-")</f>
        <v>-</v>
      </c>
      <c r="U218" s="196" t="str">
        <f t="shared" si="18"/>
        <v>-</v>
      </c>
      <c r="V218" s="95" t="str">
        <f>IFERROR(VLOOKUP(B218,[1]Отгрузки!$B$208:$C$281,2,0),"-")</f>
        <v>-</v>
      </c>
      <c r="W218" s="95" t="str">
        <f t="shared" si="23"/>
        <v>-</v>
      </c>
      <c r="X218" s="88">
        <f t="shared" si="19"/>
        <v>1</v>
      </c>
      <c r="Y218" s="196">
        <f t="shared" si="20"/>
        <v>0.27510000000000001</v>
      </c>
      <c r="Z218" s="319"/>
      <c r="AA218" s="291"/>
      <c r="AB218" s="63">
        <f>VLOOKUP(B218,'[2]ВОМ КГ-3 СОЭКС'!$C$3:$G$2063,5,0)</f>
        <v>275.10000000000002</v>
      </c>
      <c r="AC218" s="219">
        <f t="shared" si="21"/>
        <v>0</v>
      </c>
    </row>
    <row r="219" spans="1:29" x14ac:dyDescent="0.3">
      <c r="A219" s="159" t="s">
        <v>704</v>
      </c>
      <c r="B219" s="160" t="s">
        <v>2930</v>
      </c>
      <c r="C219" s="160" t="s">
        <v>4462</v>
      </c>
      <c r="D219" s="113">
        <v>1</v>
      </c>
      <c r="E219" s="85">
        <v>255.3</v>
      </c>
      <c r="F219" s="86">
        <v>255.3</v>
      </c>
      <c r="G219" s="87">
        <v>12.42</v>
      </c>
      <c r="H219" s="87">
        <v>12.42</v>
      </c>
      <c r="I219" s="180" t="s">
        <v>170</v>
      </c>
      <c r="J219" s="96"/>
      <c r="K219" s="96">
        <v>1</v>
      </c>
      <c r="L219" s="96"/>
      <c r="M219" s="96"/>
      <c r="N219" s="96"/>
      <c r="O219" s="164"/>
      <c r="P219" s="164"/>
      <c r="Q219" s="164"/>
      <c r="R219" s="77">
        <f t="shared" si="22"/>
        <v>0</v>
      </c>
      <c r="S219" s="77"/>
      <c r="T219" s="291" t="str">
        <f>IFERROR(VLOOKUP(B219,'Найдено на объекте'!$A$2:$I$83,9,0),"-")</f>
        <v>-</v>
      </c>
      <c r="U219" s="196" t="str">
        <f t="shared" si="18"/>
        <v>-</v>
      </c>
      <c r="V219" s="95" t="str">
        <f>IFERROR(VLOOKUP(B219,[1]Отгрузки!$B$208:$C$281,2,0),"-")</f>
        <v>-</v>
      </c>
      <c r="W219" s="95" t="str">
        <f t="shared" si="23"/>
        <v>-</v>
      </c>
      <c r="X219" s="88">
        <f t="shared" si="19"/>
        <v>1</v>
      </c>
      <c r="Y219" s="196">
        <f t="shared" si="20"/>
        <v>0.25530000000000003</v>
      </c>
      <c r="Z219" s="319"/>
      <c r="AA219" s="291"/>
      <c r="AB219" s="63">
        <f>VLOOKUP(B219,'[2]ВОМ КГ-3 СОЭКС'!$C$3:$G$2063,5,0)</f>
        <v>255.3</v>
      </c>
      <c r="AC219" s="219">
        <f t="shared" si="21"/>
        <v>0</v>
      </c>
    </row>
    <row r="220" spans="1:29" x14ac:dyDescent="0.3">
      <c r="A220" s="159" t="s">
        <v>707</v>
      </c>
      <c r="B220" s="160" t="s">
        <v>2931</v>
      </c>
      <c r="C220" s="160" t="s">
        <v>4463</v>
      </c>
      <c r="D220" s="113">
        <v>1</v>
      </c>
      <c r="E220" s="85">
        <v>191.8</v>
      </c>
      <c r="F220" s="86">
        <v>191.8</v>
      </c>
      <c r="G220" s="87">
        <v>9.34</v>
      </c>
      <c r="H220" s="87">
        <v>9.34</v>
      </c>
      <c r="I220" s="180" t="s">
        <v>170</v>
      </c>
      <c r="J220" s="96"/>
      <c r="K220" s="96">
        <v>1</v>
      </c>
      <c r="L220" s="96"/>
      <c r="M220" s="96"/>
      <c r="N220" s="96"/>
      <c r="O220" s="164"/>
      <c r="P220" s="164"/>
      <c r="Q220" s="164"/>
      <c r="R220" s="77">
        <f t="shared" si="22"/>
        <v>0</v>
      </c>
      <c r="S220" s="77"/>
      <c r="T220" s="291" t="str">
        <f>IFERROR(VLOOKUP(B220,'Найдено на объекте'!$A$2:$I$83,9,0),"-")</f>
        <v>-</v>
      </c>
      <c r="U220" s="196" t="str">
        <f t="shared" si="18"/>
        <v>-</v>
      </c>
      <c r="V220" s="95" t="str">
        <f>IFERROR(VLOOKUP(B220,[1]Отгрузки!$B$208:$C$281,2,0),"-")</f>
        <v>-</v>
      </c>
      <c r="W220" s="95" t="str">
        <f t="shared" si="23"/>
        <v>-</v>
      </c>
      <c r="X220" s="88">
        <f t="shared" si="19"/>
        <v>1</v>
      </c>
      <c r="Y220" s="196">
        <f t="shared" si="20"/>
        <v>0.1918</v>
      </c>
      <c r="Z220" s="319"/>
      <c r="AA220" s="291"/>
      <c r="AB220" s="63">
        <f>VLOOKUP(B220,'[2]ВОМ КГ-3 СОЭКС'!$C$3:$G$2063,5,0)</f>
        <v>191.8</v>
      </c>
      <c r="AC220" s="219">
        <f t="shared" si="21"/>
        <v>0</v>
      </c>
    </row>
    <row r="221" spans="1:29" x14ac:dyDescent="0.3">
      <c r="A221" s="159" t="s">
        <v>710</v>
      </c>
      <c r="B221" s="160" t="s">
        <v>2932</v>
      </c>
      <c r="C221" s="160" t="s">
        <v>4464</v>
      </c>
      <c r="D221" s="113">
        <v>10</v>
      </c>
      <c r="E221" s="85">
        <v>201.3</v>
      </c>
      <c r="F221" s="86">
        <v>2013</v>
      </c>
      <c r="G221" s="87">
        <v>9.7899999999999991</v>
      </c>
      <c r="H221" s="87">
        <v>97.9</v>
      </c>
      <c r="I221" s="180" t="s">
        <v>170</v>
      </c>
      <c r="J221" s="96"/>
      <c r="K221" s="96">
        <v>2</v>
      </c>
      <c r="L221" s="96">
        <v>2</v>
      </c>
      <c r="M221" s="96">
        <v>1</v>
      </c>
      <c r="N221" s="96">
        <v>1</v>
      </c>
      <c r="O221" s="164">
        <v>2</v>
      </c>
      <c r="P221" s="164">
        <v>2</v>
      </c>
      <c r="Q221" s="164"/>
      <c r="R221" s="77">
        <f t="shared" si="22"/>
        <v>0</v>
      </c>
      <c r="S221" s="77"/>
      <c r="T221" s="291" t="str">
        <f>IFERROR(VLOOKUP(B221,'Найдено на объекте'!$A$2:$I$83,9,0),"-")</f>
        <v>-</v>
      </c>
      <c r="U221" s="196" t="str">
        <f t="shared" si="18"/>
        <v>-</v>
      </c>
      <c r="V221" s="95" t="str">
        <f>IFERROR(VLOOKUP(B221,[1]Отгрузки!$B$208:$C$281,2,0),"-")</f>
        <v>-</v>
      </c>
      <c r="W221" s="95" t="str">
        <f t="shared" si="23"/>
        <v>-</v>
      </c>
      <c r="X221" s="88">
        <f t="shared" si="19"/>
        <v>10</v>
      </c>
      <c r="Y221" s="196">
        <f t="shared" si="20"/>
        <v>2.0129999999999999</v>
      </c>
      <c r="Z221" s="319"/>
      <c r="AA221" s="291"/>
      <c r="AB221" s="63">
        <f>VLOOKUP(B221,'[2]ВОМ КГ-3 СОЭКС'!$C$3:$G$2063,5,0)</f>
        <v>2013</v>
      </c>
      <c r="AC221" s="219">
        <f t="shared" si="21"/>
        <v>0</v>
      </c>
    </row>
    <row r="222" spans="1:29" x14ac:dyDescent="0.3">
      <c r="A222" s="159" t="s">
        <v>713</v>
      </c>
      <c r="B222" s="160" t="s">
        <v>2933</v>
      </c>
      <c r="C222" s="160" t="s">
        <v>4465</v>
      </c>
      <c r="D222" s="113">
        <v>1</v>
      </c>
      <c r="E222" s="85">
        <v>165.7</v>
      </c>
      <c r="F222" s="86">
        <v>165.7</v>
      </c>
      <c r="G222" s="87">
        <v>8.07</v>
      </c>
      <c r="H222" s="87">
        <v>8.07</v>
      </c>
      <c r="I222" s="180" t="s">
        <v>170</v>
      </c>
      <c r="J222" s="96"/>
      <c r="K222" s="96">
        <v>1</v>
      </c>
      <c r="L222" s="96"/>
      <c r="M222" s="96"/>
      <c r="N222" s="96"/>
      <c r="O222" s="164"/>
      <c r="P222" s="164"/>
      <c r="Q222" s="164"/>
      <c r="R222" s="77">
        <f t="shared" si="22"/>
        <v>0</v>
      </c>
      <c r="S222" s="77"/>
      <c r="T222" s="291" t="str">
        <f>IFERROR(VLOOKUP(B222,'Найдено на объекте'!$A$2:$I$83,9,0),"-")</f>
        <v>-</v>
      </c>
      <c r="U222" s="196" t="str">
        <f t="shared" si="18"/>
        <v>-</v>
      </c>
      <c r="V222" s="95" t="str">
        <f>IFERROR(VLOOKUP(B222,[1]Отгрузки!$B$208:$C$281,2,0),"-")</f>
        <v>-</v>
      </c>
      <c r="W222" s="95" t="str">
        <f t="shared" si="23"/>
        <v>-</v>
      </c>
      <c r="X222" s="88">
        <f t="shared" si="19"/>
        <v>1</v>
      </c>
      <c r="Y222" s="196">
        <f t="shared" si="20"/>
        <v>0.16569999999999999</v>
      </c>
      <c r="Z222" s="319"/>
      <c r="AA222" s="291"/>
      <c r="AB222" s="63">
        <f>VLOOKUP(B222,'[2]ВОМ КГ-3 СОЭКС'!$C$3:$G$2063,5,0)</f>
        <v>165.7</v>
      </c>
      <c r="AC222" s="219">
        <f t="shared" si="21"/>
        <v>0</v>
      </c>
    </row>
    <row r="223" spans="1:29" x14ac:dyDescent="0.3">
      <c r="A223" s="159" t="s">
        <v>716</v>
      </c>
      <c r="B223" s="160" t="s">
        <v>2934</v>
      </c>
      <c r="C223" s="160" t="s">
        <v>4466</v>
      </c>
      <c r="D223" s="113">
        <v>2</v>
      </c>
      <c r="E223" s="85">
        <v>275.89999999999998</v>
      </c>
      <c r="F223" s="86">
        <v>551.79999999999995</v>
      </c>
      <c r="G223" s="87">
        <v>13.41</v>
      </c>
      <c r="H223" s="87">
        <v>26.82</v>
      </c>
      <c r="I223" s="180" t="s">
        <v>170</v>
      </c>
      <c r="J223" s="96"/>
      <c r="K223" s="96">
        <v>1</v>
      </c>
      <c r="L223" s="96"/>
      <c r="M223" s="96"/>
      <c r="N223" s="96">
        <v>1</v>
      </c>
      <c r="O223" s="164"/>
      <c r="P223" s="164"/>
      <c r="Q223" s="164"/>
      <c r="R223" s="77">
        <f t="shared" si="22"/>
        <v>0</v>
      </c>
      <c r="S223" s="77"/>
      <c r="T223" s="291" t="str">
        <f>IFERROR(VLOOKUP(B223,'Найдено на объекте'!$A$2:$I$83,9,0),"-")</f>
        <v>-</v>
      </c>
      <c r="U223" s="196" t="str">
        <f t="shared" si="18"/>
        <v>-</v>
      </c>
      <c r="V223" s="95" t="str">
        <f>IFERROR(VLOOKUP(B223,[1]Отгрузки!$B$208:$C$281,2,0),"-")</f>
        <v>-</v>
      </c>
      <c r="W223" s="95" t="str">
        <f t="shared" si="23"/>
        <v>-</v>
      </c>
      <c r="X223" s="88">
        <f t="shared" si="19"/>
        <v>2</v>
      </c>
      <c r="Y223" s="196">
        <f t="shared" si="20"/>
        <v>0.55179999999999996</v>
      </c>
      <c r="Z223" s="319"/>
      <c r="AA223" s="291"/>
      <c r="AB223" s="63">
        <f>VLOOKUP(B223,'[2]ВОМ КГ-3 СОЭКС'!$C$3:$G$2063,5,0)</f>
        <v>551.79999999999995</v>
      </c>
      <c r="AC223" s="219">
        <f t="shared" si="21"/>
        <v>0</v>
      </c>
    </row>
    <row r="224" spans="1:29" x14ac:dyDescent="0.3">
      <c r="A224" s="159" t="s">
        <v>719</v>
      </c>
      <c r="B224" s="160" t="s">
        <v>2935</v>
      </c>
      <c r="C224" s="160" t="s">
        <v>4467</v>
      </c>
      <c r="D224" s="113">
        <v>2</v>
      </c>
      <c r="E224" s="85">
        <v>256.10000000000002</v>
      </c>
      <c r="F224" s="86">
        <v>512.20000000000005</v>
      </c>
      <c r="G224" s="87">
        <v>12.46</v>
      </c>
      <c r="H224" s="87">
        <v>24.92</v>
      </c>
      <c r="I224" s="180" t="s">
        <v>170</v>
      </c>
      <c r="J224" s="96"/>
      <c r="K224" s="96">
        <v>1</v>
      </c>
      <c r="L224" s="96"/>
      <c r="M224" s="96"/>
      <c r="N224" s="96">
        <v>1</v>
      </c>
      <c r="O224" s="164"/>
      <c r="P224" s="164"/>
      <c r="Q224" s="164"/>
      <c r="R224" s="77">
        <f t="shared" si="22"/>
        <v>0</v>
      </c>
      <c r="S224" s="77"/>
      <c r="T224" s="291" t="str">
        <f>IFERROR(VLOOKUP(B224,'Найдено на объекте'!$A$2:$I$83,9,0),"-")</f>
        <v>-</v>
      </c>
      <c r="U224" s="196" t="str">
        <f t="shared" si="18"/>
        <v>-</v>
      </c>
      <c r="V224" s="95" t="str">
        <f>IFERROR(VLOOKUP(B224,[1]Отгрузки!$B$208:$C$281,2,0),"-")</f>
        <v>-</v>
      </c>
      <c r="W224" s="95" t="str">
        <f t="shared" si="23"/>
        <v>-</v>
      </c>
      <c r="X224" s="88">
        <f t="shared" si="19"/>
        <v>2</v>
      </c>
      <c r="Y224" s="196">
        <f t="shared" si="20"/>
        <v>0.5122000000000001</v>
      </c>
      <c r="Z224" s="319"/>
      <c r="AA224" s="291"/>
      <c r="AB224" s="63">
        <f>VLOOKUP(B224,'[2]ВОМ КГ-3 СОЭКС'!$C$3:$G$2063,5,0)</f>
        <v>512.20000000000005</v>
      </c>
      <c r="AC224" s="219">
        <f t="shared" si="21"/>
        <v>0</v>
      </c>
    </row>
    <row r="225" spans="1:29" x14ac:dyDescent="0.3">
      <c r="A225" s="159" t="s">
        <v>722</v>
      </c>
      <c r="B225" s="160" t="s">
        <v>2936</v>
      </c>
      <c r="C225" s="160" t="s">
        <v>4468</v>
      </c>
      <c r="D225" s="113">
        <v>1</v>
      </c>
      <c r="E225" s="85">
        <v>226.9</v>
      </c>
      <c r="F225" s="86">
        <v>226.9</v>
      </c>
      <c r="G225" s="87">
        <v>11.04</v>
      </c>
      <c r="H225" s="87">
        <v>11.04</v>
      </c>
      <c r="I225" s="180" t="s">
        <v>170</v>
      </c>
      <c r="J225" s="96"/>
      <c r="K225" s="96">
        <v>1</v>
      </c>
      <c r="L225" s="96"/>
      <c r="M225" s="96"/>
      <c r="N225" s="96"/>
      <c r="O225" s="164"/>
      <c r="P225" s="164"/>
      <c r="Q225" s="164"/>
      <c r="R225" s="77">
        <f t="shared" si="22"/>
        <v>0</v>
      </c>
      <c r="S225" s="77"/>
      <c r="T225" s="291" t="str">
        <f>IFERROR(VLOOKUP(B225,'Найдено на объекте'!$A$2:$I$83,9,0),"-")</f>
        <v>-</v>
      </c>
      <c r="U225" s="196" t="str">
        <f t="shared" si="18"/>
        <v>-</v>
      </c>
      <c r="V225" s="95" t="str">
        <f>IFERROR(VLOOKUP(B225,[1]Отгрузки!$B$208:$C$281,2,0),"-")</f>
        <v>-</v>
      </c>
      <c r="W225" s="95" t="str">
        <f t="shared" si="23"/>
        <v>-</v>
      </c>
      <c r="X225" s="88">
        <f t="shared" si="19"/>
        <v>1</v>
      </c>
      <c r="Y225" s="196">
        <f t="shared" si="20"/>
        <v>0.22690000000000002</v>
      </c>
      <c r="Z225" s="319"/>
      <c r="AA225" s="291"/>
      <c r="AB225" s="63">
        <f>VLOOKUP(B225,'[2]ВОМ КГ-3 СОЭКС'!$C$3:$G$2063,5,0)</f>
        <v>226.9</v>
      </c>
      <c r="AC225" s="219">
        <f t="shared" si="21"/>
        <v>0</v>
      </c>
    </row>
    <row r="226" spans="1:29" x14ac:dyDescent="0.3">
      <c r="A226" s="159" t="s">
        <v>725</v>
      </c>
      <c r="B226" s="160" t="s">
        <v>2937</v>
      </c>
      <c r="C226" s="160" t="s">
        <v>4469</v>
      </c>
      <c r="D226" s="113">
        <v>1</v>
      </c>
      <c r="E226" s="85">
        <v>207.7</v>
      </c>
      <c r="F226" s="86">
        <v>207.7</v>
      </c>
      <c r="G226" s="87">
        <v>10.119999999999999</v>
      </c>
      <c r="H226" s="87">
        <v>10.119999999999999</v>
      </c>
      <c r="I226" s="180" t="s">
        <v>170</v>
      </c>
      <c r="J226" s="96"/>
      <c r="K226" s="96">
        <v>1</v>
      </c>
      <c r="L226" s="96"/>
      <c r="M226" s="96"/>
      <c r="N226" s="96"/>
      <c r="O226" s="164"/>
      <c r="P226" s="164"/>
      <c r="Q226" s="164"/>
      <c r="R226" s="77">
        <f t="shared" si="22"/>
        <v>0</v>
      </c>
      <c r="S226" s="77"/>
      <c r="T226" s="291" t="str">
        <f>IFERROR(VLOOKUP(B226,'Найдено на объекте'!$A$2:$I$83,9,0),"-")</f>
        <v>-</v>
      </c>
      <c r="U226" s="196" t="str">
        <f t="shared" si="18"/>
        <v>-</v>
      </c>
      <c r="V226" s="95" t="str">
        <f>IFERROR(VLOOKUP(B226,[1]Отгрузки!$B$208:$C$281,2,0),"-")</f>
        <v>-</v>
      </c>
      <c r="W226" s="95" t="str">
        <f t="shared" si="23"/>
        <v>-</v>
      </c>
      <c r="X226" s="88">
        <f t="shared" si="19"/>
        <v>1</v>
      </c>
      <c r="Y226" s="196">
        <f t="shared" si="20"/>
        <v>0.2077</v>
      </c>
      <c r="Z226" s="319"/>
      <c r="AA226" s="291"/>
      <c r="AB226" s="63">
        <f>VLOOKUP(B226,'[2]ВОМ КГ-3 СОЭКС'!$C$3:$G$2063,5,0)</f>
        <v>207.7</v>
      </c>
      <c r="AC226" s="219">
        <f t="shared" si="21"/>
        <v>0</v>
      </c>
    </row>
    <row r="227" spans="1:29" x14ac:dyDescent="0.3">
      <c r="A227" s="159" t="s">
        <v>728</v>
      </c>
      <c r="B227" s="160" t="s">
        <v>2938</v>
      </c>
      <c r="C227" s="160" t="s">
        <v>4470</v>
      </c>
      <c r="D227" s="113">
        <v>1</v>
      </c>
      <c r="E227" s="85">
        <v>276.39999999999998</v>
      </c>
      <c r="F227" s="86">
        <v>276.39999999999998</v>
      </c>
      <c r="G227" s="87">
        <v>13.43</v>
      </c>
      <c r="H227" s="87">
        <v>13.43</v>
      </c>
      <c r="I227" s="180" t="s">
        <v>170</v>
      </c>
      <c r="J227" s="96"/>
      <c r="K227" s="96">
        <v>1</v>
      </c>
      <c r="L227" s="96"/>
      <c r="M227" s="96"/>
      <c r="N227" s="96"/>
      <c r="O227" s="164"/>
      <c r="P227" s="164"/>
      <c r="Q227" s="164"/>
      <c r="R227" s="77">
        <f t="shared" si="22"/>
        <v>0</v>
      </c>
      <c r="S227" s="77"/>
      <c r="T227" s="291" t="str">
        <f>IFERROR(VLOOKUP(B227,'Найдено на объекте'!$A$2:$I$83,9,0),"-")</f>
        <v>-</v>
      </c>
      <c r="U227" s="196" t="str">
        <f t="shared" si="18"/>
        <v>-</v>
      </c>
      <c r="V227" s="95" t="str">
        <f>IFERROR(VLOOKUP(B227,[1]Отгрузки!$B$208:$C$281,2,0),"-")</f>
        <v>-</v>
      </c>
      <c r="W227" s="95" t="str">
        <f t="shared" si="23"/>
        <v>-</v>
      </c>
      <c r="X227" s="88">
        <f t="shared" si="19"/>
        <v>1</v>
      </c>
      <c r="Y227" s="196">
        <f t="shared" si="20"/>
        <v>0.27639999999999998</v>
      </c>
      <c r="Z227" s="319"/>
      <c r="AA227" s="291"/>
      <c r="AB227" s="63">
        <f>VLOOKUP(B227,'[2]ВОМ КГ-3 СОЭКС'!$C$3:$G$2063,5,0)</f>
        <v>276.39999999999998</v>
      </c>
      <c r="AC227" s="219">
        <f t="shared" si="21"/>
        <v>0</v>
      </c>
    </row>
    <row r="228" spans="1:29" x14ac:dyDescent="0.3">
      <c r="A228" s="159" t="s">
        <v>731</v>
      </c>
      <c r="B228" s="160" t="s">
        <v>2939</v>
      </c>
      <c r="C228" s="160" t="s">
        <v>4471</v>
      </c>
      <c r="D228" s="113">
        <v>1</v>
      </c>
      <c r="E228" s="85">
        <v>256.60000000000002</v>
      </c>
      <c r="F228" s="86">
        <v>256.60000000000002</v>
      </c>
      <c r="G228" s="87">
        <v>12.49</v>
      </c>
      <c r="H228" s="87">
        <v>12.49</v>
      </c>
      <c r="I228" s="180" t="s">
        <v>170</v>
      </c>
      <c r="J228" s="96"/>
      <c r="K228" s="96">
        <v>1</v>
      </c>
      <c r="L228" s="96"/>
      <c r="M228" s="96"/>
      <c r="N228" s="96"/>
      <c r="O228" s="164"/>
      <c r="P228" s="164"/>
      <c r="Q228" s="164"/>
      <c r="R228" s="77">
        <f t="shared" si="22"/>
        <v>0</v>
      </c>
      <c r="S228" s="77"/>
      <c r="T228" s="291" t="str">
        <f>IFERROR(VLOOKUP(B228,'Найдено на объекте'!$A$2:$I$83,9,0),"-")</f>
        <v>-</v>
      </c>
      <c r="U228" s="196" t="str">
        <f t="shared" si="18"/>
        <v>-</v>
      </c>
      <c r="V228" s="95" t="str">
        <f>IFERROR(VLOOKUP(B228,[1]Отгрузки!$B$208:$C$281,2,0),"-")</f>
        <v>-</v>
      </c>
      <c r="W228" s="95" t="str">
        <f t="shared" si="23"/>
        <v>-</v>
      </c>
      <c r="X228" s="88">
        <f t="shared" si="19"/>
        <v>1</v>
      </c>
      <c r="Y228" s="196">
        <f t="shared" si="20"/>
        <v>0.25660000000000005</v>
      </c>
      <c r="Z228" s="319"/>
      <c r="AA228" s="291"/>
      <c r="AB228" s="63">
        <f>VLOOKUP(B228,'[2]ВОМ КГ-3 СОЭКС'!$C$3:$G$2063,5,0)</f>
        <v>256.60000000000002</v>
      </c>
      <c r="AC228" s="219">
        <f t="shared" si="21"/>
        <v>0</v>
      </c>
    </row>
    <row r="229" spans="1:29" x14ac:dyDescent="0.3">
      <c r="A229" s="159" t="s">
        <v>734</v>
      </c>
      <c r="B229" s="160" t="s">
        <v>2940</v>
      </c>
      <c r="C229" s="160" t="s">
        <v>4472</v>
      </c>
      <c r="D229" s="113">
        <v>1</v>
      </c>
      <c r="E229" s="85">
        <v>193.1</v>
      </c>
      <c r="F229" s="86">
        <v>193.1</v>
      </c>
      <c r="G229" s="87">
        <v>9.41</v>
      </c>
      <c r="H229" s="87">
        <v>9.41</v>
      </c>
      <c r="I229" s="180" t="s">
        <v>170</v>
      </c>
      <c r="J229" s="96"/>
      <c r="K229" s="96">
        <v>1</v>
      </c>
      <c r="L229" s="96"/>
      <c r="M229" s="96"/>
      <c r="N229" s="96"/>
      <c r="O229" s="164"/>
      <c r="P229" s="164"/>
      <c r="Q229" s="164"/>
      <c r="R229" s="77">
        <f t="shared" si="22"/>
        <v>0</v>
      </c>
      <c r="S229" s="77"/>
      <c r="T229" s="291" t="str">
        <f>IFERROR(VLOOKUP(B229,'Найдено на объекте'!$A$2:$I$83,9,0),"-")</f>
        <v>-</v>
      </c>
      <c r="U229" s="196" t="str">
        <f t="shared" si="18"/>
        <v>-</v>
      </c>
      <c r="V229" s="95" t="str">
        <f>IFERROR(VLOOKUP(B229,[1]Отгрузки!$B$208:$C$281,2,0),"-")</f>
        <v>-</v>
      </c>
      <c r="W229" s="95" t="str">
        <f t="shared" si="23"/>
        <v>-</v>
      </c>
      <c r="X229" s="88">
        <f t="shared" si="19"/>
        <v>1</v>
      </c>
      <c r="Y229" s="196">
        <f t="shared" si="20"/>
        <v>0.19309999999999999</v>
      </c>
      <c r="Z229" s="319"/>
      <c r="AA229" s="291"/>
      <c r="AB229" s="63">
        <f>VLOOKUP(B229,'[2]ВОМ КГ-3 СОЭКС'!$C$3:$G$2063,5,0)</f>
        <v>193.1</v>
      </c>
      <c r="AC229" s="219">
        <f t="shared" si="21"/>
        <v>0</v>
      </c>
    </row>
    <row r="230" spans="1:29" x14ac:dyDescent="0.3">
      <c r="A230" s="159" t="s">
        <v>737</v>
      </c>
      <c r="B230" s="160" t="s">
        <v>2941</v>
      </c>
      <c r="C230" s="160" t="s">
        <v>4473</v>
      </c>
      <c r="D230" s="113">
        <v>2</v>
      </c>
      <c r="E230" s="85">
        <v>166.3</v>
      </c>
      <c r="F230" s="86">
        <v>332.6</v>
      </c>
      <c r="G230" s="87">
        <v>8.11</v>
      </c>
      <c r="H230" s="87">
        <v>16.22</v>
      </c>
      <c r="I230" s="180" t="s">
        <v>170</v>
      </c>
      <c r="J230" s="96"/>
      <c r="K230" s="96"/>
      <c r="L230" s="96">
        <v>1</v>
      </c>
      <c r="M230" s="96"/>
      <c r="N230" s="96">
        <v>1</v>
      </c>
      <c r="O230" s="164"/>
      <c r="P230" s="164"/>
      <c r="Q230" s="164"/>
      <c r="R230" s="77">
        <f t="shared" si="22"/>
        <v>0</v>
      </c>
      <c r="S230" s="77"/>
      <c r="T230" s="291" t="str">
        <f>IFERROR(VLOOKUP(B230,'Найдено на объекте'!$A$2:$I$83,9,0),"-")</f>
        <v>-</v>
      </c>
      <c r="U230" s="196" t="str">
        <f t="shared" si="18"/>
        <v>-</v>
      </c>
      <c r="V230" s="95" t="str">
        <f>IFERROR(VLOOKUP(B230,[1]Отгрузки!$B$208:$C$281,2,0),"-")</f>
        <v>-</v>
      </c>
      <c r="W230" s="95" t="str">
        <f t="shared" si="23"/>
        <v>-</v>
      </c>
      <c r="X230" s="88">
        <f t="shared" si="19"/>
        <v>2</v>
      </c>
      <c r="Y230" s="196">
        <f t="shared" si="20"/>
        <v>0.33260000000000001</v>
      </c>
      <c r="Z230" s="319"/>
      <c r="AA230" s="291"/>
      <c r="AB230" s="63">
        <f>VLOOKUP(B230,'[2]ВОМ КГ-3 СОЭКС'!$C$3:$G$2063,5,0)</f>
        <v>332.6</v>
      </c>
      <c r="AC230" s="219">
        <f t="shared" si="21"/>
        <v>0</v>
      </c>
    </row>
    <row r="231" spans="1:29" x14ac:dyDescent="0.3">
      <c r="A231" s="159" t="s">
        <v>740</v>
      </c>
      <c r="B231" s="160" t="s">
        <v>2942</v>
      </c>
      <c r="C231" s="160" t="s">
        <v>4474</v>
      </c>
      <c r="D231" s="113">
        <v>2</v>
      </c>
      <c r="E231" s="85">
        <v>276.60000000000002</v>
      </c>
      <c r="F231" s="86">
        <v>553.20000000000005</v>
      </c>
      <c r="G231" s="87">
        <v>13.44</v>
      </c>
      <c r="H231" s="87">
        <v>26.88</v>
      </c>
      <c r="I231" s="180" t="s">
        <v>170</v>
      </c>
      <c r="J231" s="96"/>
      <c r="K231" s="96"/>
      <c r="L231" s="96">
        <v>1</v>
      </c>
      <c r="M231" s="96"/>
      <c r="N231" s="96">
        <v>1</v>
      </c>
      <c r="O231" s="164"/>
      <c r="P231" s="164"/>
      <c r="Q231" s="164"/>
      <c r="R231" s="77">
        <f t="shared" si="22"/>
        <v>0</v>
      </c>
      <c r="S231" s="77"/>
      <c r="T231" s="291" t="str">
        <f>IFERROR(VLOOKUP(B231,'Найдено на объекте'!$A$2:$I$83,9,0),"-")</f>
        <v>-</v>
      </c>
      <c r="U231" s="196" t="str">
        <f t="shared" si="18"/>
        <v>-</v>
      </c>
      <c r="V231" s="95" t="str">
        <f>IFERROR(VLOOKUP(B231,[1]Отгрузки!$B$208:$C$281,2,0),"-")</f>
        <v>-</v>
      </c>
      <c r="W231" s="95" t="str">
        <f t="shared" si="23"/>
        <v>-</v>
      </c>
      <c r="X231" s="88">
        <f t="shared" si="19"/>
        <v>2</v>
      </c>
      <c r="Y231" s="196">
        <f t="shared" si="20"/>
        <v>0.55320000000000003</v>
      </c>
      <c r="Z231" s="319"/>
      <c r="AA231" s="291"/>
      <c r="AB231" s="63">
        <f>VLOOKUP(B231,'[2]ВОМ КГ-3 СОЭКС'!$C$3:$G$2063,5,0)</f>
        <v>553.20000000000005</v>
      </c>
      <c r="AC231" s="219">
        <f t="shared" si="21"/>
        <v>0</v>
      </c>
    </row>
    <row r="232" spans="1:29" x14ac:dyDescent="0.3">
      <c r="A232" s="159" t="s">
        <v>743</v>
      </c>
      <c r="B232" s="160" t="s">
        <v>2943</v>
      </c>
      <c r="C232" s="160" t="s">
        <v>4475</v>
      </c>
      <c r="D232" s="113">
        <v>2</v>
      </c>
      <c r="E232" s="85">
        <v>256.7</v>
      </c>
      <c r="F232" s="86">
        <v>513.4</v>
      </c>
      <c r="G232" s="87">
        <v>12.49</v>
      </c>
      <c r="H232" s="87">
        <v>24.98</v>
      </c>
      <c r="I232" s="180" t="s">
        <v>170</v>
      </c>
      <c r="J232" s="96"/>
      <c r="K232" s="96"/>
      <c r="L232" s="96">
        <v>1</v>
      </c>
      <c r="M232" s="96"/>
      <c r="N232" s="96">
        <v>1</v>
      </c>
      <c r="O232" s="164"/>
      <c r="P232" s="164"/>
      <c r="Q232" s="164"/>
      <c r="R232" s="77">
        <f t="shared" si="22"/>
        <v>0</v>
      </c>
      <c r="S232" s="77"/>
      <c r="T232" s="291" t="str">
        <f>IFERROR(VLOOKUP(B232,'Найдено на объекте'!$A$2:$I$83,9,0),"-")</f>
        <v>-</v>
      </c>
      <c r="U232" s="196" t="str">
        <f t="shared" si="18"/>
        <v>-</v>
      </c>
      <c r="V232" s="95" t="str">
        <f>IFERROR(VLOOKUP(B232,[1]Отгрузки!$B$208:$C$281,2,0),"-")</f>
        <v>-</v>
      </c>
      <c r="W232" s="95" t="str">
        <f t="shared" si="23"/>
        <v>-</v>
      </c>
      <c r="X232" s="88">
        <f t="shared" si="19"/>
        <v>2</v>
      </c>
      <c r="Y232" s="196">
        <f t="shared" si="20"/>
        <v>0.51339999999999997</v>
      </c>
      <c r="Z232" s="319"/>
      <c r="AA232" s="291"/>
      <c r="AB232" s="63">
        <f>VLOOKUP(B232,'[2]ВОМ КГ-3 СОЭКС'!$C$3:$G$2063,5,0)</f>
        <v>513.4</v>
      </c>
      <c r="AC232" s="219">
        <f t="shared" si="21"/>
        <v>0</v>
      </c>
    </row>
    <row r="233" spans="1:29" x14ac:dyDescent="0.3">
      <c r="A233" s="159" t="s">
        <v>746</v>
      </c>
      <c r="B233" s="160" t="s">
        <v>2944</v>
      </c>
      <c r="C233" s="160" t="s">
        <v>4476</v>
      </c>
      <c r="D233" s="113">
        <v>2</v>
      </c>
      <c r="E233" s="85">
        <v>227.7</v>
      </c>
      <c r="F233" s="86">
        <v>455.4</v>
      </c>
      <c r="G233" s="87">
        <v>11.07</v>
      </c>
      <c r="H233" s="87">
        <v>22.14</v>
      </c>
      <c r="I233" s="180" t="s">
        <v>170</v>
      </c>
      <c r="J233" s="96"/>
      <c r="K233" s="96"/>
      <c r="L233" s="96">
        <v>1</v>
      </c>
      <c r="M233" s="96"/>
      <c r="N233" s="96">
        <v>1</v>
      </c>
      <c r="O233" s="164"/>
      <c r="P233" s="164"/>
      <c r="Q233" s="164"/>
      <c r="R233" s="77">
        <f t="shared" si="22"/>
        <v>0</v>
      </c>
      <c r="S233" s="77"/>
      <c r="T233" s="291" t="str">
        <f>IFERROR(VLOOKUP(B233,'Найдено на объекте'!$A$2:$I$83,9,0),"-")</f>
        <v>-</v>
      </c>
      <c r="U233" s="196" t="str">
        <f t="shared" si="18"/>
        <v>-</v>
      </c>
      <c r="V233" s="95" t="str">
        <f>IFERROR(VLOOKUP(B233,[1]Отгрузки!$B$208:$C$281,2,0),"-")</f>
        <v>-</v>
      </c>
      <c r="W233" s="95" t="str">
        <f t="shared" si="23"/>
        <v>-</v>
      </c>
      <c r="X233" s="88">
        <f t="shared" si="19"/>
        <v>2</v>
      </c>
      <c r="Y233" s="196">
        <f t="shared" si="20"/>
        <v>0.45539999999999997</v>
      </c>
      <c r="Z233" s="319"/>
      <c r="AA233" s="291"/>
      <c r="AB233" s="63">
        <f>VLOOKUP(B233,'[2]ВОМ КГ-3 СОЭКС'!$C$3:$G$2063,5,0)</f>
        <v>455.4</v>
      </c>
      <c r="AC233" s="219">
        <f t="shared" si="21"/>
        <v>0</v>
      </c>
    </row>
    <row r="234" spans="1:29" x14ac:dyDescent="0.3">
      <c r="A234" s="159" t="s">
        <v>749</v>
      </c>
      <c r="B234" s="160" t="s">
        <v>2945</v>
      </c>
      <c r="C234" s="160" t="s">
        <v>4477</v>
      </c>
      <c r="D234" s="113">
        <v>1</v>
      </c>
      <c r="E234" s="85">
        <v>206.9</v>
      </c>
      <c r="F234" s="86">
        <v>206.9</v>
      </c>
      <c r="G234" s="87">
        <v>10.08</v>
      </c>
      <c r="H234" s="87">
        <v>10.08</v>
      </c>
      <c r="I234" s="180" t="s">
        <v>170</v>
      </c>
      <c r="J234" s="96"/>
      <c r="K234" s="96"/>
      <c r="L234" s="96">
        <v>1</v>
      </c>
      <c r="M234" s="96"/>
      <c r="N234" s="96"/>
      <c r="O234" s="164"/>
      <c r="P234" s="164"/>
      <c r="Q234" s="164"/>
      <c r="R234" s="77">
        <f t="shared" si="22"/>
        <v>0</v>
      </c>
      <c r="S234" s="77"/>
      <c r="T234" s="291" t="str">
        <f>IFERROR(VLOOKUP(B234,'Найдено на объекте'!$A$2:$I$83,9,0),"-")</f>
        <v>-</v>
      </c>
      <c r="U234" s="196" t="str">
        <f t="shared" si="18"/>
        <v>-</v>
      </c>
      <c r="V234" s="95" t="str">
        <f>IFERROR(VLOOKUP(B234,[1]Отгрузки!$B$208:$C$281,2,0),"-")</f>
        <v>-</v>
      </c>
      <c r="W234" s="95" t="str">
        <f t="shared" si="23"/>
        <v>-</v>
      </c>
      <c r="X234" s="88">
        <f t="shared" si="19"/>
        <v>1</v>
      </c>
      <c r="Y234" s="196">
        <f t="shared" si="20"/>
        <v>0.2069</v>
      </c>
      <c r="Z234" s="319"/>
      <c r="AA234" s="291"/>
      <c r="AB234" s="63">
        <f>VLOOKUP(B234,'[2]ВОМ КГ-3 СОЭКС'!$C$3:$G$2063,5,0)</f>
        <v>206.9</v>
      </c>
      <c r="AC234" s="219">
        <f t="shared" si="21"/>
        <v>0</v>
      </c>
    </row>
    <row r="235" spans="1:29" x14ac:dyDescent="0.3">
      <c r="A235" s="159" t="s">
        <v>752</v>
      </c>
      <c r="B235" s="160" t="s">
        <v>2946</v>
      </c>
      <c r="C235" s="160" t="s">
        <v>4478</v>
      </c>
      <c r="D235" s="113">
        <v>1</v>
      </c>
      <c r="E235" s="85">
        <v>275.7</v>
      </c>
      <c r="F235" s="86">
        <v>275.7</v>
      </c>
      <c r="G235" s="87">
        <v>13.4</v>
      </c>
      <c r="H235" s="87">
        <v>13.4</v>
      </c>
      <c r="I235" s="180" t="s">
        <v>170</v>
      </c>
      <c r="J235" s="96"/>
      <c r="K235" s="96"/>
      <c r="L235" s="96">
        <v>1</v>
      </c>
      <c r="M235" s="96"/>
      <c r="N235" s="96"/>
      <c r="O235" s="164"/>
      <c r="P235" s="164"/>
      <c r="Q235" s="164"/>
      <c r="R235" s="77">
        <f t="shared" si="22"/>
        <v>0</v>
      </c>
      <c r="S235" s="77"/>
      <c r="T235" s="291" t="str">
        <f>IFERROR(VLOOKUP(B235,'Найдено на объекте'!$A$2:$I$83,9,0),"-")</f>
        <v>-</v>
      </c>
      <c r="U235" s="196" t="str">
        <f t="shared" si="18"/>
        <v>-</v>
      </c>
      <c r="V235" s="95" t="str">
        <f>IFERROR(VLOOKUP(B235,[1]Отгрузки!$B$208:$C$281,2,0),"-")</f>
        <v>-</v>
      </c>
      <c r="W235" s="95" t="str">
        <f t="shared" si="23"/>
        <v>-</v>
      </c>
      <c r="X235" s="88">
        <f t="shared" si="19"/>
        <v>1</v>
      </c>
      <c r="Y235" s="196">
        <f t="shared" si="20"/>
        <v>0.2757</v>
      </c>
      <c r="Z235" s="319"/>
      <c r="AA235" s="291"/>
      <c r="AB235" s="63">
        <f>VLOOKUP(B235,'[2]ВОМ КГ-3 СОЭКС'!$C$3:$G$2063,5,0)</f>
        <v>275.7</v>
      </c>
      <c r="AC235" s="219">
        <f t="shared" si="21"/>
        <v>0</v>
      </c>
    </row>
    <row r="236" spans="1:29" x14ac:dyDescent="0.3">
      <c r="A236" s="159" t="s">
        <v>755</v>
      </c>
      <c r="B236" s="160" t="s">
        <v>2947</v>
      </c>
      <c r="C236" s="160" t="s">
        <v>4479</v>
      </c>
      <c r="D236" s="113">
        <v>1</v>
      </c>
      <c r="E236" s="85">
        <v>256</v>
      </c>
      <c r="F236" s="86">
        <v>256</v>
      </c>
      <c r="G236" s="87">
        <v>12.45</v>
      </c>
      <c r="H236" s="87">
        <v>12.45</v>
      </c>
      <c r="I236" s="180" t="s">
        <v>170</v>
      </c>
      <c r="J236" s="96"/>
      <c r="K236" s="96"/>
      <c r="L236" s="96">
        <v>1</v>
      </c>
      <c r="M236" s="96"/>
      <c r="N236" s="96"/>
      <c r="O236" s="164"/>
      <c r="P236" s="164"/>
      <c r="Q236" s="164"/>
      <c r="R236" s="77">
        <f t="shared" si="22"/>
        <v>0</v>
      </c>
      <c r="S236" s="77"/>
      <c r="T236" s="291" t="str">
        <f>IFERROR(VLOOKUP(B236,'Найдено на объекте'!$A$2:$I$83,9,0),"-")</f>
        <v>-</v>
      </c>
      <c r="U236" s="196" t="str">
        <f t="shared" si="18"/>
        <v>-</v>
      </c>
      <c r="V236" s="95" t="str">
        <f>IFERROR(VLOOKUP(B236,[1]Отгрузки!$B$208:$C$281,2,0),"-")</f>
        <v>-</v>
      </c>
      <c r="W236" s="95" t="str">
        <f t="shared" si="23"/>
        <v>-</v>
      </c>
      <c r="X236" s="88">
        <f t="shared" si="19"/>
        <v>1</v>
      </c>
      <c r="Y236" s="196">
        <f t="shared" si="20"/>
        <v>0.25600000000000001</v>
      </c>
      <c r="Z236" s="319"/>
      <c r="AA236" s="291"/>
      <c r="AB236" s="63">
        <f>VLOOKUP(B236,'[2]ВОМ КГ-3 СОЭКС'!$C$3:$G$2063,5,0)</f>
        <v>256</v>
      </c>
      <c r="AC236" s="219">
        <f t="shared" si="21"/>
        <v>0</v>
      </c>
    </row>
    <row r="237" spans="1:29" x14ac:dyDescent="0.3">
      <c r="A237" s="159" t="s">
        <v>758</v>
      </c>
      <c r="B237" s="160" t="s">
        <v>2948</v>
      </c>
      <c r="C237" s="160" t="s">
        <v>4480</v>
      </c>
      <c r="D237" s="113">
        <v>1</v>
      </c>
      <c r="E237" s="85">
        <v>192.4</v>
      </c>
      <c r="F237" s="86">
        <v>192.4</v>
      </c>
      <c r="G237" s="87">
        <v>9.3699999999999992</v>
      </c>
      <c r="H237" s="87">
        <v>9.3699999999999992</v>
      </c>
      <c r="I237" s="180" t="s">
        <v>170</v>
      </c>
      <c r="J237" s="96"/>
      <c r="K237" s="96"/>
      <c r="L237" s="96">
        <v>1</v>
      </c>
      <c r="M237" s="96"/>
      <c r="N237" s="96"/>
      <c r="O237" s="164"/>
      <c r="P237" s="164"/>
      <c r="Q237" s="164"/>
      <c r="R237" s="77">
        <f t="shared" si="22"/>
        <v>0</v>
      </c>
      <c r="S237" s="77"/>
      <c r="T237" s="291" t="str">
        <f>IFERROR(VLOOKUP(B237,'Найдено на объекте'!$A$2:$I$83,9,0),"-")</f>
        <v>-</v>
      </c>
      <c r="U237" s="196" t="str">
        <f t="shared" si="18"/>
        <v>-</v>
      </c>
      <c r="V237" s="95" t="str">
        <f>IFERROR(VLOOKUP(B237,[1]Отгрузки!$B$208:$C$281,2,0),"-")</f>
        <v>-</v>
      </c>
      <c r="W237" s="95" t="str">
        <f t="shared" si="23"/>
        <v>-</v>
      </c>
      <c r="X237" s="88">
        <f t="shared" si="19"/>
        <v>1</v>
      </c>
      <c r="Y237" s="196">
        <f t="shared" si="20"/>
        <v>0.19240000000000002</v>
      </c>
      <c r="Z237" s="319"/>
      <c r="AA237" s="291"/>
      <c r="AB237" s="63">
        <f>VLOOKUP(B237,'[2]ВОМ КГ-3 СОЭКС'!$C$3:$G$2063,5,0)</f>
        <v>192.4</v>
      </c>
      <c r="AC237" s="219">
        <f t="shared" si="21"/>
        <v>0</v>
      </c>
    </row>
    <row r="238" spans="1:29" x14ac:dyDescent="0.3">
      <c r="A238" s="159" t="s">
        <v>761</v>
      </c>
      <c r="B238" s="160" t="s">
        <v>2949</v>
      </c>
      <c r="C238" s="160" t="s">
        <v>4481</v>
      </c>
      <c r="D238" s="113">
        <v>2</v>
      </c>
      <c r="E238" s="85">
        <v>165.6</v>
      </c>
      <c r="F238" s="86">
        <v>331.2</v>
      </c>
      <c r="G238" s="87">
        <v>8.07</v>
      </c>
      <c r="H238" s="87">
        <v>16.14</v>
      </c>
      <c r="I238" s="180" t="s">
        <v>170</v>
      </c>
      <c r="J238" s="96"/>
      <c r="K238" s="96"/>
      <c r="L238" s="96">
        <v>1</v>
      </c>
      <c r="M238" s="96"/>
      <c r="N238" s="96"/>
      <c r="O238" s="164">
        <v>1</v>
      </c>
      <c r="P238" s="164"/>
      <c r="Q238" s="164"/>
      <c r="R238" s="77">
        <f t="shared" si="22"/>
        <v>0</v>
      </c>
      <c r="S238" s="77"/>
      <c r="T238" s="291" t="str">
        <f>IFERROR(VLOOKUP(B238,'Найдено на объекте'!$A$2:$I$83,9,0),"-")</f>
        <v>-</v>
      </c>
      <c r="U238" s="196" t="str">
        <f t="shared" si="18"/>
        <v>-</v>
      </c>
      <c r="V238" s="95" t="str">
        <f>IFERROR(VLOOKUP(B238,[1]Отгрузки!$B$208:$C$281,2,0),"-")</f>
        <v>-</v>
      </c>
      <c r="W238" s="95" t="str">
        <f t="shared" si="23"/>
        <v>-</v>
      </c>
      <c r="X238" s="88">
        <f t="shared" si="19"/>
        <v>2</v>
      </c>
      <c r="Y238" s="196">
        <f t="shared" si="20"/>
        <v>0.33119999999999999</v>
      </c>
      <c r="Z238" s="319"/>
      <c r="AA238" s="291"/>
      <c r="AB238" s="63">
        <f>VLOOKUP(B238,'[2]ВОМ КГ-3 СОЭКС'!$C$3:$G$2063,5,0)</f>
        <v>331.2</v>
      </c>
      <c r="AC238" s="219">
        <f t="shared" si="21"/>
        <v>0</v>
      </c>
    </row>
    <row r="239" spans="1:29" x14ac:dyDescent="0.3">
      <c r="A239" s="159" t="s">
        <v>764</v>
      </c>
      <c r="B239" s="160" t="s">
        <v>2950</v>
      </c>
      <c r="C239" s="160" t="s">
        <v>4482</v>
      </c>
      <c r="D239" s="113">
        <v>2</v>
      </c>
      <c r="E239" s="85">
        <v>275.7</v>
      </c>
      <c r="F239" s="86">
        <v>551.4</v>
      </c>
      <c r="G239" s="87">
        <v>13.4</v>
      </c>
      <c r="H239" s="87">
        <v>26.8</v>
      </c>
      <c r="I239" s="180" t="s">
        <v>170</v>
      </c>
      <c r="J239" s="96"/>
      <c r="K239" s="96"/>
      <c r="L239" s="96">
        <v>1</v>
      </c>
      <c r="M239" s="96"/>
      <c r="N239" s="96"/>
      <c r="O239" s="164">
        <v>1</v>
      </c>
      <c r="P239" s="164"/>
      <c r="Q239" s="164"/>
      <c r="R239" s="77">
        <f t="shared" si="22"/>
        <v>0</v>
      </c>
      <c r="S239" s="77"/>
      <c r="T239" s="291" t="str">
        <f>IFERROR(VLOOKUP(B239,'Найдено на объекте'!$A$2:$I$83,9,0),"-")</f>
        <v>-</v>
      </c>
      <c r="U239" s="196" t="str">
        <f t="shared" si="18"/>
        <v>-</v>
      </c>
      <c r="V239" s="95" t="str">
        <f>IFERROR(VLOOKUP(B239,[1]Отгрузки!$B$208:$C$281,2,0),"-")</f>
        <v>-</v>
      </c>
      <c r="W239" s="95" t="str">
        <f t="shared" si="23"/>
        <v>-</v>
      </c>
      <c r="X239" s="88">
        <f t="shared" si="19"/>
        <v>2</v>
      </c>
      <c r="Y239" s="196">
        <f t="shared" si="20"/>
        <v>0.5514</v>
      </c>
      <c r="Z239" s="319"/>
      <c r="AA239" s="291"/>
      <c r="AB239" s="63">
        <f>VLOOKUP(B239,'[2]ВОМ КГ-3 СОЭКС'!$C$3:$G$2063,5,0)</f>
        <v>551.4</v>
      </c>
      <c r="AC239" s="219">
        <f t="shared" si="21"/>
        <v>0</v>
      </c>
    </row>
    <row r="240" spans="1:29" x14ac:dyDescent="0.3">
      <c r="A240" s="159" t="s">
        <v>767</v>
      </c>
      <c r="B240" s="160" t="s">
        <v>2951</v>
      </c>
      <c r="C240" s="160" t="s">
        <v>4483</v>
      </c>
      <c r="D240" s="113">
        <v>2</v>
      </c>
      <c r="E240" s="85">
        <v>256</v>
      </c>
      <c r="F240" s="86">
        <v>512</v>
      </c>
      <c r="G240" s="87">
        <v>12.45</v>
      </c>
      <c r="H240" s="87">
        <v>24.9</v>
      </c>
      <c r="I240" s="180" t="s">
        <v>170</v>
      </c>
      <c r="J240" s="96"/>
      <c r="K240" s="96"/>
      <c r="L240" s="96">
        <v>1</v>
      </c>
      <c r="M240" s="96"/>
      <c r="N240" s="96"/>
      <c r="O240" s="164">
        <v>1</v>
      </c>
      <c r="P240" s="164"/>
      <c r="Q240" s="164"/>
      <c r="R240" s="77">
        <f t="shared" si="22"/>
        <v>0</v>
      </c>
      <c r="S240" s="77"/>
      <c r="T240" s="291" t="str">
        <f>IFERROR(VLOOKUP(B240,'Найдено на объекте'!$A$2:$I$83,9,0),"-")</f>
        <v>-</v>
      </c>
      <c r="U240" s="196" t="str">
        <f t="shared" si="18"/>
        <v>-</v>
      </c>
      <c r="V240" s="95" t="str">
        <f>IFERROR(VLOOKUP(B240,[1]Отгрузки!$B$208:$C$281,2,0),"-")</f>
        <v>-</v>
      </c>
      <c r="W240" s="95" t="str">
        <f t="shared" si="23"/>
        <v>-</v>
      </c>
      <c r="X240" s="88">
        <f t="shared" si="19"/>
        <v>2</v>
      </c>
      <c r="Y240" s="196">
        <f t="shared" si="20"/>
        <v>0.51200000000000001</v>
      </c>
      <c r="Z240" s="319"/>
      <c r="AA240" s="291"/>
      <c r="AB240" s="63">
        <f>VLOOKUP(B240,'[2]ВОМ КГ-3 СОЭКС'!$C$3:$G$2063,5,0)</f>
        <v>512</v>
      </c>
      <c r="AC240" s="219">
        <f t="shared" si="21"/>
        <v>0</v>
      </c>
    </row>
    <row r="241" spans="1:29" x14ac:dyDescent="0.3">
      <c r="A241" s="159" t="s">
        <v>770</v>
      </c>
      <c r="B241" s="160" t="s">
        <v>2952</v>
      </c>
      <c r="C241" s="160" t="s">
        <v>4484</v>
      </c>
      <c r="D241" s="113">
        <v>2</v>
      </c>
      <c r="E241" s="85">
        <v>226.8</v>
      </c>
      <c r="F241" s="86">
        <v>453.6</v>
      </c>
      <c r="G241" s="87">
        <v>11.03</v>
      </c>
      <c r="H241" s="87">
        <v>22.06</v>
      </c>
      <c r="I241" s="180" t="s">
        <v>170</v>
      </c>
      <c r="J241" s="96"/>
      <c r="K241" s="96"/>
      <c r="L241" s="96">
        <v>1</v>
      </c>
      <c r="M241" s="96"/>
      <c r="N241" s="96"/>
      <c r="O241" s="164">
        <v>1</v>
      </c>
      <c r="P241" s="164"/>
      <c r="Q241" s="164"/>
      <c r="R241" s="77">
        <f t="shared" si="22"/>
        <v>0</v>
      </c>
      <c r="S241" s="77"/>
      <c r="T241" s="291" t="str">
        <f>IFERROR(VLOOKUP(B241,'Найдено на объекте'!$A$2:$I$83,9,0),"-")</f>
        <v>-</v>
      </c>
      <c r="U241" s="196" t="str">
        <f t="shared" si="18"/>
        <v>-</v>
      </c>
      <c r="V241" s="95" t="str">
        <f>IFERROR(VLOOKUP(B241,[1]Отгрузки!$B$208:$C$281,2,0),"-")</f>
        <v>-</v>
      </c>
      <c r="W241" s="95" t="str">
        <f t="shared" si="23"/>
        <v>-</v>
      </c>
      <c r="X241" s="88">
        <f t="shared" si="19"/>
        <v>2</v>
      </c>
      <c r="Y241" s="196">
        <f t="shared" si="20"/>
        <v>0.4536</v>
      </c>
      <c r="Z241" s="319"/>
      <c r="AA241" s="291"/>
      <c r="AB241" s="63">
        <f>VLOOKUP(B241,'[2]ВОМ КГ-3 СОЭКС'!$C$3:$G$2063,5,0)</f>
        <v>453.6</v>
      </c>
      <c r="AC241" s="219">
        <f t="shared" si="21"/>
        <v>0</v>
      </c>
    </row>
    <row r="242" spans="1:29" x14ac:dyDescent="0.3">
      <c r="A242" s="159" t="s">
        <v>773</v>
      </c>
      <c r="B242" s="160" t="s">
        <v>2953</v>
      </c>
      <c r="C242" s="160" t="s">
        <v>4485</v>
      </c>
      <c r="D242" s="113">
        <v>1</v>
      </c>
      <c r="E242" s="85">
        <v>207.8</v>
      </c>
      <c r="F242" s="86">
        <v>207.8</v>
      </c>
      <c r="G242" s="87">
        <v>10.119999999999999</v>
      </c>
      <c r="H242" s="87">
        <v>10.119999999999999</v>
      </c>
      <c r="I242" s="180" t="s">
        <v>170</v>
      </c>
      <c r="J242" s="96"/>
      <c r="K242" s="96"/>
      <c r="L242" s="96">
        <v>1</v>
      </c>
      <c r="M242" s="96"/>
      <c r="N242" s="96"/>
      <c r="O242" s="164"/>
      <c r="P242" s="164"/>
      <c r="Q242" s="164"/>
      <c r="R242" s="77">
        <f t="shared" si="22"/>
        <v>0</v>
      </c>
      <c r="S242" s="77"/>
      <c r="T242" s="291" t="str">
        <f>IFERROR(VLOOKUP(B242,'Найдено на объекте'!$A$2:$I$83,9,0),"-")</f>
        <v>-</v>
      </c>
      <c r="U242" s="196" t="str">
        <f t="shared" si="18"/>
        <v>-</v>
      </c>
      <c r="V242" s="95" t="str">
        <f>IFERROR(VLOOKUP(B242,[1]Отгрузки!$B$208:$C$281,2,0),"-")</f>
        <v>-</v>
      </c>
      <c r="W242" s="95" t="str">
        <f t="shared" si="23"/>
        <v>-</v>
      </c>
      <c r="X242" s="88">
        <f t="shared" si="19"/>
        <v>1</v>
      </c>
      <c r="Y242" s="196">
        <f t="shared" si="20"/>
        <v>0.20780000000000001</v>
      </c>
      <c r="Z242" s="319"/>
      <c r="AA242" s="291"/>
      <c r="AB242" s="63">
        <f>VLOOKUP(B242,'[2]ВОМ КГ-3 СОЭКС'!$C$3:$G$2063,5,0)</f>
        <v>207.8</v>
      </c>
      <c r="AC242" s="219">
        <f t="shared" si="21"/>
        <v>0</v>
      </c>
    </row>
    <row r="243" spans="1:29" x14ac:dyDescent="0.3">
      <c r="A243" s="159" t="s">
        <v>776</v>
      </c>
      <c r="B243" s="160" t="s">
        <v>2954</v>
      </c>
      <c r="C243" s="160" t="s">
        <v>4486</v>
      </c>
      <c r="D243" s="113">
        <v>1</v>
      </c>
      <c r="E243" s="85">
        <v>276.60000000000002</v>
      </c>
      <c r="F243" s="86">
        <v>276.60000000000002</v>
      </c>
      <c r="G243" s="87">
        <v>13.44</v>
      </c>
      <c r="H243" s="87">
        <v>13.44</v>
      </c>
      <c r="I243" s="180" t="s">
        <v>170</v>
      </c>
      <c r="J243" s="96"/>
      <c r="K243" s="96"/>
      <c r="L243" s="96">
        <v>1</v>
      </c>
      <c r="M243" s="96"/>
      <c r="N243" s="96"/>
      <c r="O243" s="164"/>
      <c r="P243" s="164"/>
      <c r="Q243" s="164"/>
      <c r="R243" s="77">
        <f t="shared" si="22"/>
        <v>0</v>
      </c>
      <c r="S243" s="77"/>
      <c r="T243" s="291" t="str">
        <f>IFERROR(VLOOKUP(B243,'Найдено на объекте'!$A$2:$I$83,9,0),"-")</f>
        <v>-</v>
      </c>
      <c r="U243" s="196" t="str">
        <f t="shared" si="18"/>
        <v>-</v>
      </c>
      <c r="V243" s="95" t="str">
        <f>IFERROR(VLOOKUP(B243,[1]Отгрузки!$B$208:$C$281,2,0),"-")</f>
        <v>-</v>
      </c>
      <c r="W243" s="95" t="str">
        <f t="shared" si="23"/>
        <v>-</v>
      </c>
      <c r="X243" s="88">
        <f t="shared" si="19"/>
        <v>1</v>
      </c>
      <c r="Y243" s="196">
        <f t="shared" si="20"/>
        <v>0.27660000000000001</v>
      </c>
      <c r="Z243" s="319"/>
      <c r="AA243" s="291"/>
      <c r="AB243" s="63">
        <f>VLOOKUP(B243,'[2]ВОМ КГ-3 СОЭКС'!$C$3:$G$2063,5,0)</f>
        <v>276.60000000000002</v>
      </c>
      <c r="AC243" s="219">
        <f t="shared" si="21"/>
        <v>0</v>
      </c>
    </row>
    <row r="244" spans="1:29" x14ac:dyDescent="0.3">
      <c r="A244" s="159" t="s">
        <v>779</v>
      </c>
      <c r="B244" s="160" t="s">
        <v>2955</v>
      </c>
      <c r="C244" s="160" t="s">
        <v>4487</v>
      </c>
      <c r="D244" s="113">
        <v>1</v>
      </c>
      <c r="E244" s="85">
        <v>256.7</v>
      </c>
      <c r="F244" s="86">
        <v>256.7</v>
      </c>
      <c r="G244" s="87">
        <v>12.49</v>
      </c>
      <c r="H244" s="87">
        <v>12.49</v>
      </c>
      <c r="I244" s="180" t="s">
        <v>170</v>
      </c>
      <c r="J244" s="96"/>
      <c r="K244" s="96"/>
      <c r="L244" s="96">
        <v>1</v>
      </c>
      <c r="M244" s="96"/>
      <c r="N244" s="96"/>
      <c r="O244" s="164"/>
      <c r="P244" s="164"/>
      <c r="Q244" s="164"/>
      <c r="R244" s="77">
        <f t="shared" si="22"/>
        <v>0</v>
      </c>
      <c r="S244" s="77"/>
      <c r="T244" s="291" t="str">
        <f>IFERROR(VLOOKUP(B244,'Найдено на объекте'!$A$2:$I$83,9,0),"-")</f>
        <v>-</v>
      </c>
      <c r="U244" s="196" t="str">
        <f t="shared" si="18"/>
        <v>-</v>
      </c>
      <c r="V244" s="95" t="str">
        <f>IFERROR(VLOOKUP(B244,[1]Отгрузки!$B$208:$C$281,2,0),"-")</f>
        <v>-</v>
      </c>
      <c r="W244" s="95" t="str">
        <f t="shared" si="23"/>
        <v>-</v>
      </c>
      <c r="X244" s="88">
        <f t="shared" si="19"/>
        <v>1</v>
      </c>
      <c r="Y244" s="196">
        <f t="shared" si="20"/>
        <v>0.25669999999999998</v>
      </c>
      <c r="Z244" s="319"/>
      <c r="AA244" s="291"/>
      <c r="AB244" s="63">
        <f>VLOOKUP(B244,'[2]ВОМ КГ-3 СОЭКС'!$C$3:$G$2063,5,0)</f>
        <v>256.7</v>
      </c>
      <c r="AC244" s="219">
        <f t="shared" si="21"/>
        <v>0</v>
      </c>
    </row>
    <row r="245" spans="1:29" x14ac:dyDescent="0.3">
      <c r="A245" s="159" t="s">
        <v>782</v>
      </c>
      <c r="B245" s="160" t="s">
        <v>2956</v>
      </c>
      <c r="C245" s="160" t="s">
        <v>4488</v>
      </c>
      <c r="D245" s="113">
        <v>1</v>
      </c>
      <c r="E245" s="85">
        <v>193.2</v>
      </c>
      <c r="F245" s="86">
        <v>193.2</v>
      </c>
      <c r="G245" s="87">
        <v>9.41</v>
      </c>
      <c r="H245" s="87">
        <v>9.41</v>
      </c>
      <c r="I245" s="180" t="s">
        <v>170</v>
      </c>
      <c r="J245" s="96"/>
      <c r="K245" s="96"/>
      <c r="L245" s="96">
        <v>1</v>
      </c>
      <c r="M245" s="96"/>
      <c r="N245" s="96"/>
      <c r="O245" s="164"/>
      <c r="P245" s="164"/>
      <c r="Q245" s="164"/>
      <c r="R245" s="77">
        <f t="shared" si="22"/>
        <v>0</v>
      </c>
      <c r="S245" s="77"/>
      <c r="T245" s="291" t="str">
        <f>IFERROR(VLOOKUP(B245,'Найдено на объекте'!$A$2:$I$83,9,0),"-")</f>
        <v>-</v>
      </c>
      <c r="U245" s="196" t="str">
        <f t="shared" si="18"/>
        <v>-</v>
      </c>
      <c r="V245" s="95" t="str">
        <f>IFERROR(VLOOKUP(B245,[1]Отгрузки!$B$208:$C$281,2,0),"-")</f>
        <v>-</v>
      </c>
      <c r="W245" s="95" t="str">
        <f t="shared" si="23"/>
        <v>-</v>
      </c>
      <c r="X245" s="88">
        <f t="shared" si="19"/>
        <v>1</v>
      </c>
      <c r="Y245" s="196">
        <f t="shared" si="20"/>
        <v>0.19319999999999998</v>
      </c>
      <c r="Z245" s="319"/>
      <c r="AA245" s="291"/>
      <c r="AB245" s="63">
        <f>VLOOKUP(B245,'[2]ВОМ КГ-3 СОЭКС'!$C$3:$G$2063,5,0)</f>
        <v>193.2</v>
      </c>
      <c r="AC245" s="219">
        <f t="shared" si="21"/>
        <v>0</v>
      </c>
    </row>
    <row r="246" spans="1:29" x14ac:dyDescent="0.3">
      <c r="A246" s="159" t="s">
        <v>785</v>
      </c>
      <c r="B246" s="160" t="s">
        <v>2957</v>
      </c>
      <c r="C246" s="160" t="s">
        <v>4489</v>
      </c>
      <c r="D246" s="113">
        <v>2</v>
      </c>
      <c r="E246" s="85">
        <v>166.3</v>
      </c>
      <c r="F246" s="86">
        <v>332.6</v>
      </c>
      <c r="G246" s="87">
        <v>8.11</v>
      </c>
      <c r="H246" s="87">
        <v>16.22</v>
      </c>
      <c r="I246" s="180" t="s">
        <v>170</v>
      </c>
      <c r="J246" s="96"/>
      <c r="K246" s="96"/>
      <c r="L246" s="96"/>
      <c r="M246" s="96">
        <v>1</v>
      </c>
      <c r="N246" s="96"/>
      <c r="O246" s="164">
        <v>1</v>
      </c>
      <c r="P246" s="164"/>
      <c r="Q246" s="164"/>
      <c r="R246" s="77">
        <f t="shared" si="22"/>
        <v>0</v>
      </c>
      <c r="S246" s="77"/>
      <c r="T246" s="291" t="str">
        <f>IFERROR(VLOOKUP(B246,'Найдено на объекте'!$A$2:$I$83,9,0),"-")</f>
        <v>-</v>
      </c>
      <c r="U246" s="196" t="str">
        <f t="shared" si="18"/>
        <v>-</v>
      </c>
      <c r="V246" s="95" t="str">
        <f>IFERROR(VLOOKUP(B246,[1]Отгрузки!$B$208:$C$281,2,0),"-")</f>
        <v>-</v>
      </c>
      <c r="W246" s="95" t="str">
        <f t="shared" si="23"/>
        <v>-</v>
      </c>
      <c r="X246" s="88">
        <f t="shared" si="19"/>
        <v>2</v>
      </c>
      <c r="Y246" s="196">
        <f t="shared" si="20"/>
        <v>0.33260000000000001</v>
      </c>
      <c r="Z246" s="319"/>
      <c r="AA246" s="291"/>
      <c r="AB246" s="63">
        <f>VLOOKUP(B246,'[2]ВОМ КГ-3 СОЭКС'!$C$3:$G$2063,5,0)</f>
        <v>332.6</v>
      </c>
      <c r="AC246" s="219">
        <f t="shared" si="21"/>
        <v>0</v>
      </c>
    </row>
    <row r="247" spans="1:29" x14ac:dyDescent="0.3">
      <c r="A247" s="159" t="s">
        <v>788</v>
      </c>
      <c r="B247" s="160" t="s">
        <v>2958</v>
      </c>
      <c r="C247" s="160" t="s">
        <v>4490</v>
      </c>
      <c r="D247" s="113">
        <v>2</v>
      </c>
      <c r="E247" s="85">
        <v>276.60000000000002</v>
      </c>
      <c r="F247" s="86">
        <v>553.20000000000005</v>
      </c>
      <c r="G247" s="87">
        <v>13.44</v>
      </c>
      <c r="H247" s="87">
        <v>26.88</v>
      </c>
      <c r="I247" s="180" t="s">
        <v>170</v>
      </c>
      <c r="J247" s="96"/>
      <c r="K247" s="96"/>
      <c r="L247" s="96"/>
      <c r="M247" s="96">
        <v>1</v>
      </c>
      <c r="N247" s="96"/>
      <c r="O247" s="164">
        <v>1</v>
      </c>
      <c r="P247" s="164"/>
      <c r="Q247" s="164"/>
      <c r="R247" s="77">
        <f t="shared" si="22"/>
        <v>0</v>
      </c>
      <c r="S247" s="77"/>
      <c r="T247" s="291" t="str">
        <f>IFERROR(VLOOKUP(B247,'Найдено на объекте'!$A$2:$I$83,9,0),"-")</f>
        <v>-</v>
      </c>
      <c r="U247" s="196" t="str">
        <f t="shared" si="18"/>
        <v>-</v>
      </c>
      <c r="V247" s="95" t="str">
        <f>IFERROR(VLOOKUP(B247,[1]Отгрузки!$B$208:$C$281,2,0),"-")</f>
        <v>-</v>
      </c>
      <c r="W247" s="95" t="str">
        <f t="shared" si="23"/>
        <v>-</v>
      </c>
      <c r="X247" s="88">
        <f t="shared" si="19"/>
        <v>2</v>
      </c>
      <c r="Y247" s="196">
        <f t="shared" si="20"/>
        <v>0.55320000000000003</v>
      </c>
      <c r="Z247" s="319"/>
      <c r="AA247" s="291"/>
      <c r="AB247" s="63">
        <f>VLOOKUP(B247,'[2]ВОМ КГ-3 СОЭКС'!$C$3:$G$2063,5,0)</f>
        <v>553.20000000000005</v>
      </c>
      <c r="AC247" s="219">
        <f t="shared" si="21"/>
        <v>0</v>
      </c>
    </row>
    <row r="248" spans="1:29" x14ac:dyDescent="0.3">
      <c r="A248" s="159" t="s">
        <v>791</v>
      </c>
      <c r="B248" s="160" t="s">
        <v>2959</v>
      </c>
      <c r="C248" s="160" t="s">
        <v>4491</v>
      </c>
      <c r="D248" s="113">
        <v>2</v>
      </c>
      <c r="E248" s="85">
        <v>256.7</v>
      </c>
      <c r="F248" s="86">
        <v>513.4</v>
      </c>
      <c r="G248" s="87">
        <v>12.49</v>
      </c>
      <c r="H248" s="87">
        <v>24.98</v>
      </c>
      <c r="I248" s="180" t="s">
        <v>170</v>
      </c>
      <c r="J248" s="96"/>
      <c r="K248" s="96"/>
      <c r="L248" s="96"/>
      <c r="M248" s="96">
        <v>1</v>
      </c>
      <c r="N248" s="96"/>
      <c r="O248" s="164">
        <v>1</v>
      </c>
      <c r="P248" s="164"/>
      <c r="Q248" s="164"/>
      <c r="R248" s="77">
        <f t="shared" si="22"/>
        <v>0</v>
      </c>
      <c r="S248" s="77"/>
      <c r="T248" s="291" t="str">
        <f>IFERROR(VLOOKUP(B248,'Найдено на объекте'!$A$2:$I$83,9,0),"-")</f>
        <v>-</v>
      </c>
      <c r="U248" s="196" t="str">
        <f t="shared" si="18"/>
        <v>-</v>
      </c>
      <c r="V248" s="95" t="str">
        <f>IFERROR(VLOOKUP(B248,[1]Отгрузки!$B$208:$C$281,2,0),"-")</f>
        <v>-</v>
      </c>
      <c r="W248" s="95" t="str">
        <f t="shared" si="23"/>
        <v>-</v>
      </c>
      <c r="X248" s="88">
        <f t="shared" si="19"/>
        <v>2</v>
      </c>
      <c r="Y248" s="196">
        <f t="shared" si="20"/>
        <v>0.51339999999999997</v>
      </c>
      <c r="Z248" s="319"/>
      <c r="AA248" s="291"/>
      <c r="AB248" s="63">
        <f>VLOOKUP(B248,'[2]ВОМ КГ-3 СОЭКС'!$C$3:$G$2063,5,0)</f>
        <v>513.4</v>
      </c>
      <c r="AC248" s="219">
        <f t="shared" si="21"/>
        <v>0</v>
      </c>
    </row>
    <row r="249" spans="1:29" x14ac:dyDescent="0.3">
      <c r="A249" s="159" t="s">
        <v>794</v>
      </c>
      <c r="B249" s="160" t="s">
        <v>2960</v>
      </c>
      <c r="C249" s="160" t="s">
        <v>4492</v>
      </c>
      <c r="D249" s="113">
        <v>2</v>
      </c>
      <c r="E249" s="85">
        <v>227.7</v>
      </c>
      <c r="F249" s="86">
        <v>455.4</v>
      </c>
      <c r="G249" s="87">
        <v>11.07</v>
      </c>
      <c r="H249" s="87">
        <v>22.14</v>
      </c>
      <c r="I249" s="180" t="s">
        <v>170</v>
      </c>
      <c r="J249" s="96"/>
      <c r="K249" s="96"/>
      <c r="L249" s="96"/>
      <c r="M249" s="96">
        <v>1</v>
      </c>
      <c r="N249" s="96"/>
      <c r="O249" s="164">
        <v>1</v>
      </c>
      <c r="P249" s="164"/>
      <c r="Q249" s="164"/>
      <c r="R249" s="77">
        <f t="shared" si="22"/>
        <v>0</v>
      </c>
      <c r="S249" s="77"/>
      <c r="T249" s="291" t="str">
        <f>IFERROR(VLOOKUP(B249,'Найдено на объекте'!$A$2:$I$83,9,0),"-")</f>
        <v>-</v>
      </c>
      <c r="U249" s="196" t="str">
        <f t="shared" si="18"/>
        <v>-</v>
      </c>
      <c r="V249" s="95" t="str">
        <f>IFERROR(VLOOKUP(B249,[1]Отгрузки!$B$208:$C$281,2,0),"-")</f>
        <v>-</v>
      </c>
      <c r="W249" s="95" t="str">
        <f t="shared" si="23"/>
        <v>-</v>
      </c>
      <c r="X249" s="88">
        <f t="shared" si="19"/>
        <v>2</v>
      </c>
      <c r="Y249" s="196">
        <f t="shared" si="20"/>
        <v>0.45539999999999997</v>
      </c>
      <c r="Z249" s="319"/>
      <c r="AA249" s="291"/>
      <c r="AB249" s="63">
        <f>VLOOKUP(B249,'[2]ВОМ КГ-3 СОЭКС'!$C$3:$G$2063,5,0)</f>
        <v>455.4</v>
      </c>
      <c r="AC249" s="219">
        <f t="shared" si="21"/>
        <v>0</v>
      </c>
    </row>
    <row r="250" spans="1:29" x14ac:dyDescent="0.3">
      <c r="A250" s="159" t="s">
        <v>797</v>
      </c>
      <c r="B250" s="160" t="s">
        <v>2961</v>
      </c>
      <c r="C250" s="160" t="s">
        <v>4493</v>
      </c>
      <c r="D250" s="113">
        <v>1</v>
      </c>
      <c r="E250" s="85">
        <v>207.4</v>
      </c>
      <c r="F250" s="86">
        <v>207.4</v>
      </c>
      <c r="G250" s="87">
        <v>10.1</v>
      </c>
      <c r="H250" s="87">
        <v>10.1</v>
      </c>
      <c r="I250" s="180" t="s">
        <v>170</v>
      </c>
      <c r="J250" s="96"/>
      <c r="K250" s="96"/>
      <c r="L250" s="96"/>
      <c r="M250" s="96">
        <v>1</v>
      </c>
      <c r="N250" s="96"/>
      <c r="O250" s="164"/>
      <c r="P250" s="164"/>
      <c r="Q250" s="164"/>
      <c r="R250" s="77">
        <f t="shared" si="22"/>
        <v>0</v>
      </c>
      <c r="S250" s="77"/>
      <c r="T250" s="291" t="str">
        <f>IFERROR(VLOOKUP(B250,'Найдено на объекте'!$A$2:$I$83,9,0),"-")</f>
        <v>-</v>
      </c>
      <c r="U250" s="196" t="str">
        <f t="shared" si="18"/>
        <v>-</v>
      </c>
      <c r="V250" s="95" t="str">
        <f>IFERROR(VLOOKUP(B250,[1]Отгрузки!$B$208:$C$281,2,0),"-")</f>
        <v>-</v>
      </c>
      <c r="W250" s="95" t="str">
        <f t="shared" si="23"/>
        <v>-</v>
      </c>
      <c r="X250" s="88">
        <f t="shared" si="19"/>
        <v>1</v>
      </c>
      <c r="Y250" s="196">
        <f t="shared" si="20"/>
        <v>0.2074</v>
      </c>
      <c r="Z250" s="319"/>
      <c r="AA250" s="291"/>
      <c r="AB250" s="63">
        <f>VLOOKUP(B250,'[2]ВОМ КГ-3 СОЭКС'!$C$3:$G$2063,5,0)</f>
        <v>207.4</v>
      </c>
      <c r="AC250" s="219">
        <f t="shared" si="21"/>
        <v>0</v>
      </c>
    </row>
    <row r="251" spans="1:29" x14ac:dyDescent="0.3">
      <c r="A251" s="159" t="s">
        <v>800</v>
      </c>
      <c r="B251" s="160" t="s">
        <v>2962</v>
      </c>
      <c r="C251" s="160" t="s">
        <v>4494</v>
      </c>
      <c r="D251" s="113">
        <v>1</v>
      </c>
      <c r="E251" s="85">
        <v>276.10000000000002</v>
      </c>
      <c r="F251" s="86">
        <v>276.10000000000002</v>
      </c>
      <c r="G251" s="87">
        <v>13.42</v>
      </c>
      <c r="H251" s="87">
        <v>13.42</v>
      </c>
      <c r="I251" s="180" t="s">
        <v>170</v>
      </c>
      <c r="J251" s="96"/>
      <c r="K251" s="96"/>
      <c r="L251" s="96"/>
      <c r="M251" s="96">
        <v>1</v>
      </c>
      <c r="N251" s="96"/>
      <c r="O251" s="164"/>
      <c r="P251" s="164"/>
      <c r="Q251" s="164"/>
      <c r="R251" s="77">
        <f t="shared" si="22"/>
        <v>0</v>
      </c>
      <c r="S251" s="77"/>
      <c r="T251" s="291" t="str">
        <f>IFERROR(VLOOKUP(B251,'Найдено на объекте'!$A$2:$I$83,9,0),"-")</f>
        <v>-</v>
      </c>
      <c r="U251" s="196" t="str">
        <f t="shared" si="18"/>
        <v>-</v>
      </c>
      <c r="V251" s="95" t="str">
        <f>IFERROR(VLOOKUP(B251,[1]Отгрузки!$B$208:$C$281,2,0),"-")</f>
        <v>-</v>
      </c>
      <c r="W251" s="95" t="str">
        <f t="shared" si="23"/>
        <v>-</v>
      </c>
      <c r="X251" s="88">
        <f t="shared" si="19"/>
        <v>1</v>
      </c>
      <c r="Y251" s="196">
        <f t="shared" si="20"/>
        <v>0.27610000000000001</v>
      </c>
      <c r="Z251" s="319"/>
      <c r="AA251" s="291"/>
      <c r="AB251" s="63">
        <f>VLOOKUP(B251,'[2]ВОМ КГ-3 СОЭКС'!$C$3:$G$2063,5,0)</f>
        <v>276.10000000000002</v>
      </c>
      <c r="AC251" s="219">
        <f t="shared" si="21"/>
        <v>0</v>
      </c>
    </row>
    <row r="252" spans="1:29" x14ac:dyDescent="0.3">
      <c r="A252" s="159" t="s">
        <v>803</v>
      </c>
      <c r="B252" s="160" t="s">
        <v>2963</v>
      </c>
      <c r="C252" s="160" t="s">
        <v>4495</v>
      </c>
      <c r="D252" s="113">
        <v>1</v>
      </c>
      <c r="E252" s="85">
        <v>256.3</v>
      </c>
      <c r="F252" s="86">
        <v>256.3</v>
      </c>
      <c r="G252" s="87">
        <v>12.47</v>
      </c>
      <c r="H252" s="87">
        <v>12.47</v>
      </c>
      <c r="I252" s="180" t="s">
        <v>170</v>
      </c>
      <c r="J252" s="96"/>
      <c r="K252" s="96"/>
      <c r="L252" s="96"/>
      <c r="M252" s="96">
        <v>1</v>
      </c>
      <c r="N252" s="96"/>
      <c r="O252" s="164"/>
      <c r="P252" s="164"/>
      <c r="Q252" s="164"/>
      <c r="R252" s="77">
        <f t="shared" si="22"/>
        <v>0</v>
      </c>
      <c r="S252" s="77"/>
      <c r="T252" s="291" t="str">
        <f>IFERROR(VLOOKUP(B252,'Найдено на объекте'!$A$2:$I$83,9,0),"-")</f>
        <v>-</v>
      </c>
      <c r="U252" s="196" t="str">
        <f t="shared" si="18"/>
        <v>-</v>
      </c>
      <c r="V252" s="95" t="str">
        <f>IFERROR(VLOOKUP(B252,[1]Отгрузки!$B$208:$C$281,2,0),"-")</f>
        <v>-</v>
      </c>
      <c r="W252" s="95" t="str">
        <f t="shared" si="23"/>
        <v>-</v>
      </c>
      <c r="X252" s="88">
        <f t="shared" si="19"/>
        <v>1</v>
      </c>
      <c r="Y252" s="196">
        <f t="shared" si="20"/>
        <v>0.25630000000000003</v>
      </c>
      <c r="Z252" s="319"/>
      <c r="AA252" s="291"/>
      <c r="AB252" s="63">
        <f>VLOOKUP(B252,'[2]ВОМ КГ-3 СОЭКС'!$C$3:$G$2063,5,0)</f>
        <v>256.3</v>
      </c>
      <c r="AC252" s="219">
        <f t="shared" si="21"/>
        <v>0</v>
      </c>
    </row>
    <row r="253" spans="1:29" x14ac:dyDescent="0.3">
      <c r="A253" s="159" t="s">
        <v>806</v>
      </c>
      <c r="B253" s="160" t="s">
        <v>2964</v>
      </c>
      <c r="C253" s="160" t="s">
        <v>4496</v>
      </c>
      <c r="D253" s="113">
        <v>1</v>
      </c>
      <c r="E253" s="85">
        <v>192.8</v>
      </c>
      <c r="F253" s="86">
        <v>192.8</v>
      </c>
      <c r="G253" s="87">
        <v>9.39</v>
      </c>
      <c r="H253" s="87">
        <v>9.39</v>
      </c>
      <c r="I253" s="180" t="s">
        <v>170</v>
      </c>
      <c r="J253" s="96"/>
      <c r="K253" s="96"/>
      <c r="L253" s="96"/>
      <c r="M253" s="96">
        <v>1</v>
      </c>
      <c r="N253" s="96"/>
      <c r="O253" s="164"/>
      <c r="P253" s="164"/>
      <c r="Q253" s="164"/>
      <c r="R253" s="77">
        <f t="shared" si="22"/>
        <v>0</v>
      </c>
      <c r="S253" s="77"/>
      <c r="T253" s="291" t="str">
        <f>IFERROR(VLOOKUP(B253,'Найдено на объекте'!$A$2:$I$83,9,0),"-")</f>
        <v>-</v>
      </c>
      <c r="U253" s="196" t="str">
        <f t="shared" si="18"/>
        <v>-</v>
      </c>
      <c r="V253" s="95" t="str">
        <f>IFERROR(VLOOKUP(B253,[1]Отгрузки!$B$208:$C$281,2,0),"-")</f>
        <v>-</v>
      </c>
      <c r="W253" s="95" t="str">
        <f t="shared" si="23"/>
        <v>-</v>
      </c>
      <c r="X253" s="88">
        <f t="shared" si="19"/>
        <v>1</v>
      </c>
      <c r="Y253" s="196">
        <f t="shared" si="20"/>
        <v>0.1928</v>
      </c>
      <c r="Z253" s="319"/>
      <c r="AA253" s="291"/>
      <c r="AB253" s="63">
        <f>VLOOKUP(B253,'[2]ВОМ КГ-3 СОЭКС'!$C$3:$G$2063,5,0)</f>
        <v>192.8</v>
      </c>
      <c r="AC253" s="219">
        <f t="shared" si="21"/>
        <v>0</v>
      </c>
    </row>
    <row r="254" spans="1:29" x14ac:dyDescent="0.3">
      <c r="A254" s="159" t="s">
        <v>809</v>
      </c>
      <c r="B254" s="160" t="s">
        <v>2965</v>
      </c>
      <c r="C254" s="160" t="s">
        <v>4497</v>
      </c>
      <c r="D254" s="113">
        <v>1</v>
      </c>
      <c r="E254" s="85">
        <v>40.1</v>
      </c>
      <c r="F254" s="86">
        <v>40.1</v>
      </c>
      <c r="G254" s="87">
        <v>1.95</v>
      </c>
      <c r="H254" s="87">
        <v>1.95</v>
      </c>
      <c r="I254" s="180" t="s">
        <v>170</v>
      </c>
      <c r="J254" s="96"/>
      <c r="K254" s="96"/>
      <c r="L254" s="96"/>
      <c r="M254" s="96">
        <v>1</v>
      </c>
      <c r="N254" s="96"/>
      <c r="O254" s="164"/>
      <c r="P254" s="164"/>
      <c r="Q254" s="164"/>
      <c r="R254" s="77">
        <f t="shared" si="22"/>
        <v>0</v>
      </c>
      <c r="S254" s="77"/>
      <c r="T254" s="291" t="str">
        <f>IFERROR(VLOOKUP(B254,'Найдено на объекте'!$A$2:$I$83,9,0),"-")</f>
        <v>-</v>
      </c>
      <c r="U254" s="196" t="str">
        <f t="shared" si="18"/>
        <v>-</v>
      </c>
      <c r="V254" s="95" t="str">
        <f>IFERROR(VLOOKUP(B254,[1]Отгрузки!$B$208:$C$281,2,0),"-")</f>
        <v>-</v>
      </c>
      <c r="W254" s="95" t="str">
        <f t="shared" si="23"/>
        <v>-</v>
      </c>
      <c r="X254" s="88">
        <f t="shared" si="19"/>
        <v>1</v>
      </c>
      <c r="Y254" s="196">
        <f t="shared" si="20"/>
        <v>4.0100000000000004E-2</v>
      </c>
      <c r="Z254" s="319"/>
      <c r="AA254" s="291"/>
      <c r="AB254" s="63">
        <f>VLOOKUP(B254,'[2]ВОМ КГ-3 СОЭКС'!$C$3:$G$2063,5,0)</f>
        <v>40.1</v>
      </c>
      <c r="AC254" s="219">
        <f t="shared" si="21"/>
        <v>0</v>
      </c>
    </row>
    <row r="255" spans="1:29" x14ac:dyDescent="0.3">
      <c r="A255" s="159" t="s">
        <v>812</v>
      </c>
      <c r="B255" s="160" t="s">
        <v>2966</v>
      </c>
      <c r="C255" s="160" t="s">
        <v>4498</v>
      </c>
      <c r="D255" s="113">
        <v>1</v>
      </c>
      <c r="E255" s="85">
        <v>37.4</v>
      </c>
      <c r="F255" s="86">
        <v>37.4</v>
      </c>
      <c r="G255" s="87">
        <v>1.82</v>
      </c>
      <c r="H255" s="87">
        <v>1.82</v>
      </c>
      <c r="I255" s="180" t="s">
        <v>170</v>
      </c>
      <c r="J255" s="96"/>
      <c r="K255" s="96"/>
      <c r="L255" s="96"/>
      <c r="M255" s="96">
        <v>1</v>
      </c>
      <c r="N255" s="96"/>
      <c r="O255" s="164"/>
      <c r="P255" s="164"/>
      <c r="Q255" s="164"/>
      <c r="R255" s="77">
        <f t="shared" si="22"/>
        <v>0</v>
      </c>
      <c r="S255" s="77"/>
      <c r="T255" s="291" t="str">
        <f>IFERROR(VLOOKUP(B255,'Найдено на объекте'!$A$2:$I$83,9,0),"-")</f>
        <v>-</v>
      </c>
      <c r="U255" s="196" t="str">
        <f t="shared" si="18"/>
        <v>-</v>
      </c>
      <c r="V255" s="95" t="str">
        <f>IFERROR(VLOOKUP(B255,[1]Отгрузки!$B$208:$C$281,2,0),"-")</f>
        <v>-</v>
      </c>
      <c r="W255" s="95" t="str">
        <f t="shared" si="23"/>
        <v>-</v>
      </c>
      <c r="X255" s="88">
        <f t="shared" si="19"/>
        <v>1</v>
      </c>
      <c r="Y255" s="196">
        <f t="shared" si="20"/>
        <v>3.7399999999999996E-2</v>
      </c>
      <c r="Z255" s="319"/>
      <c r="AA255" s="291"/>
      <c r="AB255" s="63">
        <f>VLOOKUP(B255,'[2]ВОМ КГ-3 СОЭКС'!$C$3:$G$2063,5,0)</f>
        <v>37.4</v>
      </c>
      <c r="AC255" s="219">
        <f t="shared" si="21"/>
        <v>0</v>
      </c>
    </row>
    <row r="256" spans="1:29" x14ac:dyDescent="0.3">
      <c r="A256" s="159" t="s">
        <v>815</v>
      </c>
      <c r="B256" s="160" t="s">
        <v>2967</v>
      </c>
      <c r="C256" s="160" t="s">
        <v>4499</v>
      </c>
      <c r="D256" s="113">
        <v>1</v>
      </c>
      <c r="E256" s="85">
        <v>55.6</v>
      </c>
      <c r="F256" s="86">
        <v>55.6</v>
      </c>
      <c r="G256" s="87">
        <v>2.71</v>
      </c>
      <c r="H256" s="87">
        <v>2.71</v>
      </c>
      <c r="I256" s="180" t="s">
        <v>170</v>
      </c>
      <c r="J256" s="96"/>
      <c r="K256" s="96"/>
      <c r="L256" s="96"/>
      <c r="M256" s="96">
        <v>1</v>
      </c>
      <c r="N256" s="96"/>
      <c r="O256" s="164"/>
      <c r="P256" s="164"/>
      <c r="Q256" s="164"/>
      <c r="R256" s="77">
        <f t="shared" si="22"/>
        <v>0</v>
      </c>
      <c r="S256" s="77"/>
      <c r="T256" s="291" t="str">
        <f>IFERROR(VLOOKUP(B256,'Найдено на объекте'!$A$2:$I$83,9,0),"-")</f>
        <v>-</v>
      </c>
      <c r="U256" s="196" t="str">
        <f t="shared" si="18"/>
        <v>-</v>
      </c>
      <c r="V256" s="95" t="str">
        <f>IFERROR(VLOOKUP(B256,[1]Отгрузки!$B$208:$C$281,2,0),"-")</f>
        <v>-</v>
      </c>
      <c r="W256" s="95" t="str">
        <f t="shared" si="23"/>
        <v>-</v>
      </c>
      <c r="X256" s="88">
        <f t="shared" si="19"/>
        <v>1</v>
      </c>
      <c r="Y256" s="196">
        <f t="shared" si="20"/>
        <v>5.5600000000000004E-2</v>
      </c>
      <c r="Z256" s="319"/>
      <c r="AA256" s="291"/>
      <c r="AB256" s="63">
        <f>VLOOKUP(B256,'[2]ВОМ КГ-3 СОЭКС'!$C$3:$G$2063,5,0)</f>
        <v>55.6</v>
      </c>
      <c r="AC256" s="219">
        <f t="shared" si="21"/>
        <v>0</v>
      </c>
    </row>
    <row r="257" spans="1:29" x14ac:dyDescent="0.3">
      <c r="A257" s="159" t="s">
        <v>818</v>
      </c>
      <c r="B257" s="160" t="s">
        <v>2968</v>
      </c>
      <c r="C257" s="160" t="s">
        <v>4500</v>
      </c>
      <c r="D257" s="113">
        <v>1</v>
      </c>
      <c r="E257" s="85">
        <v>58.4</v>
      </c>
      <c r="F257" s="86">
        <v>58.4</v>
      </c>
      <c r="G257" s="87">
        <v>2.85</v>
      </c>
      <c r="H257" s="87">
        <v>2.85</v>
      </c>
      <c r="I257" s="180" t="s">
        <v>170</v>
      </c>
      <c r="J257" s="96"/>
      <c r="K257" s="96"/>
      <c r="L257" s="96"/>
      <c r="M257" s="96">
        <v>1</v>
      </c>
      <c r="N257" s="96"/>
      <c r="O257" s="164"/>
      <c r="P257" s="164"/>
      <c r="Q257" s="164"/>
      <c r="R257" s="77">
        <f t="shared" si="22"/>
        <v>0</v>
      </c>
      <c r="S257" s="77"/>
      <c r="T257" s="291" t="str">
        <f>IFERROR(VLOOKUP(B257,'Найдено на объекте'!$A$2:$I$83,9,0),"-")</f>
        <v>-</v>
      </c>
      <c r="U257" s="196" t="str">
        <f t="shared" si="18"/>
        <v>-</v>
      </c>
      <c r="V257" s="95" t="str">
        <f>IFERROR(VLOOKUP(B257,[1]Отгрузки!$B$208:$C$281,2,0),"-")</f>
        <v>-</v>
      </c>
      <c r="W257" s="95" t="str">
        <f t="shared" si="23"/>
        <v>-</v>
      </c>
      <c r="X257" s="88">
        <f t="shared" si="19"/>
        <v>1</v>
      </c>
      <c r="Y257" s="196">
        <f t="shared" si="20"/>
        <v>5.8400000000000001E-2</v>
      </c>
      <c r="Z257" s="319"/>
      <c r="AA257" s="291"/>
      <c r="AB257" s="63">
        <f>VLOOKUP(B257,'[2]ВОМ КГ-3 СОЭКС'!$C$3:$G$2063,5,0)</f>
        <v>58.4</v>
      </c>
      <c r="AC257" s="219">
        <f t="shared" si="21"/>
        <v>0</v>
      </c>
    </row>
    <row r="258" spans="1:29" x14ac:dyDescent="0.3">
      <c r="A258" s="159" t="s">
        <v>821</v>
      </c>
      <c r="B258" s="160" t="s">
        <v>2969</v>
      </c>
      <c r="C258" s="160" t="s">
        <v>4501</v>
      </c>
      <c r="D258" s="113">
        <v>2</v>
      </c>
      <c r="E258" s="85">
        <v>42.5</v>
      </c>
      <c r="F258" s="86">
        <v>85</v>
      </c>
      <c r="G258" s="87">
        <v>2.06</v>
      </c>
      <c r="H258" s="87">
        <v>4.12</v>
      </c>
      <c r="I258" s="180" t="s">
        <v>170</v>
      </c>
      <c r="J258" s="96"/>
      <c r="K258" s="96"/>
      <c r="L258" s="96"/>
      <c r="M258" s="96">
        <v>1</v>
      </c>
      <c r="N258" s="96">
        <v>1</v>
      </c>
      <c r="O258" s="164"/>
      <c r="P258" s="164"/>
      <c r="Q258" s="164"/>
      <c r="R258" s="77">
        <f t="shared" si="22"/>
        <v>0</v>
      </c>
      <c r="S258" s="77"/>
      <c r="T258" s="291" t="str">
        <f>IFERROR(VLOOKUP(B258,'Найдено на объекте'!$A$2:$I$83,9,0),"-")</f>
        <v>-</v>
      </c>
      <c r="U258" s="196" t="str">
        <f t="shared" si="18"/>
        <v>-</v>
      </c>
      <c r="V258" s="95" t="str">
        <f>IFERROR(VLOOKUP(B258,[1]Отгрузки!$B$208:$C$281,2,0),"-")</f>
        <v>-</v>
      </c>
      <c r="W258" s="95" t="str">
        <f t="shared" si="23"/>
        <v>-</v>
      </c>
      <c r="X258" s="88">
        <f t="shared" si="19"/>
        <v>2</v>
      </c>
      <c r="Y258" s="196">
        <f t="shared" si="20"/>
        <v>8.5000000000000006E-2</v>
      </c>
      <c r="Z258" s="319"/>
      <c r="AA258" s="291"/>
      <c r="AB258" s="63">
        <f>VLOOKUP(B258,'[2]ВОМ КГ-3 СОЭКС'!$C$3:$G$2063,5,0)</f>
        <v>85</v>
      </c>
      <c r="AC258" s="219">
        <f t="shared" si="21"/>
        <v>0</v>
      </c>
    </row>
    <row r="259" spans="1:29" x14ac:dyDescent="0.3">
      <c r="A259" s="159" t="s">
        <v>824</v>
      </c>
      <c r="B259" s="160" t="s">
        <v>2970</v>
      </c>
      <c r="C259" s="160" t="s">
        <v>4502</v>
      </c>
      <c r="D259" s="113">
        <v>1</v>
      </c>
      <c r="E259" s="85">
        <v>41.8</v>
      </c>
      <c r="F259" s="86">
        <v>41.8</v>
      </c>
      <c r="G259" s="87">
        <v>2.0299999999999998</v>
      </c>
      <c r="H259" s="87">
        <v>2.0299999999999998</v>
      </c>
      <c r="I259" s="180" t="s">
        <v>170</v>
      </c>
      <c r="J259" s="96"/>
      <c r="K259" s="96"/>
      <c r="L259" s="96"/>
      <c r="M259" s="96">
        <v>1</v>
      </c>
      <c r="N259" s="96"/>
      <c r="O259" s="164"/>
      <c r="P259" s="164"/>
      <c r="Q259" s="164"/>
      <c r="R259" s="77">
        <f t="shared" si="22"/>
        <v>0</v>
      </c>
      <c r="S259" s="77"/>
      <c r="T259" s="291" t="str">
        <f>IFERROR(VLOOKUP(B259,'Найдено на объекте'!$A$2:$I$83,9,0),"-")</f>
        <v>-</v>
      </c>
      <c r="U259" s="196" t="str">
        <f t="shared" ref="U259:U322" si="24">IFERROR(T259*E259/1000,"-")</f>
        <v>-</v>
      </c>
      <c r="V259" s="95" t="str">
        <f>IFERROR(VLOOKUP(B259,[1]Отгрузки!$B$208:$C$281,2,0),"-")</f>
        <v>-</v>
      </c>
      <c r="W259" s="95" t="str">
        <f t="shared" si="23"/>
        <v>-</v>
      </c>
      <c r="X259" s="88">
        <f t="shared" ref="X259:X322" si="25">IFERROR((D259-V259),D259)</f>
        <v>1</v>
      </c>
      <c r="Y259" s="196">
        <f t="shared" ref="Y259:Y322" si="26">IFERROR(X259*E259/1000, 0)</f>
        <v>4.1799999999999997E-2</v>
      </c>
      <c r="Z259" s="319"/>
      <c r="AA259" s="291"/>
      <c r="AB259" s="63">
        <f>VLOOKUP(B259,'[2]ВОМ КГ-3 СОЭКС'!$C$3:$G$2063,5,0)</f>
        <v>41.8</v>
      </c>
      <c r="AC259" s="219">
        <f t="shared" ref="AC259:AC322" si="27">F259-AB259</f>
        <v>0</v>
      </c>
    </row>
    <row r="260" spans="1:29" x14ac:dyDescent="0.3">
      <c r="A260" s="159" t="s">
        <v>827</v>
      </c>
      <c r="B260" s="160" t="s">
        <v>2971</v>
      </c>
      <c r="C260" s="160" t="s">
        <v>4503</v>
      </c>
      <c r="D260" s="113">
        <v>1</v>
      </c>
      <c r="E260" s="85">
        <v>275.7</v>
      </c>
      <c r="F260" s="86">
        <v>275.7</v>
      </c>
      <c r="G260" s="87">
        <v>13.4</v>
      </c>
      <c r="H260" s="87">
        <v>13.4</v>
      </c>
      <c r="I260" s="180" t="s">
        <v>170</v>
      </c>
      <c r="J260" s="96"/>
      <c r="K260" s="96"/>
      <c r="L260" s="96"/>
      <c r="M260" s="96">
        <v>1</v>
      </c>
      <c r="N260" s="96"/>
      <c r="O260" s="164"/>
      <c r="P260" s="164"/>
      <c r="Q260" s="164"/>
      <c r="R260" s="77">
        <f t="shared" ref="R260:R323" si="28">D260-J260-K260-L260-M260-N260-O260-P260-Q260</f>
        <v>0</v>
      </c>
      <c r="S260" s="77"/>
      <c r="T260" s="291" t="str">
        <f>IFERROR(VLOOKUP(B260,'Найдено на объекте'!$A$2:$I$83,9,0),"-")</f>
        <v>-</v>
      </c>
      <c r="U260" s="196" t="str">
        <f t="shared" si="24"/>
        <v>-</v>
      </c>
      <c r="V260" s="95" t="str">
        <f>IFERROR(VLOOKUP(B260,[1]Отгрузки!$B$208:$C$281,2,0),"-")</f>
        <v>-</v>
      </c>
      <c r="W260" s="95" t="str">
        <f t="shared" ref="W260:W323" si="29">IFERROR(V260*E260/1000, "-")</f>
        <v>-</v>
      </c>
      <c r="X260" s="88">
        <f t="shared" si="25"/>
        <v>1</v>
      </c>
      <c r="Y260" s="196">
        <f t="shared" si="26"/>
        <v>0.2757</v>
      </c>
      <c r="Z260" s="319"/>
      <c r="AA260" s="291"/>
      <c r="AB260" s="63">
        <f>VLOOKUP(B260,'[2]ВОМ КГ-3 СОЭКС'!$C$3:$G$2063,5,0)</f>
        <v>275.7</v>
      </c>
      <c r="AC260" s="219">
        <f t="shared" si="27"/>
        <v>0</v>
      </c>
    </row>
    <row r="261" spans="1:29" x14ac:dyDescent="0.3">
      <c r="A261" s="159" t="s">
        <v>830</v>
      </c>
      <c r="B261" s="160" t="s">
        <v>2972</v>
      </c>
      <c r="C261" s="160" t="s">
        <v>4504</v>
      </c>
      <c r="D261" s="113">
        <v>1</v>
      </c>
      <c r="E261" s="85">
        <v>256</v>
      </c>
      <c r="F261" s="86">
        <v>256</v>
      </c>
      <c r="G261" s="87">
        <v>12.45</v>
      </c>
      <c r="H261" s="87">
        <v>12.45</v>
      </c>
      <c r="I261" s="180" t="s">
        <v>170</v>
      </c>
      <c r="J261" s="96"/>
      <c r="K261" s="96"/>
      <c r="L261" s="96"/>
      <c r="M261" s="96">
        <v>1</v>
      </c>
      <c r="N261" s="96"/>
      <c r="O261" s="164"/>
      <c r="P261" s="164"/>
      <c r="Q261" s="164"/>
      <c r="R261" s="77">
        <f t="shared" si="28"/>
        <v>0</v>
      </c>
      <c r="S261" s="77"/>
      <c r="T261" s="291" t="str">
        <f>IFERROR(VLOOKUP(B261,'Найдено на объекте'!$A$2:$I$83,9,0),"-")</f>
        <v>-</v>
      </c>
      <c r="U261" s="196" t="str">
        <f t="shared" si="24"/>
        <v>-</v>
      </c>
      <c r="V261" s="95" t="str">
        <f>IFERROR(VLOOKUP(B261,[1]Отгрузки!$B$208:$C$281,2,0),"-")</f>
        <v>-</v>
      </c>
      <c r="W261" s="95" t="str">
        <f t="shared" si="29"/>
        <v>-</v>
      </c>
      <c r="X261" s="88">
        <f t="shared" si="25"/>
        <v>1</v>
      </c>
      <c r="Y261" s="196">
        <f t="shared" si="26"/>
        <v>0.25600000000000001</v>
      </c>
      <c r="Z261" s="319"/>
      <c r="AA261" s="291"/>
      <c r="AB261" s="63">
        <f>VLOOKUP(B261,'[2]ВОМ КГ-3 СОЭКС'!$C$3:$G$2063,5,0)</f>
        <v>256</v>
      </c>
      <c r="AC261" s="219">
        <f t="shared" si="27"/>
        <v>0</v>
      </c>
    </row>
    <row r="262" spans="1:29" x14ac:dyDescent="0.3">
      <c r="A262" s="159" t="s">
        <v>833</v>
      </c>
      <c r="B262" s="160" t="s">
        <v>2973</v>
      </c>
      <c r="C262" s="160" t="s">
        <v>4505</v>
      </c>
      <c r="D262" s="113">
        <v>2</v>
      </c>
      <c r="E262" s="85">
        <v>45.6</v>
      </c>
      <c r="F262" s="86">
        <v>91.2</v>
      </c>
      <c r="G262" s="87">
        <v>2.21</v>
      </c>
      <c r="H262" s="87">
        <v>4.42</v>
      </c>
      <c r="I262" s="180" t="s">
        <v>170</v>
      </c>
      <c r="J262" s="96"/>
      <c r="K262" s="96"/>
      <c r="L262" s="96"/>
      <c r="M262" s="96">
        <v>1</v>
      </c>
      <c r="N262" s="96">
        <v>1</v>
      </c>
      <c r="O262" s="164"/>
      <c r="P262" s="164"/>
      <c r="Q262" s="164"/>
      <c r="R262" s="77">
        <f t="shared" si="28"/>
        <v>0</v>
      </c>
      <c r="S262" s="77"/>
      <c r="T262" s="291" t="str">
        <f>IFERROR(VLOOKUP(B262,'Найдено на объекте'!$A$2:$I$83,9,0),"-")</f>
        <v>-</v>
      </c>
      <c r="U262" s="196" t="str">
        <f t="shared" si="24"/>
        <v>-</v>
      </c>
      <c r="V262" s="95" t="str">
        <f>IFERROR(VLOOKUP(B262,[1]Отгрузки!$B$208:$C$281,2,0),"-")</f>
        <v>-</v>
      </c>
      <c r="W262" s="95" t="str">
        <f t="shared" si="29"/>
        <v>-</v>
      </c>
      <c r="X262" s="88">
        <f t="shared" si="25"/>
        <v>2</v>
      </c>
      <c r="Y262" s="196">
        <f t="shared" si="26"/>
        <v>9.1200000000000003E-2</v>
      </c>
      <c r="Z262" s="319"/>
      <c r="AA262" s="291"/>
      <c r="AB262" s="63">
        <f>VLOOKUP(B262,'[2]ВОМ КГ-3 СОЭКС'!$C$3:$G$2063,5,0)</f>
        <v>91.2</v>
      </c>
      <c r="AC262" s="219">
        <f t="shared" si="27"/>
        <v>0</v>
      </c>
    </row>
    <row r="263" spans="1:29" x14ac:dyDescent="0.3">
      <c r="A263" s="159" t="s">
        <v>836</v>
      </c>
      <c r="B263" s="160" t="s">
        <v>2974</v>
      </c>
      <c r="C263" s="160" t="s">
        <v>4506</v>
      </c>
      <c r="D263" s="113">
        <v>2</v>
      </c>
      <c r="E263" s="85">
        <v>30</v>
      </c>
      <c r="F263" s="86">
        <v>60</v>
      </c>
      <c r="G263" s="87">
        <v>1.47</v>
      </c>
      <c r="H263" s="87">
        <v>2.94</v>
      </c>
      <c r="I263" s="180" t="s">
        <v>170</v>
      </c>
      <c r="J263" s="96"/>
      <c r="K263" s="96"/>
      <c r="L263" s="96"/>
      <c r="M263" s="96">
        <v>1</v>
      </c>
      <c r="N263" s="96">
        <v>1</v>
      </c>
      <c r="O263" s="164"/>
      <c r="P263" s="164"/>
      <c r="Q263" s="164"/>
      <c r="R263" s="77">
        <f t="shared" si="28"/>
        <v>0</v>
      </c>
      <c r="S263" s="77"/>
      <c r="T263" s="291" t="str">
        <f>IFERROR(VLOOKUP(B263,'Найдено на объекте'!$A$2:$I$83,9,0),"-")</f>
        <v>-</v>
      </c>
      <c r="U263" s="196" t="str">
        <f t="shared" si="24"/>
        <v>-</v>
      </c>
      <c r="V263" s="95" t="str">
        <f>IFERROR(VLOOKUP(B263,[1]Отгрузки!$B$208:$C$281,2,0),"-")</f>
        <v>-</v>
      </c>
      <c r="W263" s="95" t="str">
        <f t="shared" si="29"/>
        <v>-</v>
      </c>
      <c r="X263" s="88">
        <f t="shared" si="25"/>
        <v>2</v>
      </c>
      <c r="Y263" s="196">
        <f t="shared" si="26"/>
        <v>0.06</v>
      </c>
      <c r="Z263" s="319"/>
      <c r="AA263" s="291"/>
      <c r="AB263" s="63">
        <f>VLOOKUP(B263,'[2]ВОМ КГ-3 СОЭКС'!$C$3:$G$2063,5,0)</f>
        <v>60</v>
      </c>
      <c r="AC263" s="219">
        <f t="shared" si="27"/>
        <v>0</v>
      </c>
    </row>
    <row r="264" spans="1:29" x14ac:dyDescent="0.3">
      <c r="A264" s="159" t="s">
        <v>839</v>
      </c>
      <c r="B264" s="160" t="s">
        <v>2975</v>
      </c>
      <c r="C264" s="160" t="s">
        <v>4507</v>
      </c>
      <c r="D264" s="113">
        <v>1</v>
      </c>
      <c r="E264" s="85">
        <v>80.2</v>
      </c>
      <c r="F264" s="86">
        <v>80.2</v>
      </c>
      <c r="G264" s="87">
        <v>3.89</v>
      </c>
      <c r="H264" s="87">
        <v>3.89</v>
      </c>
      <c r="I264" s="180" t="s">
        <v>170</v>
      </c>
      <c r="J264" s="96"/>
      <c r="K264" s="96"/>
      <c r="L264" s="96"/>
      <c r="M264" s="96">
        <v>1</v>
      </c>
      <c r="N264" s="96"/>
      <c r="O264" s="164"/>
      <c r="P264" s="164"/>
      <c r="Q264" s="164"/>
      <c r="R264" s="77">
        <f t="shared" si="28"/>
        <v>0</v>
      </c>
      <c r="S264" s="77"/>
      <c r="T264" s="291" t="str">
        <f>IFERROR(VLOOKUP(B264,'Найдено на объекте'!$A$2:$I$83,9,0),"-")</f>
        <v>-</v>
      </c>
      <c r="U264" s="196" t="str">
        <f t="shared" si="24"/>
        <v>-</v>
      </c>
      <c r="V264" s="95" t="str">
        <f>IFERROR(VLOOKUP(B264,[1]Отгрузки!$B$208:$C$281,2,0),"-")</f>
        <v>-</v>
      </c>
      <c r="W264" s="95" t="str">
        <f t="shared" si="29"/>
        <v>-</v>
      </c>
      <c r="X264" s="88">
        <f t="shared" si="25"/>
        <v>1</v>
      </c>
      <c r="Y264" s="196">
        <f t="shared" si="26"/>
        <v>8.0200000000000007E-2</v>
      </c>
      <c r="Z264" s="319"/>
      <c r="AA264" s="291"/>
      <c r="AB264" s="63">
        <f>VLOOKUP(B264,'[2]ВОМ КГ-3 СОЭКС'!$C$3:$G$2063,5,0)</f>
        <v>80.2</v>
      </c>
      <c r="AC264" s="219">
        <f t="shared" si="27"/>
        <v>0</v>
      </c>
    </row>
    <row r="265" spans="1:29" x14ac:dyDescent="0.3">
      <c r="A265" s="159" t="s">
        <v>842</v>
      </c>
      <c r="B265" s="160" t="s">
        <v>2976</v>
      </c>
      <c r="C265" s="160" t="s">
        <v>4508</v>
      </c>
      <c r="D265" s="113">
        <v>1</v>
      </c>
      <c r="E265" s="85">
        <v>73.099999999999994</v>
      </c>
      <c r="F265" s="86">
        <v>73.099999999999994</v>
      </c>
      <c r="G265" s="87">
        <v>3.56</v>
      </c>
      <c r="H265" s="87">
        <v>3.56</v>
      </c>
      <c r="I265" s="180" t="s">
        <v>170</v>
      </c>
      <c r="J265" s="96"/>
      <c r="K265" s="96"/>
      <c r="L265" s="96"/>
      <c r="M265" s="96">
        <v>1</v>
      </c>
      <c r="N265" s="96"/>
      <c r="O265" s="164"/>
      <c r="P265" s="164"/>
      <c r="Q265" s="164"/>
      <c r="R265" s="77">
        <f t="shared" si="28"/>
        <v>0</v>
      </c>
      <c r="S265" s="77"/>
      <c r="T265" s="291" t="str">
        <f>IFERROR(VLOOKUP(B265,'Найдено на объекте'!$A$2:$I$83,9,0),"-")</f>
        <v>-</v>
      </c>
      <c r="U265" s="196" t="str">
        <f t="shared" si="24"/>
        <v>-</v>
      </c>
      <c r="V265" s="95" t="str">
        <f>IFERROR(VLOOKUP(B265,[1]Отгрузки!$B$208:$C$281,2,0),"-")</f>
        <v>-</v>
      </c>
      <c r="W265" s="95" t="str">
        <f t="shared" si="29"/>
        <v>-</v>
      </c>
      <c r="X265" s="88">
        <f t="shared" si="25"/>
        <v>1</v>
      </c>
      <c r="Y265" s="196">
        <f t="shared" si="26"/>
        <v>7.3099999999999998E-2</v>
      </c>
      <c r="Z265" s="319"/>
      <c r="AA265" s="291"/>
      <c r="AB265" s="63">
        <f>VLOOKUP(B265,'[2]ВОМ КГ-3 СОЭКС'!$C$3:$G$2063,5,0)</f>
        <v>73.099999999999994</v>
      </c>
      <c r="AC265" s="219">
        <f t="shared" si="27"/>
        <v>0</v>
      </c>
    </row>
    <row r="266" spans="1:29" x14ac:dyDescent="0.3">
      <c r="A266" s="159" t="s">
        <v>845</v>
      </c>
      <c r="B266" s="160" t="s">
        <v>2977</v>
      </c>
      <c r="C266" s="160" t="s">
        <v>4509</v>
      </c>
      <c r="D266" s="113">
        <v>1</v>
      </c>
      <c r="E266" s="85">
        <v>46.6</v>
      </c>
      <c r="F266" s="86">
        <v>46.6</v>
      </c>
      <c r="G266" s="87">
        <v>2.2599999999999998</v>
      </c>
      <c r="H266" s="87">
        <v>2.2599999999999998</v>
      </c>
      <c r="I266" s="180" t="s">
        <v>170</v>
      </c>
      <c r="J266" s="96"/>
      <c r="K266" s="96"/>
      <c r="L266" s="96"/>
      <c r="M266" s="96">
        <v>1</v>
      </c>
      <c r="N266" s="96"/>
      <c r="O266" s="164"/>
      <c r="P266" s="164"/>
      <c r="Q266" s="164"/>
      <c r="R266" s="77">
        <f t="shared" si="28"/>
        <v>0</v>
      </c>
      <c r="S266" s="77"/>
      <c r="T266" s="291" t="str">
        <f>IFERROR(VLOOKUP(B266,'Найдено на объекте'!$A$2:$I$83,9,0),"-")</f>
        <v>-</v>
      </c>
      <c r="U266" s="196" t="str">
        <f t="shared" si="24"/>
        <v>-</v>
      </c>
      <c r="V266" s="95" t="str">
        <f>IFERROR(VLOOKUP(B266,[1]Отгрузки!$B$208:$C$281,2,0),"-")</f>
        <v>-</v>
      </c>
      <c r="W266" s="95" t="str">
        <f t="shared" si="29"/>
        <v>-</v>
      </c>
      <c r="X266" s="88">
        <f t="shared" si="25"/>
        <v>1</v>
      </c>
      <c r="Y266" s="196">
        <f t="shared" si="26"/>
        <v>4.6600000000000003E-2</v>
      </c>
      <c r="Z266" s="319"/>
      <c r="AA266" s="291"/>
      <c r="AB266" s="63">
        <f>VLOOKUP(B266,'[2]ВОМ КГ-3 СОЭКС'!$C$3:$G$2063,5,0)</f>
        <v>46.6</v>
      </c>
      <c r="AC266" s="219">
        <f t="shared" si="27"/>
        <v>0</v>
      </c>
    </row>
    <row r="267" spans="1:29" x14ac:dyDescent="0.3">
      <c r="A267" s="159" t="s">
        <v>848</v>
      </c>
      <c r="B267" s="160" t="s">
        <v>2978</v>
      </c>
      <c r="C267" s="160" t="s">
        <v>4510</v>
      </c>
      <c r="D267" s="113">
        <v>1</v>
      </c>
      <c r="E267" s="85">
        <v>48.9</v>
      </c>
      <c r="F267" s="86">
        <v>48.9</v>
      </c>
      <c r="G267" s="87">
        <v>2.37</v>
      </c>
      <c r="H267" s="87">
        <v>2.37</v>
      </c>
      <c r="I267" s="180" t="s">
        <v>170</v>
      </c>
      <c r="J267" s="96"/>
      <c r="K267" s="96"/>
      <c r="L267" s="96"/>
      <c r="M267" s="96">
        <v>1</v>
      </c>
      <c r="N267" s="96"/>
      <c r="O267" s="164"/>
      <c r="P267" s="164"/>
      <c r="Q267" s="164"/>
      <c r="R267" s="77">
        <f t="shared" si="28"/>
        <v>0</v>
      </c>
      <c r="S267" s="77"/>
      <c r="T267" s="291" t="str">
        <f>IFERROR(VLOOKUP(B267,'Найдено на объекте'!$A$2:$I$83,9,0),"-")</f>
        <v>-</v>
      </c>
      <c r="U267" s="196" t="str">
        <f t="shared" si="24"/>
        <v>-</v>
      </c>
      <c r="V267" s="95" t="str">
        <f>IFERROR(VLOOKUP(B267,[1]Отгрузки!$B$208:$C$281,2,0),"-")</f>
        <v>-</v>
      </c>
      <c r="W267" s="95" t="str">
        <f t="shared" si="29"/>
        <v>-</v>
      </c>
      <c r="X267" s="88">
        <f t="shared" si="25"/>
        <v>1</v>
      </c>
      <c r="Y267" s="196">
        <f t="shared" si="26"/>
        <v>4.8899999999999999E-2</v>
      </c>
      <c r="Z267" s="319"/>
      <c r="AA267" s="291"/>
      <c r="AB267" s="63">
        <f>VLOOKUP(B267,'[2]ВОМ КГ-3 СОЭКС'!$C$3:$G$2063,5,0)</f>
        <v>48.9</v>
      </c>
      <c r="AC267" s="219">
        <f t="shared" si="27"/>
        <v>0</v>
      </c>
    </row>
    <row r="268" spans="1:29" x14ac:dyDescent="0.3">
      <c r="A268" s="159" t="s">
        <v>851</v>
      </c>
      <c r="B268" s="160" t="s">
        <v>2979</v>
      </c>
      <c r="C268" s="160" t="s">
        <v>4511</v>
      </c>
      <c r="D268" s="113">
        <v>1</v>
      </c>
      <c r="E268" s="85">
        <v>13.9</v>
      </c>
      <c r="F268" s="86">
        <v>13.9</v>
      </c>
      <c r="G268" s="87">
        <v>0.69</v>
      </c>
      <c r="H268" s="87">
        <v>0.69</v>
      </c>
      <c r="I268" s="180" t="s">
        <v>170</v>
      </c>
      <c r="J268" s="96"/>
      <c r="K268" s="96"/>
      <c r="L268" s="96"/>
      <c r="M268" s="96">
        <v>1</v>
      </c>
      <c r="N268" s="96"/>
      <c r="O268" s="164"/>
      <c r="P268" s="164"/>
      <c r="Q268" s="164"/>
      <c r="R268" s="77">
        <f t="shared" si="28"/>
        <v>0</v>
      </c>
      <c r="S268" s="77"/>
      <c r="T268" s="291" t="str">
        <f>IFERROR(VLOOKUP(B268,'Найдено на объекте'!$A$2:$I$83,9,0),"-")</f>
        <v>-</v>
      </c>
      <c r="U268" s="196" t="str">
        <f t="shared" si="24"/>
        <v>-</v>
      </c>
      <c r="V268" s="95" t="str">
        <f>IFERROR(VLOOKUP(B268,[1]Отгрузки!$B$208:$C$281,2,0),"-")</f>
        <v>-</v>
      </c>
      <c r="W268" s="95" t="str">
        <f t="shared" si="29"/>
        <v>-</v>
      </c>
      <c r="X268" s="88">
        <f t="shared" si="25"/>
        <v>1</v>
      </c>
      <c r="Y268" s="196">
        <f t="shared" si="26"/>
        <v>1.3900000000000001E-2</v>
      </c>
      <c r="Z268" s="319"/>
      <c r="AA268" s="291"/>
      <c r="AB268" s="63">
        <f>VLOOKUP(B268,'[2]ВОМ КГ-3 СОЭКС'!$C$3:$G$2063,5,0)</f>
        <v>13.9</v>
      </c>
      <c r="AC268" s="219">
        <f t="shared" si="27"/>
        <v>0</v>
      </c>
    </row>
    <row r="269" spans="1:29" x14ac:dyDescent="0.3">
      <c r="A269" s="159" t="s">
        <v>854</v>
      </c>
      <c r="B269" s="160" t="s">
        <v>2980</v>
      </c>
      <c r="C269" s="160" t="s">
        <v>4512</v>
      </c>
      <c r="D269" s="113">
        <v>1</v>
      </c>
      <c r="E269" s="85">
        <v>52</v>
      </c>
      <c r="F269" s="86">
        <v>52</v>
      </c>
      <c r="G269" s="87">
        <v>2.52</v>
      </c>
      <c r="H269" s="87">
        <v>2.52</v>
      </c>
      <c r="I269" s="180" t="s">
        <v>170</v>
      </c>
      <c r="J269" s="96"/>
      <c r="K269" s="96"/>
      <c r="L269" s="96"/>
      <c r="M269" s="96"/>
      <c r="N269" s="96">
        <v>1</v>
      </c>
      <c r="O269" s="164"/>
      <c r="P269" s="164"/>
      <c r="Q269" s="164"/>
      <c r="R269" s="77">
        <f t="shared" si="28"/>
        <v>0</v>
      </c>
      <c r="S269" s="77"/>
      <c r="T269" s="291" t="str">
        <f>IFERROR(VLOOKUP(B269,'Найдено на объекте'!$A$2:$I$83,9,0),"-")</f>
        <v>-</v>
      </c>
      <c r="U269" s="196" t="str">
        <f t="shared" si="24"/>
        <v>-</v>
      </c>
      <c r="V269" s="95" t="str">
        <f>IFERROR(VLOOKUP(B269,[1]Отгрузки!$B$208:$C$281,2,0),"-")</f>
        <v>-</v>
      </c>
      <c r="W269" s="95" t="str">
        <f t="shared" si="29"/>
        <v>-</v>
      </c>
      <c r="X269" s="88">
        <f t="shared" si="25"/>
        <v>1</v>
      </c>
      <c r="Y269" s="196">
        <f t="shared" si="26"/>
        <v>5.1999999999999998E-2</v>
      </c>
      <c r="Z269" s="319"/>
      <c r="AA269" s="291"/>
      <c r="AB269" s="63">
        <f>VLOOKUP(B269,'[2]ВОМ КГ-3 СОЭКС'!$C$3:$G$2063,5,0)</f>
        <v>52</v>
      </c>
      <c r="AC269" s="219">
        <f t="shared" si="27"/>
        <v>0</v>
      </c>
    </row>
    <row r="270" spans="1:29" x14ac:dyDescent="0.3">
      <c r="A270" s="159" t="s">
        <v>857</v>
      </c>
      <c r="B270" s="160" t="s">
        <v>2981</v>
      </c>
      <c r="C270" s="160" t="s">
        <v>4513</v>
      </c>
      <c r="D270" s="113">
        <v>1</v>
      </c>
      <c r="E270" s="85">
        <v>48.9</v>
      </c>
      <c r="F270" s="86">
        <v>48.9</v>
      </c>
      <c r="G270" s="87">
        <v>2.37</v>
      </c>
      <c r="H270" s="87">
        <v>2.37</v>
      </c>
      <c r="I270" s="180" t="s">
        <v>170</v>
      </c>
      <c r="J270" s="96"/>
      <c r="K270" s="96"/>
      <c r="L270" s="96"/>
      <c r="M270" s="96"/>
      <c r="N270" s="96">
        <v>1</v>
      </c>
      <c r="O270" s="164"/>
      <c r="P270" s="164"/>
      <c r="Q270" s="164"/>
      <c r="R270" s="77">
        <f t="shared" si="28"/>
        <v>0</v>
      </c>
      <c r="S270" s="77"/>
      <c r="T270" s="291" t="str">
        <f>IFERROR(VLOOKUP(B270,'Найдено на объекте'!$A$2:$I$83,9,0),"-")</f>
        <v>-</v>
      </c>
      <c r="U270" s="196" t="str">
        <f t="shared" si="24"/>
        <v>-</v>
      </c>
      <c r="V270" s="95" t="str">
        <f>IFERROR(VLOOKUP(B270,[1]Отгрузки!$B$208:$C$281,2,0),"-")</f>
        <v>-</v>
      </c>
      <c r="W270" s="95" t="str">
        <f t="shared" si="29"/>
        <v>-</v>
      </c>
      <c r="X270" s="88">
        <f t="shared" si="25"/>
        <v>1</v>
      </c>
      <c r="Y270" s="196">
        <f t="shared" si="26"/>
        <v>4.8899999999999999E-2</v>
      </c>
      <c r="Z270" s="319"/>
      <c r="AA270" s="291"/>
      <c r="AB270" s="63">
        <f>VLOOKUP(B270,'[2]ВОМ КГ-3 СОЭКС'!$C$3:$G$2063,5,0)</f>
        <v>48.9</v>
      </c>
      <c r="AC270" s="219">
        <f t="shared" si="27"/>
        <v>0</v>
      </c>
    </row>
    <row r="271" spans="1:29" x14ac:dyDescent="0.3">
      <c r="A271" s="159" t="s">
        <v>860</v>
      </c>
      <c r="B271" s="160" t="s">
        <v>2982</v>
      </c>
      <c r="C271" s="160" t="s">
        <v>4514</v>
      </c>
      <c r="D271" s="113">
        <v>1</v>
      </c>
      <c r="E271" s="85">
        <v>43.2</v>
      </c>
      <c r="F271" s="86">
        <v>43.2</v>
      </c>
      <c r="G271" s="87">
        <v>2.09</v>
      </c>
      <c r="H271" s="87">
        <v>2.09</v>
      </c>
      <c r="I271" s="180" t="s">
        <v>170</v>
      </c>
      <c r="J271" s="96"/>
      <c r="K271" s="96"/>
      <c r="L271" s="96"/>
      <c r="M271" s="96"/>
      <c r="N271" s="96">
        <v>1</v>
      </c>
      <c r="O271" s="164"/>
      <c r="P271" s="164"/>
      <c r="Q271" s="164"/>
      <c r="R271" s="77">
        <f t="shared" si="28"/>
        <v>0</v>
      </c>
      <c r="S271" s="77"/>
      <c r="T271" s="291" t="str">
        <f>IFERROR(VLOOKUP(B271,'Найдено на объекте'!$A$2:$I$83,9,0),"-")</f>
        <v>-</v>
      </c>
      <c r="U271" s="196" t="str">
        <f t="shared" si="24"/>
        <v>-</v>
      </c>
      <c r="V271" s="95" t="str">
        <f>IFERROR(VLOOKUP(B271,[1]Отгрузки!$B$208:$C$281,2,0),"-")</f>
        <v>-</v>
      </c>
      <c r="W271" s="95" t="str">
        <f t="shared" si="29"/>
        <v>-</v>
      </c>
      <c r="X271" s="88">
        <f t="shared" si="25"/>
        <v>1</v>
      </c>
      <c r="Y271" s="196">
        <f t="shared" si="26"/>
        <v>4.3200000000000002E-2</v>
      </c>
      <c r="Z271" s="319"/>
      <c r="AA271" s="291"/>
      <c r="AB271" s="63">
        <f>VLOOKUP(B271,'[2]ВОМ КГ-3 СОЭКС'!$C$3:$G$2063,5,0)</f>
        <v>43.2</v>
      </c>
      <c r="AC271" s="219">
        <f t="shared" si="27"/>
        <v>0</v>
      </c>
    </row>
    <row r="272" spans="1:29" x14ac:dyDescent="0.3">
      <c r="A272" s="159" t="s">
        <v>863</v>
      </c>
      <c r="B272" s="160" t="s">
        <v>2983</v>
      </c>
      <c r="C272" s="160" t="s">
        <v>4515</v>
      </c>
      <c r="D272" s="113">
        <v>1</v>
      </c>
      <c r="E272" s="85">
        <v>82.4</v>
      </c>
      <c r="F272" s="86">
        <v>82.4</v>
      </c>
      <c r="G272" s="87">
        <v>4.01</v>
      </c>
      <c r="H272" s="87">
        <v>4.01</v>
      </c>
      <c r="I272" s="180" t="s">
        <v>170</v>
      </c>
      <c r="J272" s="96"/>
      <c r="K272" s="96"/>
      <c r="L272" s="96"/>
      <c r="M272" s="96"/>
      <c r="N272" s="96">
        <v>1</v>
      </c>
      <c r="O272" s="164"/>
      <c r="P272" s="164"/>
      <c r="Q272" s="164"/>
      <c r="R272" s="77">
        <f t="shared" si="28"/>
        <v>0</v>
      </c>
      <c r="S272" s="77"/>
      <c r="T272" s="291" t="str">
        <f>IFERROR(VLOOKUP(B272,'Найдено на объекте'!$A$2:$I$83,9,0),"-")</f>
        <v>-</v>
      </c>
      <c r="U272" s="196" t="str">
        <f t="shared" si="24"/>
        <v>-</v>
      </c>
      <c r="V272" s="95" t="str">
        <f>IFERROR(VLOOKUP(B272,[1]Отгрузки!$B$208:$C$281,2,0),"-")</f>
        <v>-</v>
      </c>
      <c r="W272" s="95" t="str">
        <f t="shared" si="29"/>
        <v>-</v>
      </c>
      <c r="X272" s="88">
        <f t="shared" si="25"/>
        <v>1</v>
      </c>
      <c r="Y272" s="196">
        <f t="shared" si="26"/>
        <v>8.2400000000000001E-2</v>
      </c>
      <c r="Z272" s="319"/>
      <c r="AA272" s="291"/>
      <c r="AB272" s="63">
        <f>VLOOKUP(B272,'[2]ВОМ КГ-3 СОЭКС'!$C$3:$G$2063,5,0)</f>
        <v>82.4</v>
      </c>
      <c r="AC272" s="219">
        <f t="shared" si="27"/>
        <v>0</v>
      </c>
    </row>
    <row r="273" spans="1:29" x14ac:dyDescent="0.3">
      <c r="A273" s="159" t="s">
        <v>866</v>
      </c>
      <c r="B273" s="160" t="s">
        <v>2984</v>
      </c>
      <c r="C273" s="160" t="s">
        <v>4516</v>
      </c>
      <c r="D273" s="113">
        <v>1</v>
      </c>
      <c r="E273" s="85">
        <v>54.2</v>
      </c>
      <c r="F273" s="86">
        <v>54.2</v>
      </c>
      <c r="G273" s="87">
        <v>2.64</v>
      </c>
      <c r="H273" s="87">
        <v>2.64</v>
      </c>
      <c r="I273" s="180" t="s">
        <v>170</v>
      </c>
      <c r="J273" s="96"/>
      <c r="K273" s="96"/>
      <c r="L273" s="96"/>
      <c r="M273" s="96"/>
      <c r="N273" s="96">
        <v>1</v>
      </c>
      <c r="O273" s="164"/>
      <c r="P273" s="164"/>
      <c r="Q273" s="164"/>
      <c r="R273" s="77">
        <f t="shared" si="28"/>
        <v>0</v>
      </c>
      <c r="S273" s="77"/>
      <c r="T273" s="291" t="str">
        <f>IFERROR(VLOOKUP(B273,'Найдено на объекте'!$A$2:$I$83,9,0),"-")</f>
        <v>-</v>
      </c>
      <c r="U273" s="196" t="str">
        <f t="shared" si="24"/>
        <v>-</v>
      </c>
      <c r="V273" s="95" t="str">
        <f>IFERROR(VLOOKUP(B273,[1]Отгрузки!$B$208:$C$281,2,0),"-")</f>
        <v>-</v>
      </c>
      <c r="W273" s="95" t="str">
        <f t="shared" si="29"/>
        <v>-</v>
      </c>
      <c r="X273" s="88">
        <f t="shared" si="25"/>
        <v>1</v>
      </c>
      <c r="Y273" s="196">
        <f t="shared" si="26"/>
        <v>5.4200000000000005E-2</v>
      </c>
      <c r="Z273" s="319"/>
      <c r="AA273" s="291"/>
      <c r="AB273" s="63">
        <f>VLOOKUP(B273,'[2]ВОМ КГ-3 СОЭКС'!$C$3:$G$2063,5,0)</f>
        <v>54.2</v>
      </c>
      <c r="AC273" s="219">
        <f t="shared" si="27"/>
        <v>0</v>
      </c>
    </row>
    <row r="274" spans="1:29" x14ac:dyDescent="0.3">
      <c r="A274" s="159" t="s">
        <v>869</v>
      </c>
      <c r="B274" s="160" t="s">
        <v>2985</v>
      </c>
      <c r="C274" s="160" t="s">
        <v>4517</v>
      </c>
      <c r="D274" s="113">
        <v>1</v>
      </c>
      <c r="E274" s="85">
        <v>80.3</v>
      </c>
      <c r="F274" s="86">
        <v>80.3</v>
      </c>
      <c r="G274" s="87">
        <v>3.9</v>
      </c>
      <c r="H274" s="87">
        <v>3.9</v>
      </c>
      <c r="I274" s="180" t="s">
        <v>170</v>
      </c>
      <c r="J274" s="96"/>
      <c r="K274" s="96"/>
      <c r="L274" s="96"/>
      <c r="M274" s="96"/>
      <c r="N274" s="96">
        <v>1</v>
      </c>
      <c r="O274" s="164"/>
      <c r="P274" s="164"/>
      <c r="Q274" s="164"/>
      <c r="R274" s="77">
        <f t="shared" si="28"/>
        <v>0</v>
      </c>
      <c r="S274" s="77"/>
      <c r="T274" s="291" t="str">
        <f>IFERROR(VLOOKUP(B274,'Найдено на объекте'!$A$2:$I$83,9,0),"-")</f>
        <v>-</v>
      </c>
      <c r="U274" s="196" t="str">
        <f t="shared" si="24"/>
        <v>-</v>
      </c>
      <c r="V274" s="95" t="str">
        <f>IFERROR(VLOOKUP(B274,[1]Отгрузки!$B$208:$C$281,2,0),"-")</f>
        <v>-</v>
      </c>
      <c r="W274" s="95" t="str">
        <f t="shared" si="29"/>
        <v>-</v>
      </c>
      <c r="X274" s="88">
        <f t="shared" si="25"/>
        <v>1</v>
      </c>
      <c r="Y274" s="196">
        <f t="shared" si="26"/>
        <v>8.0299999999999996E-2</v>
      </c>
      <c r="Z274" s="319"/>
      <c r="AA274" s="291"/>
      <c r="AB274" s="63">
        <f>VLOOKUP(B274,'[2]ВОМ КГ-3 СОЭКС'!$C$3:$G$2063,5,0)</f>
        <v>80.3</v>
      </c>
      <c r="AC274" s="219">
        <f t="shared" si="27"/>
        <v>0</v>
      </c>
    </row>
    <row r="275" spans="1:29" x14ac:dyDescent="0.3">
      <c r="A275" s="159" t="s">
        <v>872</v>
      </c>
      <c r="B275" s="160" t="s">
        <v>2986</v>
      </c>
      <c r="C275" s="160" t="s">
        <v>4518</v>
      </c>
      <c r="D275" s="113">
        <v>1</v>
      </c>
      <c r="E275" s="85">
        <v>81.8</v>
      </c>
      <c r="F275" s="86">
        <v>81.8</v>
      </c>
      <c r="G275" s="87">
        <v>3.97</v>
      </c>
      <c r="H275" s="87">
        <v>3.97</v>
      </c>
      <c r="I275" s="180" t="s">
        <v>170</v>
      </c>
      <c r="J275" s="96"/>
      <c r="K275" s="96"/>
      <c r="L275" s="96"/>
      <c r="M275" s="96"/>
      <c r="N275" s="96">
        <v>1</v>
      </c>
      <c r="O275" s="164"/>
      <c r="P275" s="164"/>
      <c r="Q275" s="164"/>
      <c r="R275" s="77">
        <f t="shared" si="28"/>
        <v>0</v>
      </c>
      <c r="S275" s="77"/>
      <c r="T275" s="291" t="str">
        <f>IFERROR(VLOOKUP(B275,'Найдено на объекте'!$A$2:$I$83,9,0),"-")</f>
        <v>-</v>
      </c>
      <c r="U275" s="196" t="str">
        <f t="shared" si="24"/>
        <v>-</v>
      </c>
      <c r="V275" s="95" t="str">
        <f>IFERROR(VLOOKUP(B275,[1]Отгрузки!$B$208:$C$281,2,0),"-")</f>
        <v>-</v>
      </c>
      <c r="W275" s="95" t="str">
        <f t="shared" si="29"/>
        <v>-</v>
      </c>
      <c r="X275" s="88">
        <f t="shared" si="25"/>
        <v>1</v>
      </c>
      <c r="Y275" s="196">
        <f t="shared" si="26"/>
        <v>8.1799999999999998E-2</v>
      </c>
      <c r="Z275" s="319"/>
      <c r="AA275" s="291"/>
      <c r="AB275" s="63">
        <f>VLOOKUP(B275,'[2]ВОМ КГ-3 СОЭКС'!$C$3:$G$2063,5,0)</f>
        <v>81.8</v>
      </c>
      <c r="AC275" s="219">
        <f t="shared" si="27"/>
        <v>0</v>
      </c>
    </row>
    <row r="276" spans="1:29" x14ac:dyDescent="0.3">
      <c r="A276" s="159" t="s">
        <v>875</v>
      </c>
      <c r="B276" s="160" t="s">
        <v>2987</v>
      </c>
      <c r="C276" s="160" t="s">
        <v>4519</v>
      </c>
      <c r="D276" s="113">
        <v>1</v>
      </c>
      <c r="E276" s="85">
        <v>200.1</v>
      </c>
      <c r="F276" s="86">
        <v>200.1</v>
      </c>
      <c r="G276" s="87">
        <v>9.73</v>
      </c>
      <c r="H276" s="87">
        <v>9.73</v>
      </c>
      <c r="I276" s="180" t="s">
        <v>170</v>
      </c>
      <c r="J276" s="96"/>
      <c r="K276" s="96"/>
      <c r="L276" s="96"/>
      <c r="M276" s="96"/>
      <c r="N276" s="96">
        <v>1</v>
      </c>
      <c r="O276" s="164"/>
      <c r="P276" s="164"/>
      <c r="Q276" s="164"/>
      <c r="R276" s="77">
        <f t="shared" si="28"/>
        <v>0</v>
      </c>
      <c r="S276" s="77"/>
      <c r="T276" s="291" t="str">
        <f>IFERROR(VLOOKUP(B276,'Найдено на объекте'!$A$2:$I$83,9,0),"-")</f>
        <v>-</v>
      </c>
      <c r="U276" s="196" t="str">
        <f t="shared" si="24"/>
        <v>-</v>
      </c>
      <c r="V276" s="95" t="str">
        <f>IFERROR(VLOOKUP(B276,[1]Отгрузки!$B$208:$C$281,2,0),"-")</f>
        <v>-</v>
      </c>
      <c r="W276" s="95" t="str">
        <f t="shared" si="29"/>
        <v>-</v>
      </c>
      <c r="X276" s="88">
        <f t="shared" si="25"/>
        <v>1</v>
      </c>
      <c r="Y276" s="196">
        <f t="shared" si="26"/>
        <v>0.2001</v>
      </c>
      <c r="Z276" s="319"/>
      <c r="AA276" s="291"/>
      <c r="AB276" s="63">
        <f>VLOOKUP(B276,'[2]ВОМ КГ-3 СОЭКС'!$C$3:$G$2063,5,0)</f>
        <v>200.1</v>
      </c>
      <c r="AC276" s="219">
        <f t="shared" si="27"/>
        <v>0</v>
      </c>
    </row>
    <row r="277" spans="1:29" x14ac:dyDescent="0.3">
      <c r="A277" s="159" t="s">
        <v>878</v>
      </c>
      <c r="B277" s="160" t="s">
        <v>2988</v>
      </c>
      <c r="C277" s="160" t="s">
        <v>4520</v>
      </c>
      <c r="D277" s="113">
        <v>1</v>
      </c>
      <c r="E277" s="85">
        <v>277.3</v>
      </c>
      <c r="F277" s="86">
        <v>277.3</v>
      </c>
      <c r="G277" s="87">
        <v>13.47</v>
      </c>
      <c r="H277" s="87">
        <v>13.47</v>
      </c>
      <c r="I277" s="180" t="s">
        <v>170</v>
      </c>
      <c r="J277" s="96"/>
      <c r="K277" s="96"/>
      <c r="L277" s="96"/>
      <c r="M277" s="96"/>
      <c r="N277" s="96">
        <v>1</v>
      </c>
      <c r="O277" s="164"/>
      <c r="P277" s="164"/>
      <c r="Q277" s="164"/>
      <c r="R277" s="77">
        <f t="shared" si="28"/>
        <v>0</v>
      </c>
      <c r="S277" s="77"/>
      <c r="T277" s="291" t="str">
        <f>IFERROR(VLOOKUP(B277,'Найдено на объекте'!$A$2:$I$83,9,0),"-")</f>
        <v>-</v>
      </c>
      <c r="U277" s="196" t="str">
        <f t="shared" si="24"/>
        <v>-</v>
      </c>
      <c r="V277" s="95" t="str">
        <f>IFERROR(VLOOKUP(B277,[1]Отгрузки!$B$208:$C$281,2,0),"-")</f>
        <v>-</v>
      </c>
      <c r="W277" s="95" t="str">
        <f t="shared" si="29"/>
        <v>-</v>
      </c>
      <c r="X277" s="88">
        <f t="shared" si="25"/>
        <v>1</v>
      </c>
      <c r="Y277" s="196">
        <f t="shared" si="26"/>
        <v>0.27729999999999999</v>
      </c>
      <c r="Z277" s="319"/>
      <c r="AA277" s="291"/>
      <c r="AB277" s="63">
        <f>VLOOKUP(B277,'[2]ВОМ КГ-3 СОЭКС'!$C$3:$G$2063,5,0)</f>
        <v>277.3</v>
      </c>
      <c r="AC277" s="219">
        <f t="shared" si="27"/>
        <v>0</v>
      </c>
    </row>
    <row r="278" spans="1:29" x14ac:dyDescent="0.3">
      <c r="A278" s="159" t="s">
        <v>881</v>
      </c>
      <c r="B278" s="160" t="s">
        <v>2989</v>
      </c>
      <c r="C278" s="160" t="s">
        <v>4521</v>
      </c>
      <c r="D278" s="113">
        <v>1</v>
      </c>
      <c r="E278" s="85">
        <v>257.39999999999998</v>
      </c>
      <c r="F278" s="86">
        <v>257.39999999999998</v>
      </c>
      <c r="G278" s="87">
        <v>12.53</v>
      </c>
      <c r="H278" s="87">
        <v>12.53</v>
      </c>
      <c r="I278" s="180" t="s">
        <v>170</v>
      </c>
      <c r="J278" s="96"/>
      <c r="K278" s="96"/>
      <c r="L278" s="96"/>
      <c r="M278" s="96"/>
      <c r="N278" s="96">
        <v>1</v>
      </c>
      <c r="O278" s="164"/>
      <c r="P278" s="164"/>
      <c r="Q278" s="164"/>
      <c r="R278" s="77">
        <f t="shared" si="28"/>
        <v>0</v>
      </c>
      <c r="S278" s="77"/>
      <c r="T278" s="291" t="str">
        <f>IFERROR(VLOOKUP(B278,'Найдено на объекте'!$A$2:$I$83,9,0),"-")</f>
        <v>-</v>
      </c>
      <c r="U278" s="196" t="str">
        <f t="shared" si="24"/>
        <v>-</v>
      </c>
      <c r="V278" s="95" t="str">
        <f>IFERROR(VLOOKUP(B278,[1]Отгрузки!$B$208:$C$281,2,0),"-")</f>
        <v>-</v>
      </c>
      <c r="W278" s="95" t="str">
        <f t="shared" si="29"/>
        <v>-</v>
      </c>
      <c r="X278" s="88">
        <f t="shared" si="25"/>
        <v>1</v>
      </c>
      <c r="Y278" s="196">
        <f t="shared" si="26"/>
        <v>0.25739999999999996</v>
      </c>
      <c r="Z278" s="319"/>
      <c r="AA278" s="291"/>
      <c r="AB278" s="63">
        <f>VLOOKUP(B278,'[2]ВОМ КГ-3 СОЭКС'!$C$3:$G$2063,5,0)</f>
        <v>257.39999999999998</v>
      </c>
      <c r="AC278" s="219">
        <f t="shared" si="27"/>
        <v>0</v>
      </c>
    </row>
    <row r="279" spans="1:29" x14ac:dyDescent="0.3">
      <c r="A279" s="159" t="s">
        <v>884</v>
      </c>
      <c r="B279" s="160" t="s">
        <v>2990</v>
      </c>
      <c r="C279" s="160" t="s">
        <v>4522</v>
      </c>
      <c r="D279" s="113">
        <v>1</v>
      </c>
      <c r="E279" s="85">
        <v>69.7</v>
      </c>
      <c r="F279" s="86">
        <v>69.7</v>
      </c>
      <c r="G279" s="87">
        <v>3.4</v>
      </c>
      <c r="H279" s="87">
        <v>3.4</v>
      </c>
      <c r="I279" s="180" t="s">
        <v>170</v>
      </c>
      <c r="J279" s="96"/>
      <c r="K279" s="96"/>
      <c r="L279" s="96"/>
      <c r="M279" s="96"/>
      <c r="N279" s="96">
        <v>1</v>
      </c>
      <c r="O279" s="164"/>
      <c r="P279" s="164"/>
      <c r="Q279" s="164"/>
      <c r="R279" s="77">
        <f t="shared" si="28"/>
        <v>0</v>
      </c>
      <c r="S279" s="77"/>
      <c r="T279" s="291" t="str">
        <f>IFERROR(VLOOKUP(B279,'Найдено на объекте'!$A$2:$I$83,9,0),"-")</f>
        <v>-</v>
      </c>
      <c r="U279" s="196" t="str">
        <f t="shared" si="24"/>
        <v>-</v>
      </c>
      <c r="V279" s="95" t="str">
        <f>IFERROR(VLOOKUP(B279,[1]Отгрузки!$B$208:$C$281,2,0),"-")</f>
        <v>-</v>
      </c>
      <c r="W279" s="95" t="str">
        <f t="shared" si="29"/>
        <v>-</v>
      </c>
      <c r="X279" s="88">
        <f t="shared" si="25"/>
        <v>1</v>
      </c>
      <c r="Y279" s="196">
        <f t="shared" si="26"/>
        <v>6.9699999999999998E-2</v>
      </c>
      <c r="Z279" s="319"/>
      <c r="AA279" s="291"/>
      <c r="AB279" s="63">
        <f>VLOOKUP(B279,'[2]ВОМ КГ-3 СОЭКС'!$C$3:$G$2063,5,0)</f>
        <v>69.7</v>
      </c>
      <c r="AC279" s="219">
        <f t="shared" si="27"/>
        <v>0</v>
      </c>
    </row>
    <row r="280" spans="1:29" x14ac:dyDescent="0.3">
      <c r="A280" s="159" t="s">
        <v>887</v>
      </c>
      <c r="B280" s="160" t="s">
        <v>2991</v>
      </c>
      <c r="C280" s="160" t="s">
        <v>4523</v>
      </c>
      <c r="D280" s="113">
        <v>1</v>
      </c>
      <c r="E280" s="85">
        <v>51.8</v>
      </c>
      <c r="F280" s="86">
        <v>51.8</v>
      </c>
      <c r="G280" s="87">
        <v>2.5099999999999998</v>
      </c>
      <c r="H280" s="87">
        <v>2.5099999999999998</v>
      </c>
      <c r="I280" s="180" t="s">
        <v>170</v>
      </c>
      <c r="J280" s="96"/>
      <c r="K280" s="96"/>
      <c r="L280" s="96"/>
      <c r="M280" s="96"/>
      <c r="N280" s="96">
        <v>1</v>
      </c>
      <c r="O280" s="164"/>
      <c r="P280" s="164"/>
      <c r="Q280" s="164"/>
      <c r="R280" s="77">
        <f t="shared" si="28"/>
        <v>0</v>
      </c>
      <c r="S280" s="77"/>
      <c r="T280" s="291" t="str">
        <f>IFERROR(VLOOKUP(B280,'Найдено на объекте'!$A$2:$I$83,9,0),"-")</f>
        <v>-</v>
      </c>
      <c r="U280" s="196" t="str">
        <f t="shared" si="24"/>
        <v>-</v>
      </c>
      <c r="V280" s="95" t="str">
        <f>IFERROR(VLOOKUP(B280,[1]Отгрузки!$B$208:$C$281,2,0),"-")</f>
        <v>-</v>
      </c>
      <c r="W280" s="95" t="str">
        <f t="shared" si="29"/>
        <v>-</v>
      </c>
      <c r="X280" s="88">
        <f t="shared" si="25"/>
        <v>1</v>
      </c>
      <c r="Y280" s="196">
        <f t="shared" si="26"/>
        <v>5.1799999999999999E-2</v>
      </c>
      <c r="Z280" s="319"/>
      <c r="AA280" s="291"/>
      <c r="AB280" s="63">
        <f>VLOOKUP(B280,'[2]ВОМ КГ-3 СОЭКС'!$C$3:$G$2063,5,0)</f>
        <v>51.8</v>
      </c>
      <c r="AC280" s="219">
        <f t="shared" si="27"/>
        <v>0</v>
      </c>
    </row>
    <row r="281" spans="1:29" x14ac:dyDescent="0.3">
      <c r="A281" s="159" t="s">
        <v>890</v>
      </c>
      <c r="B281" s="160" t="s">
        <v>2992</v>
      </c>
      <c r="C281" s="160" t="s">
        <v>4524</v>
      </c>
      <c r="D281" s="113">
        <v>1</v>
      </c>
      <c r="E281" s="85">
        <v>62.1</v>
      </c>
      <c r="F281" s="86">
        <v>62.1</v>
      </c>
      <c r="G281" s="87">
        <v>3.02</v>
      </c>
      <c r="H281" s="87">
        <v>3.02</v>
      </c>
      <c r="I281" s="180" t="s">
        <v>170</v>
      </c>
      <c r="J281" s="96"/>
      <c r="K281" s="96"/>
      <c r="L281" s="96"/>
      <c r="M281" s="96"/>
      <c r="N281" s="96">
        <v>1</v>
      </c>
      <c r="O281" s="164"/>
      <c r="P281" s="164"/>
      <c r="Q281" s="164"/>
      <c r="R281" s="77">
        <f t="shared" si="28"/>
        <v>0</v>
      </c>
      <c r="S281" s="77"/>
      <c r="T281" s="291" t="str">
        <f>IFERROR(VLOOKUP(B281,'Найдено на объекте'!$A$2:$I$83,9,0),"-")</f>
        <v>-</v>
      </c>
      <c r="U281" s="196" t="str">
        <f t="shared" si="24"/>
        <v>-</v>
      </c>
      <c r="V281" s="95" t="str">
        <f>IFERROR(VLOOKUP(B281,[1]Отгрузки!$B$208:$C$281,2,0),"-")</f>
        <v>-</v>
      </c>
      <c r="W281" s="95" t="str">
        <f t="shared" si="29"/>
        <v>-</v>
      </c>
      <c r="X281" s="88">
        <f t="shared" si="25"/>
        <v>1</v>
      </c>
      <c r="Y281" s="196">
        <f t="shared" si="26"/>
        <v>6.2100000000000002E-2</v>
      </c>
      <c r="Z281" s="319"/>
      <c r="AA281" s="291"/>
      <c r="AB281" s="63">
        <f>VLOOKUP(B281,'[2]ВОМ КГ-3 СОЭКС'!$C$3:$G$2063,5,0)</f>
        <v>62.1</v>
      </c>
      <c r="AC281" s="219">
        <f t="shared" si="27"/>
        <v>0</v>
      </c>
    </row>
    <row r="282" spans="1:29" x14ac:dyDescent="0.3">
      <c r="A282" s="159" t="s">
        <v>893</v>
      </c>
      <c r="B282" s="160" t="s">
        <v>2993</v>
      </c>
      <c r="C282" s="160" t="s">
        <v>4525</v>
      </c>
      <c r="D282" s="113">
        <v>1</v>
      </c>
      <c r="E282" s="85">
        <v>58.4</v>
      </c>
      <c r="F282" s="86">
        <v>58.4</v>
      </c>
      <c r="G282" s="87">
        <v>2.85</v>
      </c>
      <c r="H282" s="87">
        <v>2.85</v>
      </c>
      <c r="I282" s="180" t="s">
        <v>170</v>
      </c>
      <c r="J282" s="96"/>
      <c r="K282" s="96"/>
      <c r="L282" s="96"/>
      <c r="M282" s="96"/>
      <c r="N282" s="96">
        <v>1</v>
      </c>
      <c r="O282" s="164"/>
      <c r="P282" s="164"/>
      <c r="Q282" s="164"/>
      <c r="R282" s="77">
        <f t="shared" si="28"/>
        <v>0</v>
      </c>
      <c r="S282" s="77"/>
      <c r="T282" s="291" t="str">
        <f>IFERROR(VLOOKUP(B282,'Найдено на объекте'!$A$2:$I$83,9,0),"-")</f>
        <v>-</v>
      </c>
      <c r="U282" s="196" t="str">
        <f t="shared" si="24"/>
        <v>-</v>
      </c>
      <c r="V282" s="95" t="str">
        <f>IFERROR(VLOOKUP(B282,[1]Отгрузки!$B$208:$C$281,2,0),"-")</f>
        <v>-</v>
      </c>
      <c r="W282" s="95" t="str">
        <f t="shared" si="29"/>
        <v>-</v>
      </c>
      <c r="X282" s="88">
        <f t="shared" si="25"/>
        <v>1</v>
      </c>
      <c r="Y282" s="196">
        <f t="shared" si="26"/>
        <v>5.8400000000000001E-2</v>
      </c>
      <c r="Z282" s="319"/>
      <c r="AA282" s="291"/>
      <c r="AB282" s="63">
        <f>VLOOKUP(B282,'[2]ВОМ КГ-3 СОЭКС'!$C$3:$G$2063,5,0)</f>
        <v>58.4</v>
      </c>
      <c r="AC282" s="219">
        <f t="shared" si="27"/>
        <v>0</v>
      </c>
    </row>
    <row r="283" spans="1:29" x14ac:dyDescent="0.3">
      <c r="A283" s="159" t="s">
        <v>896</v>
      </c>
      <c r="B283" s="160" t="s">
        <v>2994</v>
      </c>
      <c r="C283" s="160" t="s">
        <v>4526</v>
      </c>
      <c r="D283" s="113">
        <v>1</v>
      </c>
      <c r="E283" s="85">
        <v>41.7</v>
      </c>
      <c r="F283" s="86">
        <v>41.7</v>
      </c>
      <c r="G283" s="87">
        <v>2.0299999999999998</v>
      </c>
      <c r="H283" s="87">
        <v>2.0299999999999998</v>
      </c>
      <c r="I283" s="180" t="s">
        <v>170</v>
      </c>
      <c r="J283" s="96"/>
      <c r="K283" s="96"/>
      <c r="L283" s="96"/>
      <c r="M283" s="96"/>
      <c r="N283" s="96">
        <v>1</v>
      </c>
      <c r="O283" s="164"/>
      <c r="P283" s="164"/>
      <c r="Q283" s="164"/>
      <c r="R283" s="77">
        <f t="shared" si="28"/>
        <v>0</v>
      </c>
      <c r="S283" s="77"/>
      <c r="T283" s="291" t="str">
        <f>IFERROR(VLOOKUP(B283,'Найдено на объекте'!$A$2:$I$83,9,0),"-")</f>
        <v>-</v>
      </c>
      <c r="U283" s="196" t="str">
        <f t="shared" si="24"/>
        <v>-</v>
      </c>
      <c r="V283" s="95" t="str">
        <f>IFERROR(VLOOKUP(B283,[1]Отгрузки!$B$208:$C$281,2,0),"-")</f>
        <v>-</v>
      </c>
      <c r="W283" s="95" t="str">
        <f t="shared" si="29"/>
        <v>-</v>
      </c>
      <c r="X283" s="88">
        <f t="shared" si="25"/>
        <v>1</v>
      </c>
      <c r="Y283" s="196">
        <f t="shared" si="26"/>
        <v>4.1700000000000001E-2</v>
      </c>
      <c r="Z283" s="319"/>
      <c r="AA283" s="291"/>
      <c r="AB283" s="63">
        <f>VLOOKUP(B283,'[2]ВОМ КГ-3 СОЭКС'!$C$3:$G$2063,5,0)</f>
        <v>41.7</v>
      </c>
      <c r="AC283" s="219">
        <f t="shared" si="27"/>
        <v>0</v>
      </c>
    </row>
    <row r="284" spans="1:29" x14ac:dyDescent="0.3">
      <c r="A284" s="159" t="s">
        <v>899</v>
      </c>
      <c r="B284" s="160" t="s">
        <v>2995</v>
      </c>
      <c r="C284" s="160" t="s">
        <v>4527</v>
      </c>
      <c r="D284" s="113">
        <v>1</v>
      </c>
      <c r="E284" s="85">
        <v>27.2</v>
      </c>
      <c r="F284" s="86">
        <v>27.2</v>
      </c>
      <c r="G284" s="87">
        <v>1.33</v>
      </c>
      <c r="H284" s="87">
        <v>1.33</v>
      </c>
      <c r="I284" s="180" t="s">
        <v>170</v>
      </c>
      <c r="J284" s="96"/>
      <c r="K284" s="96"/>
      <c r="L284" s="96"/>
      <c r="M284" s="96"/>
      <c r="N284" s="96">
        <v>1</v>
      </c>
      <c r="O284" s="164"/>
      <c r="P284" s="164"/>
      <c r="Q284" s="164"/>
      <c r="R284" s="77">
        <f t="shared" si="28"/>
        <v>0</v>
      </c>
      <c r="S284" s="77"/>
      <c r="T284" s="291" t="str">
        <f>IFERROR(VLOOKUP(B284,'Найдено на объекте'!$A$2:$I$83,9,0),"-")</f>
        <v>-</v>
      </c>
      <c r="U284" s="196" t="str">
        <f t="shared" si="24"/>
        <v>-</v>
      </c>
      <c r="V284" s="95" t="str">
        <f>IFERROR(VLOOKUP(B284,[1]Отгрузки!$B$208:$C$281,2,0),"-")</f>
        <v>-</v>
      </c>
      <c r="W284" s="95" t="str">
        <f t="shared" si="29"/>
        <v>-</v>
      </c>
      <c r="X284" s="88">
        <f t="shared" si="25"/>
        <v>1</v>
      </c>
      <c r="Y284" s="196">
        <f t="shared" si="26"/>
        <v>2.7199999999999998E-2</v>
      </c>
      <c r="Z284" s="319"/>
      <c r="AA284" s="291"/>
      <c r="AB284" s="63">
        <f>VLOOKUP(B284,'[2]ВОМ КГ-3 СОЭКС'!$C$3:$G$2063,5,0)</f>
        <v>27.2</v>
      </c>
      <c r="AC284" s="219">
        <f t="shared" si="27"/>
        <v>0</v>
      </c>
    </row>
    <row r="285" spans="1:29" x14ac:dyDescent="0.3">
      <c r="A285" s="159" t="s">
        <v>902</v>
      </c>
      <c r="B285" s="160" t="s">
        <v>2996</v>
      </c>
      <c r="C285" s="160" t="s">
        <v>4528</v>
      </c>
      <c r="D285" s="113">
        <v>1</v>
      </c>
      <c r="E285" s="85">
        <v>40.299999999999997</v>
      </c>
      <c r="F285" s="86">
        <v>40.299999999999997</v>
      </c>
      <c r="G285" s="87">
        <v>1.96</v>
      </c>
      <c r="H285" s="87">
        <v>1.96</v>
      </c>
      <c r="I285" s="180" t="s">
        <v>170</v>
      </c>
      <c r="J285" s="96"/>
      <c r="K285" s="96"/>
      <c r="L285" s="96"/>
      <c r="M285" s="96"/>
      <c r="N285" s="96">
        <v>1</v>
      </c>
      <c r="O285" s="164"/>
      <c r="P285" s="164"/>
      <c r="Q285" s="164"/>
      <c r="R285" s="77">
        <f t="shared" si="28"/>
        <v>0</v>
      </c>
      <c r="S285" s="77"/>
      <c r="T285" s="291" t="str">
        <f>IFERROR(VLOOKUP(B285,'Найдено на объекте'!$A$2:$I$83,9,0),"-")</f>
        <v>-</v>
      </c>
      <c r="U285" s="196" t="str">
        <f t="shared" si="24"/>
        <v>-</v>
      </c>
      <c r="V285" s="95" t="str">
        <f>IFERROR(VLOOKUP(B285,[1]Отгрузки!$B$208:$C$281,2,0),"-")</f>
        <v>-</v>
      </c>
      <c r="W285" s="95" t="str">
        <f t="shared" si="29"/>
        <v>-</v>
      </c>
      <c r="X285" s="88">
        <f t="shared" si="25"/>
        <v>1</v>
      </c>
      <c r="Y285" s="196">
        <f t="shared" si="26"/>
        <v>4.0299999999999996E-2</v>
      </c>
      <c r="Z285" s="319"/>
      <c r="AA285" s="291"/>
      <c r="AB285" s="63">
        <f>VLOOKUP(B285,'[2]ВОМ КГ-3 СОЭКС'!$C$3:$G$2063,5,0)</f>
        <v>40.299999999999997</v>
      </c>
      <c r="AC285" s="219">
        <f t="shared" si="27"/>
        <v>0</v>
      </c>
    </row>
    <row r="286" spans="1:29" x14ac:dyDescent="0.3">
      <c r="A286" s="159" t="s">
        <v>905</v>
      </c>
      <c r="B286" s="160" t="s">
        <v>2997</v>
      </c>
      <c r="C286" s="160" t="s">
        <v>4529</v>
      </c>
      <c r="D286" s="113">
        <v>1</v>
      </c>
      <c r="E286" s="85">
        <v>41.3</v>
      </c>
      <c r="F286" s="86">
        <v>41.3</v>
      </c>
      <c r="G286" s="87">
        <v>2.0099999999999998</v>
      </c>
      <c r="H286" s="87">
        <v>2.0099999999999998</v>
      </c>
      <c r="I286" s="180" t="s">
        <v>170</v>
      </c>
      <c r="J286" s="96"/>
      <c r="K286" s="96"/>
      <c r="L286" s="96"/>
      <c r="M286" s="96"/>
      <c r="N286" s="96">
        <v>1</v>
      </c>
      <c r="O286" s="164"/>
      <c r="P286" s="164"/>
      <c r="Q286" s="164"/>
      <c r="R286" s="77">
        <f t="shared" si="28"/>
        <v>0</v>
      </c>
      <c r="S286" s="77"/>
      <c r="T286" s="291" t="str">
        <f>IFERROR(VLOOKUP(B286,'Найдено на объекте'!$A$2:$I$83,9,0),"-")</f>
        <v>-</v>
      </c>
      <c r="U286" s="196" t="str">
        <f t="shared" si="24"/>
        <v>-</v>
      </c>
      <c r="V286" s="95" t="str">
        <f>IFERROR(VLOOKUP(B286,[1]Отгрузки!$B$208:$C$281,2,0),"-")</f>
        <v>-</v>
      </c>
      <c r="W286" s="95" t="str">
        <f t="shared" si="29"/>
        <v>-</v>
      </c>
      <c r="X286" s="88">
        <f t="shared" si="25"/>
        <v>1</v>
      </c>
      <c r="Y286" s="196">
        <f t="shared" si="26"/>
        <v>4.1299999999999996E-2</v>
      </c>
      <c r="Z286" s="319"/>
      <c r="AA286" s="291"/>
      <c r="AB286" s="63">
        <f>VLOOKUP(B286,'[2]ВОМ КГ-3 СОЭКС'!$C$3:$G$2063,5,0)</f>
        <v>41.3</v>
      </c>
      <c r="AC286" s="219">
        <f t="shared" si="27"/>
        <v>0</v>
      </c>
    </row>
    <row r="287" spans="1:29" x14ac:dyDescent="0.3">
      <c r="A287" s="159" t="s">
        <v>908</v>
      </c>
      <c r="B287" s="160" t="s">
        <v>2998</v>
      </c>
      <c r="C287" s="160" t="s">
        <v>4530</v>
      </c>
      <c r="D287" s="113">
        <v>5</v>
      </c>
      <c r="E287" s="85">
        <v>230.7</v>
      </c>
      <c r="F287" s="86">
        <v>1153.5</v>
      </c>
      <c r="G287" s="87">
        <v>11.22</v>
      </c>
      <c r="H287" s="87">
        <v>56.1</v>
      </c>
      <c r="I287" s="180" t="s">
        <v>170</v>
      </c>
      <c r="J287" s="96"/>
      <c r="K287" s="96"/>
      <c r="L287" s="96"/>
      <c r="M287" s="96"/>
      <c r="N287" s="96">
        <v>1</v>
      </c>
      <c r="O287" s="164">
        <v>2</v>
      </c>
      <c r="P287" s="164">
        <v>2</v>
      </c>
      <c r="Q287" s="164"/>
      <c r="R287" s="77">
        <f t="shared" si="28"/>
        <v>0</v>
      </c>
      <c r="S287" s="77"/>
      <c r="T287" s="291" t="str">
        <f>IFERROR(VLOOKUP(B287,'Найдено на объекте'!$A$2:$I$83,9,0),"-")</f>
        <v>-</v>
      </c>
      <c r="U287" s="196" t="str">
        <f t="shared" si="24"/>
        <v>-</v>
      </c>
      <c r="V287" s="95" t="str">
        <f>IFERROR(VLOOKUP(B287,[1]Отгрузки!$B$208:$C$281,2,0),"-")</f>
        <v>-</v>
      </c>
      <c r="W287" s="95" t="str">
        <f t="shared" si="29"/>
        <v>-</v>
      </c>
      <c r="X287" s="88">
        <f t="shared" si="25"/>
        <v>5</v>
      </c>
      <c r="Y287" s="196">
        <f t="shared" si="26"/>
        <v>1.1535</v>
      </c>
      <c r="Z287" s="319"/>
      <c r="AA287" s="291"/>
      <c r="AB287" s="63">
        <f>VLOOKUP(B287,'[2]ВОМ КГ-3 СОЭКС'!$C$3:$G$2063,5,0)</f>
        <v>1153.5</v>
      </c>
      <c r="AC287" s="219">
        <f t="shared" si="27"/>
        <v>0</v>
      </c>
    </row>
    <row r="288" spans="1:29" x14ac:dyDescent="0.3">
      <c r="A288" s="159" t="s">
        <v>911</v>
      </c>
      <c r="B288" s="160" t="s">
        <v>2999</v>
      </c>
      <c r="C288" s="160" t="s">
        <v>4531</v>
      </c>
      <c r="D288" s="113">
        <v>1</v>
      </c>
      <c r="E288" s="85">
        <v>281.5</v>
      </c>
      <c r="F288" s="86">
        <v>281.5</v>
      </c>
      <c r="G288" s="87">
        <v>13.69</v>
      </c>
      <c r="H288" s="87">
        <v>13.69</v>
      </c>
      <c r="I288" s="180" t="s">
        <v>170</v>
      </c>
      <c r="J288" s="96"/>
      <c r="K288" s="96"/>
      <c r="L288" s="96"/>
      <c r="M288" s="96"/>
      <c r="N288" s="96">
        <v>1</v>
      </c>
      <c r="O288" s="164"/>
      <c r="P288" s="164"/>
      <c r="Q288" s="164"/>
      <c r="R288" s="77">
        <f t="shared" si="28"/>
        <v>0</v>
      </c>
      <c r="S288" s="77"/>
      <c r="T288" s="291" t="str">
        <f>IFERROR(VLOOKUP(B288,'Найдено на объекте'!$A$2:$I$83,9,0),"-")</f>
        <v>-</v>
      </c>
      <c r="U288" s="196" t="str">
        <f t="shared" si="24"/>
        <v>-</v>
      </c>
      <c r="V288" s="95" t="str">
        <f>IFERROR(VLOOKUP(B288,[1]Отгрузки!$B$208:$C$281,2,0),"-")</f>
        <v>-</v>
      </c>
      <c r="W288" s="95" t="str">
        <f t="shared" si="29"/>
        <v>-</v>
      </c>
      <c r="X288" s="88">
        <f t="shared" si="25"/>
        <v>1</v>
      </c>
      <c r="Y288" s="196">
        <f t="shared" si="26"/>
        <v>0.28149999999999997</v>
      </c>
      <c r="Z288" s="319"/>
      <c r="AA288" s="291"/>
      <c r="AB288" s="63">
        <f>VLOOKUP(B288,'[2]ВОМ КГ-3 СОЭКС'!$C$3:$G$2063,5,0)</f>
        <v>281.5</v>
      </c>
      <c r="AC288" s="219">
        <f t="shared" si="27"/>
        <v>0</v>
      </c>
    </row>
    <row r="289" spans="1:29" x14ac:dyDescent="0.3">
      <c r="A289" s="159" t="s">
        <v>914</v>
      </c>
      <c r="B289" s="160" t="s">
        <v>3000</v>
      </c>
      <c r="C289" s="160" t="s">
        <v>4532</v>
      </c>
      <c r="D289" s="113">
        <v>1</v>
      </c>
      <c r="E289" s="85">
        <v>261.60000000000002</v>
      </c>
      <c r="F289" s="86">
        <v>261.60000000000002</v>
      </c>
      <c r="G289" s="87">
        <v>12.74</v>
      </c>
      <c r="H289" s="87">
        <v>12.74</v>
      </c>
      <c r="I289" s="180" t="s">
        <v>170</v>
      </c>
      <c r="J289" s="96"/>
      <c r="K289" s="96"/>
      <c r="L289" s="96"/>
      <c r="M289" s="96"/>
      <c r="N289" s="96">
        <v>1</v>
      </c>
      <c r="O289" s="164"/>
      <c r="P289" s="164"/>
      <c r="Q289" s="164"/>
      <c r="R289" s="77">
        <f t="shared" si="28"/>
        <v>0</v>
      </c>
      <c r="S289" s="77"/>
      <c r="T289" s="291" t="str">
        <f>IFERROR(VLOOKUP(B289,'Найдено на объекте'!$A$2:$I$83,9,0),"-")</f>
        <v>-</v>
      </c>
      <c r="U289" s="196" t="str">
        <f t="shared" si="24"/>
        <v>-</v>
      </c>
      <c r="V289" s="95" t="str">
        <f>IFERROR(VLOOKUP(B289,[1]Отгрузки!$B$208:$C$281,2,0),"-")</f>
        <v>-</v>
      </c>
      <c r="W289" s="95" t="str">
        <f t="shared" si="29"/>
        <v>-</v>
      </c>
      <c r="X289" s="88">
        <f t="shared" si="25"/>
        <v>1</v>
      </c>
      <c r="Y289" s="196">
        <f t="shared" si="26"/>
        <v>0.2616</v>
      </c>
      <c r="Z289" s="319"/>
      <c r="AA289" s="291"/>
      <c r="AB289" s="63">
        <f>VLOOKUP(B289,'[2]ВОМ КГ-3 СОЭКС'!$C$3:$G$2063,5,0)</f>
        <v>261.60000000000002</v>
      </c>
      <c r="AC289" s="219">
        <f t="shared" si="27"/>
        <v>0</v>
      </c>
    </row>
    <row r="290" spans="1:29" x14ac:dyDescent="0.3">
      <c r="A290" s="159" t="s">
        <v>917</v>
      </c>
      <c r="B290" s="160" t="s">
        <v>3001</v>
      </c>
      <c r="C290" s="160" t="s">
        <v>4533</v>
      </c>
      <c r="D290" s="113">
        <v>5</v>
      </c>
      <c r="E290" s="85">
        <v>213.8</v>
      </c>
      <c r="F290" s="86">
        <v>1069</v>
      </c>
      <c r="G290" s="87">
        <v>10.39</v>
      </c>
      <c r="H290" s="87">
        <v>51.95</v>
      </c>
      <c r="I290" s="180" t="s">
        <v>170</v>
      </c>
      <c r="J290" s="96"/>
      <c r="K290" s="96"/>
      <c r="L290" s="96"/>
      <c r="M290" s="96"/>
      <c r="N290" s="96">
        <v>1</v>
      </c>
      <c r="O290" s="164">
        <v>2</v>
      </c>
      <c r="P290" s="164">
        <v>2</v>
      </c>
      <c r="Q290" s="164"/>
      <c r="R290" s="77">
        <f t="shared" si="28"/>
        <v>0</v>
      </c>
      <c r="S290" s="77"/>
      <c r="T290" s="291" t="str">
        <f>IFERROR(VLOOKUP(B290,'Найдено на объекте'!$A$2:$I$83,9,0),"-")</f>
        <v>-</v>
      </c>
      <c r="U290" s="196" t="str">
        <f t="shared" si="24"/>
        <v>-</v>
      </c>
      <c r="V290" s="95" t="str">
        <f>IFERROR(VLOOKUP(B290,[1]Отгрузки!$B$208:$C$281,2,0),"-")</f>
        <v>-</v>
      </c>
      <c r="W290" s="95" t="str">
        <f t="shared" si="29"/>
        <v>-</v>
      </c>
      <c r="X290" s="88">
        <f t="shared" si="25"/>
        <v>5</v>
      </c>
      <c r="Y290" s="196">
        <f t="shared" si="26"/>
        <v>1.069</v>
      </c>
      <c r="Z290" s="319"/>
      <c r="AA290" s="291"/>
      <c r="AB290" s="63">
        <f>VLOOKUP(B290,'[2]ВОМ КГ-3 СОЭКС'!$C$3:$G$2063,5,0)</f>
        <v>1069</v>
      </c>
      <c r="AC290" s="219">
        <f t="shared" si="27"/>
        <v>0</v>
      </c>
    </row>
    <row r="291" spans="1:29" x14ac:dyDescent="0.3">
      <c r="A291" s="159" t="s">
        <v>920</v>
      </c>
      <c r="B291" s="160" t="s">
        <v>3002</v>
      </c>
      <c r="C291" s="160" t="s">
        <v>4534</v>
      </c>
      <c r="D291" s="113">
        <v>1</v>
      </c>
      <c r="E291" s="85">
        <v>281.60000000000002</v>
      </c>
      <c r="F291" s="86">
        <v>281.60000000000002</v>
      </c>
      <c r="G291" s="87">
        <v>13.69</v>
      </c>
      <c r="H291" s="87">
        <v>13.69</v>
      </c>
      <c r="I291" s="180" t="s">
        <v>170</v>
      </c>
      <c r="J291" s="96"/>
      <c r="K291" s="96"/>
      <c r="L291" s="96"/>
      <c r="M291" s="96"/>
      <c r="N291" s="96"/>
      <c r="O291" s="164">
        <v>1</v>
      </c>
      <c r="P291" s="164"/>
      <c r="Q291" s="164"/>
      <c r="R291" s="77">
        <f t="shared" si="28"/>
        <v>0</v>
      </c>
      <c r="S291" s="77"/>
      <c r="T291" s="291" t="str">
        <f>IFERROR(VLOOKUP(B291,'Найдено на объекте'!$A$2:$I$83,9,0),"-")</f>
        <v>-</v>
      </c>
      <c r="U291" s="196" t="str">
        <f t="shared" si="24"/>
        <v>-</v>
      </c>
      <c r="V291" s="95" t="str">
        <f>IFERROR(VLOOKUP(B291,[1]Отгрузки!$B$208:$C$281,2,0),"-")</f>
        <v>-</v>
      </c>
      <c r="W291" s="95" t="str">
        <f t="shared" si="29"/>
        <v>-</v>
      </c>
      <c r="X291" s="88">
        <f t="shared" si="25"/>
        <v>1</v>
      </c>
      <c r="Y291" s="196">
        <f t="shared" si="26"/>
        <v>0.28160000000000002</v>
      </c>
      <c r="Z291" s="319"/>
      <c r="AA291" s="291"/>
      <c r="AB291" s="63">
        <f>VLOOKUP(B291,'[2]ВОМ КГ-3 СОЭКС'!$C$3:$G$2063,5,0)</f>
        <v>281.60000000000002</v>
      </c>
      <c r="AC291" s="219">
        <f t="shared" si="27"/>
        <v>0</v>
      </c>
    </row>
    <row r="292" spans="1:29" x14ac:dyDescent="0.3">
      <c r="A292" s="159" t="s">
        <v>923</v>
      </c>
      <c r="B292" s="160" t="s">
        <v>3003</v>
      </c>
      <c r="C292" s="160" t="s">
        <v>4535</v>
      </c>
      <c r="D292" s="113">
        <v>1</v>
      </c>
      <c r="E292" s="85">
        <v>261.7</v>
      </c>
      <c r="F292" s="86">
        <v>261.7</v>
      </c>
      <c r="G292" s="87">
        <v>12.74</v>
      </c>
      <c r="H292" s="87">
        <v>12.74</v>
      </c>
      <c r="I292" s="180" t="s">
        <v>170</v>
      </c>
      <c r="J292" s="96"/>
      <c r="K292" s="96"/>
      <c r="L292" s="96"/>
      <c r="M292" s="96"/>
      <c r="N292" s="96"/>
      <c r="O292" s="164">
        <v>1</v>
      </c>
      <c r="P292" s="164"/>
      <c r="Q292" s="164"/>
      <c r="R292" s="77">
        <f t="shared" si="28"/>
        <v>0</v>
      </c>
      <c r="S292" s="77"/>
      <c r="T292" s="291" t="str">
        <f>IFERROR(VLOOKUP(B292,'Найдено на объекте'!$A$2:$I$83,9,0),"-")</f>
        <v>-</v>
      </c>
      <c r="U292" s="196" t="str">
        <f t="shared" si="24"/>
        <v>-</v>
      </c>
      <c r="V292" s="95" t="str">
        <f>IFERROR(VLOOKUP(B292,[1]Отгрузки!$B$208:$C$281,2,0),"-")</f>
        <v>-</v>
      </c>
      <c r="W292" s="95" t="str">
        <f t="shared" si="29"/>
        <v>-</v>
      </c>
      <c r="X292" s="88">
        <f t="shared" si="25"/>
        <v>1</v>
      </c>
      <c r="Y292" s="196">
        <f t="shared" si="26"/>
        <v>0.26169999999999999</v>
      </c>
      <c r="Z292" s="319"/>
      <c r="AA292" s="291"/>
      <c r="AB292" s="63">
        <f>VLOOKUP(B292,'[2]ВОМ КГ-3 СОЭКС'!$C$3:$G$2063,5,0)</f>
        <v>261.7</v>
      </c>
      <c r="AC292" s="219">
        <f t="shared" si="27"/>
        <v>0</v>
      </c>
    </row>
    <row r="293" spans="1:29" x14ac:dyDescent="0.3">
      <c r="A293" s="159" t="s">
        <v>926</v>
      </c>
      <c r="B293" s="160" t="s">
        <v>3004</v>
      </c>
      <c r="C293" s="160" t="s">
        <v>4536</v>
      </c>
      <c r="D293" s="113">
        <v>1</v>
      </c>
      <c r="E293" s="85">
        <v>281.60000000000002</v>
      </c>
      <c r="F293" s="86">
        <v>281.60000000000002</v>
      </c>
      <c r="G293" s="87">
        <v>13.69</v>
      </c>
      <c r="H293" s="87">
        <v>13.69</v>
      </c>
      <c r="I293" s="180" t="s">
        <v>170</v>
      </c>
      <c r="J293" s="96"/>
      <c r="K293" s="96"/>
      <c r="L293" s="96"/>
      <c r="M293" s="96"/>
      <c r="N293" s="96"/>
      <c r="O293" s="164">
        <v>1</v>
      </c>
      <c r="P293" s="164"/>
      <c r="Q293" s="164"/>
      <c r="R293" s="77">
        <f t="shared" si="28"/>
        <v>0</v>
      </c>
      <c r="S293" s="77"/>
      <c r="T293" s="291" t="str">
        <f>IFERROR(VLOOKUP(B293,'Найдено на объекте'!$A$2:$I$83,9,0),"-")</f>
        <v>-</v>
      </c>
      <c r="U293" s="196" t="str">
        <f t="shared" si="24"/>
        <v>-</v>
      </c>
      <c r="V293" s="95" t="str">
        <f>IFERROR(VLOOKUP(B293,[1]Отгрузки!$B$208:$C$281,2,0),"-")</f>
        <v>-</v>
      </c>
      <c r="W293" s="95" t="str">
        <f t="shared" si="29"/>
        <v>-</v>
      </c>
      <c r="X293" s="88">
        <f t="shared" si="25"/>
        <v>1</v>
      </c>
      <c r="Y293" s="196">
        <f t="shared" si="26"/>
        <v>0.28160000000000002</v>
      </c>
      <c r="Z293" s="319"/>
      <c r="AA293" s="291"/>
      <c r="AB293" s="63">
        <f>VLOOKUP(B293,'[2]ВОМ КГ-3 СОЭКС'!$C$3:$G$2063,5,0)</f>
        <v>281.60000000000002</v>
      </c>
      <c r="AC293" s="219">
        <f t="shared" si="27"/>
        <v>0</v>
      </c>
    </row>
    <row r="294" spans="1:29" x14ac:dyDescent="0.3">
      <c r="A294" s="159" t="s">
        <v>929</v>
      </c>
      <c r="B294" s="160" t="s">
        <v>3005</v>
      </c>
      <c r="C294" s="160" t="s">
        <v>4537</v>
      </c>
      <c r="D294" s="113">
        <v>1</v>
      </c>
      <c r="E294" s="85">
        <v>261.7</v>
      </c>
      <c r="F294" s="86">
        <v>261.7</v>
      </c>
      <c r="G294" s="87">
        <v>12.74</v>
      </c>
      <c r="H294" s="87">
        <v>12.74</v>
      </c>
      <c r="I294" s="180" t="s">
        <v>170</v>
      </c>
      <c r="J294" s="96"/>
      <c r="K294" s="96"/>
      <c r="L294" s="96"/>
      <c r="M294" s="96"/>
      <c r="N294" s="96"/>
      <c r="O294" s="164">
        <v>1</v>
      </c>
      <c r="P294" s="164"/>
      <c r="Q294" s="164"/>
      <c r="R294" s="77">
        <f t="shared" si="28"/>
        <v>0</v>
      </c>
      <c r="S294" s="77"/>
      <c r="T294" s="291" t="str">
        <f>IFERROR(VLOOKUP(B294,'Найдено на объекте'!$A$2:$I$83,9,0),"-")</f>
        <v>-</v>
      </c>
      <c r="U294" s="196" t="str">
        <f t="shared" si="24"/>
        <v>-</v>
      </c>
      <c r="V294" s="95" t="str">
        <f>IFERROR(VLOOKUP(B294,[1]Отгрузки!$B$208:$C$281,2,0),"-")</f>
        <v>-</v>
      </c>
      <c r="W294" s="95" t="str">
        <f t="shared" si="29"/>
        <v>-</v>
      </c>
      <c r="X294" s="88">
        <f t="shared" si="25"/>
        <v>1</v>
      </c>
      <c r="Y294" s="196">
        <f t="shared" si="26"/>
        <v>0.26169999999999999</v>
      </c>
      <c r="Z294" s="319"/>
      <c r="AA294" s="291"/>
      <c r="AB294" s="63">
        <f>VLOOKUP(B294,'[2]ВОМ КГ-3 СОЭКС'!$C$3:$G$2063,5,0)</f>
        <v>261.7</v>
      </c>
      <c r="AC294" s="219">
        <f t="shared" si="27"/>
        <v>0</v>
      </c>
    </row>
    <row r="295" spans="1:29" x14ac:dyDescent="0.3">
      <c r="A295" s="159" t="s">
        <v>932</v>
      </c>
      <c r="B295" s="160" t="s">
        <v>3006</v>
      </c>
      <c r="C295" s="160" t="s">
        <v>4538</v>
      </c>
      <c r="D295" s="113">
        <v>1</v>
      </c>
      <c r="E295" s="85">
        <v>281.39999999999998</v>
      </c>
      <c r="F295" s="86">
        <v>281.39999999999998</v>
      </c>
      <c r="G295" s="87">
        <v>13.68</v>
      </c>
      <c r="H295" s="87">
        <v>13.68</v>
      </c>
      <c r="I295" s="180" t="s">
        <v>170</v>
      </c>
      <c r="J295" s="96"/>
      <c r="K295" s="96"/>
      <c r="L295" s="96"/>
      <c r="M295" s="96"/>
      <c r="N295" s="96"/>
      <c r="O295" s="164"/>
      <c r="P295" s="164">
        <v>1</v>
      </c>
      <c r="Q295" s="164"/>
      <c r="R295" s="77">
        <f t="shared" si="28"/>
        <v>0</v>
      </c>
      <c r="S295" s="77"/>
      <c r="T295" s="291" t="str">
        <f>IFERROR(VLOOKUP(B295,'Найдено на объекте'!$A$2:$I$83,9,0),"-")</f>
        <v>-</v>
      </c>
      <c r="U295" s="196" t="str">
        <f t="shared" si="24"/>
        <v>-</v>
      </c>
      <c r="V295" s="95" t="str">
        <f>IFERROR(VLOOKUP(B295,[1]Отгрузки!$B$208:$C$281,2,0),"-")</f>
        <v>-</v>
      </c>
      <c r="W295" s="95" t="str">
        <f t="shared" si="29"/>
        <v>-</v>
      </c>
      <c r="X295" s="88">
        <f t="shared" si="25"/>
        <v>1</v>
      </c>
      <c r="Y295" s="196">
        <f t="shared" si="26"/>
        <v>0.28139999999999998</v>
      </c>
      <c r="Z295" s="319"/>
      <c r="AA295" s="291"/>
      <c r="AB295" s="63">
        <f>VLOOKUP(B295,'[2]ВОМ КГ-3 СОЭКС'!$C$3:$G$2063,5,0)</f>
        <v>281.39999999999998</v>
      </c>
      <c r="AC295" s="219">
        <f t="shared" si="27"/>
        <v>0</v>
      </c>
    </row>
    <row r="296" spans="1:29" x14ac:dyDescent="0.3">
      <c r="A296" s="159" t="s">
        <v>935</v>
      </c>
      <c r="B296" s="160" t="s">
        <v>3007</v>
      </c>
      <c r="C296" s="160" t="s">
        <v>4539</v>
      </c>
      <c r="D296" s="113">
        <v>1</v>
      </c>
      <c r="E296" s="85">
        <v>261.5</v>
      </c>
      <c r="F296" s="86">
        <v>261.5</v>
      </c>
      <c r="G296" s="87">
        <v>12.73</v>
      </c>
      <c r="H296" s="87">
        <v>12.73</v>
      </c>
      <c r="I296" s="180" t="s">
        <v>170</v>
      </c>
      <c r="J296" s="96"/>
      <c r="K296" s="96"/>
      <c r="L296" s="96"/>
      <c r="M296" s="96"/>
      <c r="N296" s="96"/>
      <c r="O296" s="164"/>
      <c r="P296" s="164">
        <v>1</v>
      </c>
      <c r="Q296" s="164"/>
      <c r="R296" s="77">
        <f t="shared" si="28"/>
        <v>0</v>
      </c>
      <c r="S296" s="77"/>
      <c r="T296" s="291" t="str">
        <f>IFERROR(VLOOKUP(B296,'Найдено на объекте'!$A$2:$I$83,9,0),"-")</f>
        <v>-</v>
      </c>
      <c r="U296" s="196" t="str">
        <f t="shared" si="24"/>
        <v>-</v>
      </c>
      <c r="V296" s="95" t="str">
        <f>IFERROR(VLOOKUP(B296,[1]Отгрузки!$B$208:$C$281,2,0),"-")</f>
        <v>-</v>
      </c>
      <c r="W296" s="95" t="str">
        <f t="shared" si="29"/>
        <v>-</v>
      </c>
      <c r="X296" s="88">
        <f t="shared" si="25"/>
        <v>1</v>
      </c>
      <c r="Y296" s="196">
        <f t="shared" si="26"/>
        <v>0.26150000000000001</v>
      </c>
      <c r="Z296" s="319"/>
      <c r="AA296" s="291"/>
      <c r="AB296" s="63">
        <f>VLOOKUP(B296,'[2]ВОМ КГ-3 СОЭКС'!$C$3:$G$2063,5,0)</f>
        <v>261.5</v>
      </c>
      <c r="AC296" s="219">
        <f t="shared" si="27"/>
        <v>0</v>
      </c>
    </row>
    <row r="297" spans="1:29" x14ac:dyDescent="0.3">
      <c r="A297" s="159" t="s">
        <v>938</v>
      </c>
      <c r="B297" s="160" t="s">
        <v>3008</v>
      </c>
      <c r="C297" s="160" t="s">
        <v>4540</v>
      </c>
      <c r="D297" s="113">
        <v>1</v>
      </c>
      <c r="E297" s="85">
        <v>165.5</v>
      </c>
      <c r="F297" s="86">
        <v>165.5</v>
      </c>
      <c r="G297" s="87">
        <v>8.06</v>
      </c>
      <c r="H297" s="87">
        <v>8.06</v>
      </c>
      <c r="I297" s="180" t="s">
        <v>170</v>
      </c>
      <c r="J297" s="96"/>
      <c r="K297" s="96"/>
      <c r="L297" s="96"/>
      <c r="M297" s="96"/>
      <c r="N297" s="96"/>
      <c r="O297" s="164"/>
      <c r="P297" s="164">
        <v>1</v>
      </c>
      <c r="Q297" s="164"/>
      <c r="R297" s="77">
        <f t="shared" si="28"/>
        <v>0</v>
      </c>
      <c r="S297" s="77"/>
      <c r="T297" s="291" t="str">
        <f>IFERROR(VLOOKUP(B297,'Найдено на объекте'!$A$2:$I$83,9,0),"-")</f>
        <v>-</v>
      </c>
      <c r="U297" s="196" t="str">
        <f t="shared" si="24"/>
        <v>-</v>
      </c>
      <c r="V297" s="95" t="str">
        <f>IFERROR(VLOOKUP(B297,[1]Отгрузки!$B$208:$C$281,2,0),"-")</f>
        <v>-</v>
      </c>
      <c r="W297" s="95" t="str">
        <f t="shared" si="29"/>
        <v>-</v>
      </c>
      <c r="X297" s="88">
        <f t="shared" si="25"/>
        <v>1</v>
      </c>
      <c r="Y297" s="196">
        <f t="shared" si="26"/>
        <v>0.16550000000000001</v>
      </c>
      <c r="Z297" s="319"/>
      <c r="AA297" s="291"/>
      <c r="AB297" s="63">
        <f>VLOOKUP(B297,'[2]ВОМ КГ-3 СОЭКС'!$C$3:$G$2063,5,0)</f>
        <v>165.5</v>
      </c>
      <c r="AC297" s="219">
        <f t="shared" si="27"/>
        <v>0</v>
      </c>
    </row>
    <row r="298" spans="1:29" x14ac:dyDescent="0.3">
      <c r="A298" s="159" t="s">
        <v>941</v>
      </c>
      <c r="B298" s="160" t="s">
        <v>3009</v>
      </c>
      <c r="C298" s="160" t="s">
        <v>4541</v>
      </c>
      <c r="D298" s="113">
        <v>1</v>
      </c>
      <c r="E298" s="85">
        <v>275.5</v>
      </c>
      <c r="F298" s="86">
        <v>275.5</v>
      </c>
      <c r="G298" s="87">
        <v>13.39</v>
      </c>
      <c r="H298" s="87">
        <v>13.39</v>
      </c>
      <c r="I298" s="180" t="s">
        <v>170</v>
      </c>
      <c r="J298" s="96"/>
      <c r="K298" s="96"/>
      <c r="L298" s="96"/>
      <c r="M298" s="96"/>
      <c r="N298" s="96"/>
      <c r="O298" s="164"/>
      <c r="P298" s="164">
        <v>1</v>
      </c>
      <c r="Q298" s="164"/>
      <c r="R298" s="77">
        <f t="shared" si="28"/>
        <v>0</v>
      </c>
      <c r="S298" s="77"/>
      <c r="T298" s="291" t="str">
        <f>IFERROR(VLOOKUP(B298,'Найдено на объекте'!$A$2:$I$83,9,0),"-")</f>
        <v>-</v>
      </c>
      <c r="U298" s="196" t="str">
        <f t="shared" si="24"/>
        <v>-</v>
      </c>
      <c r="V298" s="95" t="str">
        <f>IFERROR(VLOOKUP(B298,[1]Отгрузки!$B$208:$C$281,2,0),"-")</f>
        <v>-</v>
      </c>
      <c r="W298" s="95" t="str">
        <f t="shared" si="29"/>
        <v>-</v>
      </c>
      <c r="X298" s="88">
        <f t="shared" si="25"/>
        <v>1</v>
      </c>
      <c r="Y298" s="196">
        <f t="shared" si="26"/>
        <v>0.27550000000000002</v>
      </c>
      <c r="Z298" s="319"/>
      <c r="AA298" s="291"/>
      <c r="AB298" s="63">
        <f>VLOOKUP(B298,'[2]ВОМ КГ-3 СОЭКС'!$C$3:$G$2063,5,0)</f>
        <v>275.5</v>
      </c>
      <c r="AC298" s="219">
        <f t="shared" si="27"/>
        <v>0</v>
      </c>
    </row>
    <row r="299" spans="1:29" x14ac:dyDescent="0.3">
      <c r="A299" s="159" t="s">
        <v>944</v>
      </c>
      <c r="B299" s="160" t="s">
        <v>3010</v>
      </c>
      <c r="C299" s="160" t="s">
        <v>4542</v>
      </c>
      <c r="D299" s="113">
        <v>1</v>
      </c>
      <c r="E299" s="85">
        <v>255.9</v>
      </c>
      <c r="F299" s="86">
        <v>255.9</v>
      </c>
      <c r="G299" s="87">
        <v>12.45</v>
      </c>
      <c r="H299" s="87">
        <v>12.45</v>
      </c>
      <c r="I299" s="180" t="s">
        <v>170</v>
      </c>
      <c r="J299" s="96"/>
      <c r="K299" s="96"/>
      <c r="L299" s="96"/>
      <c r="M299" s="96"/>
      <c r="N299" s="96"/>
      <c r="O299" s="164"/>
      <c r="P299" s="164">
        <v>1</v>
      </c>
      <c r="Q299" s="164"/>
      <c r="R299" s="77">
        <f t="shared" si="28"/>
        <v>0</v>
      </c>
      <c r="S299" s="77"/>
      <c r="T299" s="291" t="str">
        <f>IFERROR(VLOOKUP(B299,'Найдено на объекте'!$A$2:$I$83,9,0),"-")</f>
        <v>-</v>
      </c>
      <c r="U299" s="196" t="str">
        <f t="shared" si="24"/>
        <v>-</v>
      </c>
      <c r="V299" s="95" t="str">
        <f>IFERROR(VLOOKUP(B299,[1]Отгрузки!$B$208:$C$281,2,0),"-")</f>
        <v>-</v>
      </c>
      <c r="W299" s="95" t="str">
        <f t="shared" si="29"/>
        <v>-</v>
      </c>
      <c r="X299" s="88">
        <f t="shared" si="25"/>
        <v>1</v>
      </c>
      <c r="Y299" s="196">
        <f t="shared" si="26"/>
        <v>0.25590000000000002</v>
      </c>
      <c r="Z299" s="319"/>
      <c r="AA299" s="291"/>
      <c r="AB299" s="63">
        <f>VLOOKUP(B299,'[2]ВОМ КГ-3 СОЭКС'!$C$3:$G$2063,5,0)</f>
        <v>255.9</v>
      </c>
      <c r="AC299" s="219">
        <f t="shared" si="27"/>
        <v>0</v>
      </c>
    </row>
    <row r="300" spans="1:29" x14ac:dyDescent="0.3">
      <c r="A300" s="159" t="s">
        <v>947</v>
      </c>
      <c r="B300" s="160" t="s">
        <v>3011</v>
      </c>
      <c r="C300" s="160" t="s">
        <v>4543</v>
      </c>
      <c r="D300" s="113">
        <v>1</v>
      </c>
      <c r="E300" s="85">
        <v>226.7</v>
      </c>
      <c r="F300" s="86">
        <v>226.7</v>
      </c>
      <c r="G300" s="87">
        <v>11.02</v>
      </c>
      <c r="H300" s="87">
        <v>11.02</v>
      </c>
      <c r="I300" s="180" t="s">
        <v>170</v>
      </c>
      <c r="J300" s="96"/>
      <c r="K300" s="96"/>
      <c r="L300" s="96"/>
      <c r="M300" s="96"/>
      <c r="N300" s="96"/>
      <c r="O300" s="164"/>
      <c r="P300" s="164">
        <v>1</v>
      </c>
      <c r="Q300" s="164"/>
      <c r="R300" s="77">
        <f t="shared" si="28"/>
        <v>0</v>
      </c>
      <c r="S300" s="77"/>
      <c r="T300" s="291" t="str">
        <f>IFERROR(VLOOKUP(B300,'Найдено на объекте'!$A$2:$I$83,9,0),"-")</f>
        <v>-</v>
      </c>
      <c r="U300" s="196" t="str">
        <f t="shared" si="24"/>
        <v>-</v>
      </c>
      <c r="V300" s="95" t="str">
        <f>IFERROR(VLOOKUP(B300,[1]Отгрузки!$B$208:$C$281,2,0),"-")</f>
        <v>-</v>
      </c>
      <c r="W300" s="95" t="str">
        <f t="shared" si="29"/>
        <v>-</v>
      </c>
      <c r="X300" s="88">
        <f t="shared" si="25"/>
        <v>1</v>
      </c>
      <c r="Y300" s="196">
        <f t="shared" si="26"/>
        <v>0.22669999999999998</v>
      </c>
      <c r="Z300" s="319"/>
      <c r="AA300" s="291"/>
      <c r="AB300" s="63">
        <f>VLOOKUP(B300,'[2]ВОМ КГ-3 СОЭКС'!$C$3:$G$2063,5,0)</f>
        <v>226.7</v>
      </c>
      <c r="AC300" s="219">
        <f t="shared" si="27"/>
        <v>0</v>
      </c>
    </row>
    <row r="301" spans="1:29" x14ac:dyDescent="0.3">
      <c r="A301" s="159" t="s">
        <v>950</v>
      </c>
      <c r="B301" s="160" t="s">
        <v>3012</v>
      </c>
      <c r="C301" s="160" t="s">
        <v>4544</v>
      </c>
      <c r="D301" s="113">
        <v>1</v>
      </c>
      <c r="E301" s="85">
        <v>281.60000000000002</v>
      </c>
      <c r="F301" s="86">
        <v>281.60000000000002</v>
      </c>
      <c r="G301" s="87">
        <v>13.69</v>
      </c>
      <c r="H301" s="87">
        <v>13.69</v>
      </c>
      <c r="I301" s="180" t="s">
        <v>170</v>
      </c>
      <c r="J301" s="96"/>
      <c r="K301" s="96"/>
      <c r="L301" s="96"/>
      <c r="M301" s="96"/>
      <c r="N301" s="96"/>
      <c r="O301" s="164"/>
      <c r="P301" s="164">
        <v>1</v>
      </c>
      <c r="Q301" s="164"/>
      <c r="R301" s="77">
        <f t="shared" si="28"/>
        <v>0</v>
      </c>
      <c r="S301" s="77"/>
      <c r="T301" s="291" t="str">
        <f>IFERROR(VLOOKUP(B301,'Найдено на объекте'!$A$2:$I$83,9,0),"-")</f>
        <v>-</v>
      </c>
      <c r="U301" s="196" t="str">
        <f t="shared" si="24"/>
        <v>-</v>
      </c>
      <c r="V301" s="95" t="str">
        <f>IFERROR(VLOOKUP(B301,[1]Отгрузки!$B$208:$C$281,2,0),"-")</f>
        <v>-</v>
      </c>
      <c r="W301" s="95" t="str">
        <f t="shared" si="29"/>
        <v>-</v>
      </c>
      <c r="X301" s="88">
        <f t="shared" si="25"/>
        <v>1</v>
      </c>
      <c r="Y301" s="196">
        <f t="shared" si="26"/>
        <v>0.28160000000000002</v>
      </c>
      <c r="Z301" s="319"/>
      <c r="AA301" s="291"/>
      <c r="AB301" s="63">
        <f>VLOOKUP(B301,'[2]ВОМ КГ-3 СОЭКС'!$C$3:$G$2063,5,0)</f>
        <v>281.60000000000002</v>
      </c>
      <c r="AC301" s="219">
        <f t="shared" si="27"/>
        <v>0</v>
      </c>
    </row>
    <row r="302" spans="1:29" x14ac:dyDescent="0.3">
      <c r="A302" s="159" t="s">
        <v>953</v>
      </c>
      <c r="B302" s="160" t="s">
        <v>3013</v>
      </c>
      <c r="C302" s="160" t="s">
        <v>4545</v>
      </c>
      <c r="D302" s="113">
        <v>1</v>
      </c>
      <c r="E302" s="85">
        <v>261.7</v>
      </c>
      <c r="F302" s="86">
        <v>261.7</v>
      </c>
      <c r="G302" s="87">
        <v>12.74</v>
      </c>
      <c r="H302" s="87">
        <v>12.74</v>
      </c>
      <c r="I302" s="180" t="s">
        <v>170</v>
      </c>
      <c r="J302" s="96"/>
      <c r="K302" s="96"/>
      <c r="L302" s="96"/>
      <c r="M302" s="96"/>
      <c r="N302" s="96"/>
      <c r="O302" s="164"/>
      <c r="P302" s="164">
        <v>1</v>
      </c>
      <c r="Q302" s="164"/>
      <c r="R302" s="77">
        <f t="shared" si="28"/>
        <v>0</v>
      </c>
      <c r="S302" s="77"/>
      <c r="T302" s="291" t="str">
        <f>IFERROR(VLOOKUP(B302,'Найдено на объекте'!$A$2:$I$83,9,0),"-")</f>
        <v>-</v>
      </c>
      <c r="U302" s="196" t="str">
        <f t="shared" si="24"/>
        <v>-</v>
      </c>
      <c r="V302" s="95" t="str">
        <f>IFERROR(VLOOKUP(B302,[1]Отгрузки!$B$208:$C$281,2,0),"-")</f>
        <v>-</v>
      </c>
      <c r="W302" s="95" t="str">
        <f t="shared" si="29"/>
        <v>-</v>
      </c>
      <c r="X302" s="88">
        <f t="shared" si="25"/>
        <v>1</v>
      </c>
      <c r="Y302" s="196">
        <f t="shared" si="26"/>
        <v>0.26169999999999999</v>
      </c>
      <c r="Z302" s="319"/>
      <c r="AA302" s="291"/>
      <c r="AB302" s="63">
        <f>VLOOKUP(B302,'[2]ВОМ КГ-3 СОЭКС'!$C$3:$G$2063,5,0)</f>
        <v>261.7</v>
      </c>
      <c r="AC302" s="219">
        <f t="shared" si="27"/>
        <v>0</v>
      </c>
    </row>
    <row r="303" spans="1:29" x14ac:dyDescent="0.3">
      <c r="A303" s="159" t="s">
        <v>956</v>
      </c>
      <c r="B303" s="160" t="s">
        <v>3014</v>
      </c>
      <c r="C303" s="160" t="s">
        <v>4546</v>
      </c>
      <c r="D303" s="113">
        <v>8</v>
      </c>
      <c r="E303" s="85">
        <v>120.4</v>
      </c>
      <c r="F303" s="86">
        <v>963.2</v>
      </c>
      <c r="G303" s="87">
        <v>5.81</v>
      </c>
      <c r="H303" s="87">
        <v>46.48</v>
      </c>
      <c r="I303" s="180" t="s">
        <v>170</v>
      </c>
      <c r="J303" s="96"/>
      <c r="K303" s="96"/>
      <c r="L303" s="96"/>
      <c r="M303" s="96"/>
      <c r="N303" s="96"/>
      <c r="O303" s="164"/>
      <c r="P303" s="164"/>
      <c r="Q303" s="164">
        <v>8</v>
      </c>
      <c r="R303" s="77">
        <f t="shared" si="28"/>
        <v>0</v>
      </c>
      <c r="S303" s="77"/>
      <c r="T303" s="291" t="str">
        <f>IFERROR(VLOOKUP(B303,'Найдено на объекте'!$A$2:$I$83,9,0),"-")</f>
        <v>-</v>
      </c>
      <c r="U303" s="196" t="str">
        <f t="shared" si="24"/>
        <v>-</v>
      </c>
      <c r="V303" s="95" t="str">
        <f>IFERROR(VLOOKUP(B303,[1]Отгрузки!$B$208:$C$281,2,0),"-")</f>
        <v>-</v>
      </c>
      <c r="W303" s="95" t="str">
        <f t="shared" si="29"/>
        <v>-</v>
      </c>
      <c r="X303" s="88">
        <f t="shared" si="25"/>
        <v>8</v>
      </c>
      <c r="Y303" s="196">
        <f t="shared" si="26"/>
        <v>0.96320000000000006</v>
      </c>
      <c r="Z303" s="319"/>
      <c r="AA303" s="291"/>
      <c r="AB303" s="63">
        <f>VLOOKUP(B303,'[2]ВОМ КГ-3 СОЭКС'!$C$3:$G$2063,5,0)</f>
        <v>963.2</v>
      </c>
      <c r="AC303" s="219">
        <f t="shared" si="27"/>
        <v>0</v>
      </c>
    </row>
    <row r="304" spans="1:29" x14ac:dyDescent="0.3">
      <c r="A304" s="159" t="s">
        <v>959</v>
      </c>
      <c r="B304" s="160" t="s">
        <v>3015</v>
      </c>
      <c r="C304" s="160" t="s">
        <v>4547</v>
      </c>
      <c r="D304" s="113">
        <v>2</v>
      </c>
      <c r="E304" s="85">
        <v>60.5</v>
      </c>
      <c r="F304" s="86">
        <v>121</v>
      </c>
      <c r="G304" s="87">
        <v>2.93</v>
      </c>
      <c r="H304" s="87">
        <v>5.86</v>
      </c>
      <c r="I304" s="180" t="s">
        <v>170</v>
      </c>
      <c r="J304" s="96"/>
      <c r="K304" s="96"/>
      <c r="L304" s="96"/>
      <c r="M304" s="96"/>
      <c r="N304" s="96"/>
      <c r="O304" s="164"/>
      <c r="P304" s="164"/>
      <c r="Q304" s="164">
        <v>2</v>
      </c>
      <c r="R304" s="77">
        <f t="shared" si="28"/>
        <v>0</v>
      </c>
      <c r="S304" s="77"/>
      <c r="T304" s="291" t="str">
        <f>IFERROR(VLOOKUP(B304,'Найдено на объекте'!$A$2:$I$83,9,0),"-")</f>
        <v>-</v>
      </c>
      <c r="U304" s="196" t="str">
        <f t="shared" si="24"/>
        <v>-</v>
      </c>
      <c r="V304" s="95" t="str">
        <f>IFERROR(VLOOKUP(B304,[1]Отгрузки!$B$208:$C$281,2,0),"-")</f>
        <v>-</v>
      </c>
      <c r="W304" s="95" t="str">
        <f t="shared" si="29"/>
        <v>-</v>
      </c>
      <c r="X304" s="88">
        <f t="shared" si="25"/>
        <v>2</v>
      </c>
      <c r="Y304" s="196">
        <f t="shared" si="26"/>
        <v>0.121</v>
      </c>
      <c r="Z304" s="319"/>
      <c r="AA304" s="291"/>
      <c r="AB304" s="63">
        <f>VLOOKUP(B304,'[2]ВОМ КГ-3 СОЭКС'!$C$3:$G$2063,5,0)</f>
        <v>121</v>
      </c>
      <c r="AC304" s="219">
        <f t="shared" si="27"/>
        <v>0</v>
      </c>
    </row>
    <row r="305" spans="1:29" x14ac:dyDescent="0.3">
      <c r="A305" s="159" t="s">
        <v>962</v>
      </c>
      <c r="B305" s="160" t="s">
        <v>3016</v>
      </c>
      <c r="C305" s="160" t="s">
        <v>4548</v>
      </c>
      <c r="D305" s="113">
        <v>2</v>
      </c>
      <c r="E305" s="85">
        <v>56.1</v>
      </c>
      <c r="F305" s="86">
        <v>112.2</v>
      </c>
      <c r="G305" s="87">
        <v>2.71</v>
      </c>
      <c r="H305" s="87">
        <v>5.42</v>
      </c>
      <c r="I305" s="180" t="s">
        <v>170</v>
      </c>
      <c r="J305" s="96"/>
      <c r="K305" s="96"/>
      <c r="L305" s="96"/>
      <c r="M305" s="96"/>
      <c r="N305" s="96"/>
      <c r="O305" s="164"/>
      <c r="P305" s="164"/>
      <c r="Q305" s="164">
        <v>2</v>
      </c>
      <c r="R305" s="77">
        <f t="shared" si="28"/>
        <v>0</v>
      </c>
      <c r="S305" s="77"/>
      <c r="T305" s="291" t="str">
        <f>IFERROR(VLOOKUP(B305,'Найдено на объекте'!$A$2:$I$83,9,0),"-")</f>
        <v>-</v>
      </c>
      <c r="U305" s="196" t="str">
        <f t="shared" si="24"/>
        <v>-</v>
      </c>
      <c r="V305" s="95" t="str">
        <f>IFERROR(VLOOKUP(B305,[1]Отгрузки!$B$208:$C$281,2,0),"-")</f>
        <v>-</v>
      </c>
      <c r="W305" s="95" t="str">
        <f t="shared" si="29"/>
        <v>-</v>
      </c>
      <c r="X305" s="88">
        <f t="shared" si="25"/>
        <v>2</v>
      </c>
      <c r="Y305" s="196">
        <f t="shared" si="26"/>
        <v>0.11220000000000001</v>
      </c>
      <c r="Z305" s="319"/>
      <c r="AA305" s="291"/>
      <c r="AB305" s="63">
        <f>VLOOKUP(B305,'[2]ВОМ КГ-3 СОЭКС'!$C$3:$G$2063,5,0)</f>
        <v>112.2</v>
      </c>
      <c r="AC305" s="219">
        <f t="shared" si="27"/>
        <v>0</v>
      </c>
    </row>
    <row r="306" spans="1:29" x14ac:dyDescent="0.3">
      <c r="A306" s="159" t="s">
        <v>965</v>
      </c>
      <c r="B306" s="160" t="s">
        <v>3017</v>
      </c>
      <c r="C306" s="160" t="s">
        <v>4549</v>
      </c>
      <c r="D306" s="113">
        <v>8</v>
      </c>
      <c r="E306" s="85">
        <v>50.7</v>
      </c>
      <c r="F306" s="86">
        <v>405.6</v>
      </c>
      <c r="G306" s="87">
        <v>2.46</v>
      </c>
      <c r="H306" s="87">
        <v>19.68</v>
      </c>
      <c r="I306" s="180" t="s">
        <v>170</v>
      </c>
      <c r="J306" s="96"/>
      <c r="K306" s="96"/>
      <c r="L306" s="96"/>
      <c r="M306" s="96"/>
      <c r="N306" s="96"/>
      <c r="O306" s="164"/>
      <c r="P306" s="164"/>
      <c r="Q306" s="164">
        <v>8</v>
      </c>
      <c r="R306" s="77">
        <f t="shared" si="28"/>
        <v>0</v>
      </c>
      <c r="S306" s="77"/>
      <c r="T306" s="291" t="str">
        <f>IFERROR(VLOOKUP(B306,'Найдено на объекте'!$A$2:$I$83,9,0),"-")</f>
        <v>-</v>
      </c>
      <c r="U306" s="196" t="str">
        <f t="shared" si="24"/>
        <v>-</v>
      </c>
      <c r="V306" s="95" t="str">
        <f>IFERROR(VLOOKUP(B306,[1]Отгрузки!$B$208:$C$281,2,0),"-")</f>
        <v>-</v>
      </c>
      <c r="W306" s="95" t="str">
        <f t="shared" si="29"/>
        <v>-</v>
      </c>
      <c r="X306" s="88">
        <f t="shared" si="25"/>
        <v>8</v>
      </c>
      <c r="Y306" s="196">
        <f t="shared" si="26"/>
        <v>0.40560000000000002</v>
      </c>
      <c r="Z306" s="319"/>
      <c r="AA306" s="291"/>
      <c r="AB306" s="63">
        <f>VLOOKUP(B306,'[2]ВОМ КГ-3 СОЭКС'!$C$3:$G$2063,5,0)</f>
        <v>405.6</v>
      </c>
      <c r="AC306" s="219">
        <f t="shared" si="27"/>
        <v>0</v>
      </c>
    </row>
    <row r="307" spans="1:29" x14ac:dyDescent="0.3">
      <c r="A307" s="159" t="s">
        <v>968</v>
      </c>
      <c r="B307" s="160" t="s">
        <v>3018</v>
      </c>
      <c r="C307" s="160" t="s">
        <v>4550</v>
      </c>
      <c r="D307" s="113">
        <v>1</v>
      </c>
      <c r="E307" s="85">
        <v>50.8</v>
      </c>
      <c r="F307" s="86">
        <v>50.8</v>
      </c>
      <c r="G307" s="87">
        <v>2.46</v>
      </c>
      <c r="H307" s="87">
        <v>2.46</v>
      </c>
      <c r="I307" s="180" t="s">
        <v>170</v>
      </c>
      <c r="J307" s="96"/>
      <c r="K307" s="96"/>
      <c r="L307" s="96"/>
      <c r="M307" s="96"/>
      <c r="N307" s="96"/>
      <c r="O307" s="164"/>
      <c r="P307" s="164"/>
      <c r="Q307" s="164">
        <v>1</v>
      </c>
      <c r="R307" s="77">
        <f t="shared" si="28"/>
        <v>0</v>
      </c>
      <c r="S307" s="77"/>
      <c r="T307" s="291" t="str">
        <f>IFERROR(VLOOKUP(B307,'Найдено на объекте'!$A$2:$I$83,9,0),"-")</f>
        <v>-</v>
      </c>
      <c r="U307" s="196" t="str">
        <f t="shared" si="24"/>
        <v>-</v>
      </c>
      <c r="V307" s="95" t="str">
        <f>IFERROR(VLOOKUP(B307,[1]Отгрузки!$B$208:$C$281,2,0),"-")</f>
        <v>-</v>
      </c>
      <c r="W307" s="95" t="str">
        <f t="shared" si="29"/>
        <v>-</v>
      </c>
      <c r="X307" s="88">
        <f t="shared" si="25"/>
        <v>1</v>
      </c>
      <c r="Y307" s="196">
        <f t="shared" si="26"/>
        <v>5.0799999999999998E-2</v>
      </c>
      <c r="Z307" s="319"/>
      <c r="AA307" s="291"/>
      <c r="AB307" s="63">
        <f>VLOOKUP(B307,'[2]ВОМ КГ-3 СОЭКС'!$C$3:$G$2063,5,0)</f>
        <v>50.8</v>
      </c>
      <c r="AC307" s="219">
        <f t="shared" si="27"/>
        <v>0</v>
      </c>
    </row>
    <row r="308" spans="1:29" x14ac:dyDescent="0.3">
      <c r="A308" s="159" t="s">
        <v>971</v>
      </c>
      <c r="B308" s="160" t="s">
        <v>3019</v>
      </c>
      <c r="C308" s="160" t="s">
        <v>4551</v>
      </c>
      <c r="D308" s="113">
        <v>1</v>
      </c>
      <c r="E308" s="85">
        <v>118.5</v>
      </c>
      <c r="F308" s="86">
        <v>118.5</v>
      </c>
      <c r="G308" s="87">
        <v>5.68</v>
      </c>
      <c r="H308" s="87">
        <v>5.68</v>
      </c>
      <c r="I308" s="180" t="s">
        <v>170</v>
      </c>
      <c r="J308" s="96"/>
      <c r="K308" s="96"/>
      <c r="L308" s="96"/>
      <c r="M308" s="96"/>
      <c r="N308" s="96"/>
      <c r="O308" s="164"/>
      <c r="P308" s="164"/>
      <c r="Q308" s="164">
        <v>1</v>
      </c>
      <c r="R308" s="77">
        <f t="shared" si="28"/>
        <v>0</v>
      </c>
      <c r="S308" s="77"/>
      <c r="T308" s="291" t="str">
        <f>IFERROR(VLOOKUP(B308,'Найдено на объекте'!$A$2:$I$83,9,0),"-")</f>
        <v>-</v>
      </c>
      <c r="U308" s="196" t="str">
        <f t="shared" si="24"/>
        <v>-</v>
      </c>
      <c r="V308" s="95" t="str">
        <f>IFERROR(VLOOKUP(B308,[1]Отгрузки!$B$208:$C$281,2,0),"-")</f>
        <v>-</v>
      </c>
      <c r="W308" s="95" t="str">
        <f t="shared" si="29"/>
        <v>-</v>
      </c>
      <c r="X308" s="88">
        <f t="shared" si="25"/>
        <v>1</v>
      </c>
      <c r="Y308" s="196">
        <f t="shared" si="26"/>
        <v>0.11849999999999999</v>
      </c>
      <c r="Z308" s="319"/>
      <c r="AA308" s="291"/>
      <c r="AB308" s="63">
        <f>VLOOKUP(B308,'[2]ВОМ КГ-3 СОЭКС'!$C$3:$G$2063,5,0)</f>
        <v>118.5</v>
      </c>
      <c r="AC308" s="219">
        <f t="shared" si="27"/>
        <v>0</v>
      </c>
    </row>
    <row r="309" spans="1:29" x14ac:dyDescent="0.3">
      <c r="A309" s="159" t="s">
        <v>974</v>
      </c>
      <c r="B309" s="160" t="s">
        <v>3020</v>
      </c>
      <c r="C309" s="160" t="s">
        <v>4552</v>
      </c>
      <c r="D309" s="113">
        <v>1</v>
      </c>
      <c r="E309" s="85">
        <v>125.4</v>
      </c>
      <c r="F309" s="86">
        <v>125.4</v>
      </c>
      <c r="G309" s="87">
        <v>6.09</v>
      </c>
      <c r="H309" s="87">
        <v>6.09</v>
      </c>
      <c r="I309" s="180" t="s">
        <v>170</v>
      </c>
      <c r="J309" s="96"/>
      <c r="K309" s="96"/>
      <c r="L309" s="96"/>
      <c r="M309" s="96"/>
      <c r="N309" s="96"/>
      <c r="O309" s="164"/>
      <c r="P309" s="164"/>
      <c r="Q309" s="164">
        <v>1</v>
      </c>
      <c r="R309" s="77">
        <f t="shared" si="28"/>
        <v>0</v>
      </c>
      <c r="S309" s="77"/>
      <c r="T309" s="291" t="str">
        <f>IFERROR(VLOOKUP(B309,'Найдено на объекте'!$A$2:$I$83,9,0),"-")</f>
        <v>-</v>
      </c>
      <c r="U309" s="196" t="str">
        <f t="shared" si="24"/>
        <v>-</v>
      </c>
      <c r="V309" s="95" t="str">
        <f>IFERROR(VLOOKUP(B309,[1]Отгрузки!$B$208:$C$281,2,0),"-")</f>
        <v>-</v>
      </c>
      <c r="W309" s="95" t="str">
        <f t="shared" si="29"/>
        <v>-</v>
      </c>
      <c r="X309" s="88">
        <f t="shared" si="25"/>
        <v>1</v>
      </c>
      <c r="Y309" s="196">
        <f t="shared" si="26"/>
        <v>0.12540000000000001</v>
      </c>
      <c r="Z309" s="319"/>
      <c r="AA309" s="291"/>
      <c r="AB309" s="63">
        <f>VLOOKUP(B309,'[2]ВОМ КГ-3 СОЭКС'!$C$3:$G$2063,5,0)</f>
        <v>125.4</v>
      </c>
      <c r="AC309" s="219">
        <f t="shared" si="27"/>
        <v>0</v>
      </c>
    </row>
    <row r="310" spans="1:29" x14ac:dyDescent="0.3">
      <c r="A310" s="159" t="s">
        <v>977</v>
      </c>
      <c r="B310" s="160" t="s">
        <v>3021</v>
      </c>
      <c r="C310" s="160" t="s">
        <v>4553</v>
      </c>
      <c r="D310" s="113">
        <v>2</v>
      </c>
      <c r="E310" s="85">
        <v>125.8</v>
      </c>
      <c r="F310" s="86">
        <v>251.6</v>
      </c>
      <c r="G310" s="87">
        <v>6.11</v>
      </c>
      <c r="H310" s="87">
        <v>12.22</v>
      </c>
      <c r="I310" s="180" t="s">
        <v>170</v>
      </c>
      <c r="J310" s="96"/>
      <c r="K310" s="96"/>
      <c r="L310" s="96"/>
      <c r="M310" s="96"/>
      <c r="N310" s="96"/>
      <c r="O310" s="164"/>
      <c r="P310" s="164"/>
      <c r="Q310" s="164">
        <v>2</v>
      </c>
      <c r="R310" s="77">
        <f t="shared" si="28"/>
        <v>0</v>
      </c>
      <c r="S310" s="77"/>
      <c r="T310" s="291" t="str">
        <f>IFERROR(VLOOKUP(B310,'Найдено на объекте'!$A$2:$I$83,9,0),"-")</f>
        <v>-</v>
      </c>
      <c r="U310" s="196" t="str">
        <f t="shared" si="24"/>
        <v>-</v>
      </c>
      <c r="V310" s="95" t="str">
        <f>IFERROR(VLOOKUP(B310,[1]Отгрузки!$B$208:$C$281,2,0),"-")</f>
        <v>-</v>
      </c>
      <c r="W310" s="95" t="str">
        <f t="shared" si="29"/>
        <v>-</v>
      </c>
      <c r="X310" s="88">
        <f t="shared" si="25"/>
        <v>2</v>
      </c>
      <c r="Y310" s="196">
        <f t="shared" si="26"/>
        <v>0.25159999999999999</v>
      </c>
      <c r="Z310" s="319"/>
      <c r="AA310" s="291"/>
      <c r="AB310" s="63">
        <f>VLOOKUP(B310,'[2]ВОМ КГ-3 СОЭКС'!$C$3:$G$2063,5,0)</f>
        <v>251.6</v>
      </c>
      <c r="AC310" s="219">
        <f t="shared" si="27"/>
        <v>0</v>
      </c>
    </row>
    <row r="311" spans="1:29" x14ac:dyDescent="0.3">
      <c r="A311" s="159" t="s">
        <v>980</v>
      </c>
      <c r="B311" s="160" t="s">
        <v>3022</v>
      </c>
      <c r="C311" s="160" t="s">
        <v>4554</v>
      </c>
      <c r="D311" s="113">
        <v>4</v>
      </c>
      <c r="E311" s="85">
        <v>8.6999999999999993</v>
      </c>
      <c r="F311" s="86">
        <v>34.799999999999997</v>
      </c>
      <c r="G311" s="87">
        <v>0.43</v>
      </c>
      <c r="H311" s="87">
        <v>1.72</v>
      </c>
      <c r="I311" s="180" t="s">
        <v>170</v>
      </c>
      <c r="J311" s="96"/>
      <c r="K311" s="96"/>
      <c r="L311" s="96"/>
      <c r="M311" s="96"/>
      <c r="N311" s="96"/>
      <c r="O311" s="164"/>
      <c r="P311" s="164"/>
      <c r="Q311" s="164">
        <v>4</v>
      </c>
      <c r="R311" s="77">
        <f t="shared" si="28"/>
        <v>0</v>
      </c>
      <c r="S311" s="77"/>
      <c r="T311" s="291" t="str">
        <f>IFERROR(VLOOKUP(B311,'Найдено на объекте'!$A$2:$I$83,9,0),"-")</f>
        <v>-</v>
      </c>
      <c r="U311" s="196" t="str">
        <f t="shared" si="24"/>
        <v>-</v>
      </c>
      <c r="V311" s="95" t="str">
        <f>IFERROR(VLOOKUP(B311,[1]Отгрузки!$B$208:$C$281,2,0),"-")</f>
        <v>-</v>
      </c>
      <c r="W311" s="95" t="str">
        <f t="shared" si="29"/>
        <v>-</v>
      </c>
      <c r="X311" s="88">
        <f t="shared" si="25"/>
        <v>4</v>
      </c>
      <c r="Y311" s="196">
        <f t="shared" si="26"/>
        <v>3.4799999999999998E-2</v>
      </c>
      <c r="Z311" s="319"/>
      <c r="AA311" s="291"/>
      <c r="AB311" s="63">
        <f>VLOOKUP(B311,'[2]ВОМ КГ-3 СОЭКС'!$C$3:$G$2063,5,0)</f>
        <v>34.799999999999997</v>
      </c>
      <c r="AC311" s="219">
        <f t="shared" si="27"/>
        <v>0</v>
      </c>
    </row>
    <row r="312" spans="1:29" x14ac:dyDescent="0.3">
      <c r="A312" s="159" t="s">
        <v>983</v>
      </c>
      <c r="B312" s="160" t="s">
        <v>3023</v>
      </c>
      <c r="C312" s="160" t="s">
        <v>4555</v>
      </c>
      <c r="D312" s="113">
        <v>2</v>
      </c>
      <c r="E312" s="85">
        <v>183.7</v>
      </c>
      <c r="F312" s="86">
        <v>367.4</v>
      </c>
      <c r="G312" s="87">
        <v>8.93</v>
      </c>
      <c r="H312" s="87">
        <v>17.86</v>
      </c>
      <c r="I312" s="180" t="s">
        <v>170</v>
      </c>
      <c r="J312" s="96"/>
      <c r="K312" s="96"/>
      <c r="L312" s="96"/>
      <c r="M312" s="96"/>
      <c r="N312" s="96"/>
      <c r="O312" s="164"/>
      <c r="P312" s="164"/>
      <c r="Q312" s="164">
        <v>2</v>
      </c>
      <c r="R312" s="77">
        <f t="shared" si="28"/>
        <v>0</v>
      </c>
      <c r="S312" s="77"/>
      <c r="T312" s="291" t="str">
        <f>IFERROR(VLOOKUP(B312,'Найдено на объекте'!$A$2:$I$83,9,0),"-")</f>
        <v>-</v>
      </c>
      <c r="U312" s="196" t="str">
        <f t="shared" si="24"/>
        <v>-</v>
      </c>
      <c r="V312" s="95" t="str">
        <f>IFERROR(VLOOKUP(B312,[1]Отгрузки!$B$208:$C$281,2,0),"-")</f>
        <v>-</v>
      </c>
      <c r="W312" s="95" t="str">
        <f t="shared" si="29"/>
        <v>-</v>
      </c>
      <c r="X312" s="88">
        <f t="shared" si="25"/>
        <v>2</v>
      </c>
      <c r="Y312" s="196">
        <f t="shared" si="26"/>
        <v>0.3674</v>
      </c>
      <c r="Z312" s="319"/>
      <c r="AA312" s="291"/>
      <c r="AB312" s="63">
        <f>VLOOKUP(B312,'[2]ВОМ КГ-3 СОЭКС'!$C$3:$G$2063,5,0)</f>
        <v>367.4</v>
      </c>
      <c r="AC312" s="219">
        <f t="shared" si="27"/>
        <v>0</v>
      </c>
    </row>
    <row r="313" spans="1:29" x14ac:dyDescent="0.3">
      <c r="A313" s="159" t="s">
        <v>986</v>
      </c>
      <c r="B313" s="160" t="s">
        <v>3024</v>
      </c>
      <c r="C313" s="160" t="s">
        <v>4556</v>
      </c>
      <c r="D313" s="113">
        <v>2</v>
      </c>
      <c r="E313" s="85">
        <v>64.5</v>
      </c>
      <c r="F313" s="86">
        <v>129</v>
      </c>
      <c r="G313" s="87">
        <v>3.13</v>
      </c>
      <c r="H313" s="87">
        <v>6.26</v>
      </c>
      <c r="I313" s="180" t="s">
        <v>170</v>
      </c>
      <c r="J313" s="96"/>
      <c r="K313" s="96"/>
      <c r="L313" s="96"/>
      <c r="M313" s="96"/>
      <c r="N313" s="96"/>
      <c r="O313" s="164"/>
      <c r="P313" s="164"/>
      <c r="Q313" s="164">
        <v>2</v>
      </c>
      <c r="R313" s="77">
        <f t="shared" si="28"/>
        <v>0</v>
      </c>
      <c r="S313" s="77"/>
      <c r="T313" s="291" t="str">
        <f>IFERROR(VLOOKUP(B313,'Найдено на объекте'!$A$2:$I$83,9,0),"-")</f>
        <v>-</v>
      </c>
      <c r="U313" s="196" t="str">
        <f t="shared" si="24"/>
        <v>-</v>
      </c>
      <c r="V313" s="95" t="str">
        <f>IFERROR(VLOOKUP(B313,[1]Отгрузки!$B$208:$C$281,2,0),"-")</f>
        <v>-</v>
      </c>
      <c r="W313" s="95" t="str">
        <f t="shared" si="29"/>
        <v>-</v>
      </c>
      <c r="X313" s="88">
        <f t="shared" si="25"/>
        <v>2</v>
      </c>
      <c r="Y313" s="196">
        <f t="shared" si="26"/>
        <v>0.129</v>
      </c>
      <c r="Z313" s="319"/>
      <c r="AA313" s="291"/>
      <c r="AB313" s="63">
        <f>VLOOKUP(B313,'[2]ВОМ КГ-3 СОЭКС'!$C$3:$G$2063,5,0)</f>
        <v>129</v>
      </c>
      <c r="AC313" s="219">
        <f t="shared" si="27"/>
        <v>0</v>
      </c>
    </row>
    <row r="314" spans="1:29" x14ac:dyDescent="0.3">
      <c r="A314" s="159" t="s">
        <v>989</v>
      </c>
      <c r="B314" s="160" t="s">
        <v>3025</v>
      </c>
      <c r="C314" s="160" t="s">
        <v>4557</v>
      </c>
      <c r="D314" s="113">
        <v>1</v>
      </c>
      <c r="E314" s="85">
        <v>50.7</v>
      </c>
      <c r="F314" s="86">
        <v>50.7</v>
      </c>
      <c r="G314" s="87">
        <v>2.4700000000000002</v>
      </c>
      <c r="H314" s="87">
        <v>2.4700000000000002</v>
      </c>
      <c r="I314" s="180" t="s">
        <v>170</v>
      </c>
      <c r="J314" s="96"/>
      <c r="K314" s="96"/>
      <c r="L314" s="96"/>
      <c r="M314" s="96"/>
      <c r="N314" s="96"/>
      <c r="O314" s="164"/>
      <c r="P314" s="164"/>
      <c r="Q314" s="164">
        <v>1</v>
      </c>
      <c r="R314" s="77">
        <f t="shared" si="28"/>
        <v>0</v>
      </c>
      <c r="S314" s="77"/>
      <c r="T314" s="291" t="str">
        <f>IFERROR(VLOOKUP(B314,'Найдено на объекте'!$A$2:$I$83,9,0),"-")</f>
        <v>-</v>
      </c>
      <c r="U314" s="196" t="str">
        <f t="shared" si="24"/>
        <v>-</v>
      </c>
      <c r="V314" s="95" t="str">
        <f>IFERROR(VLOOKUP(B314,[1]Отгрузки!$B$208:$C$281,2,0),"-")</f>
        <v>-</v>
      </c>
      <c r="W314" s="95" t="str">
        <f t="shared" si="29"/>
        <v>-</v>
      </c>
      <c r="X314" s="88">
        <f t="shared" si="25"/>
        <v>1</v>
      </c>
      <c r="Y314" s="196">
        <f t="shared" si="26"/>
        <v>5.0700000000000002E-2</v>
      </c>
      <c r="Z314" s="319"/>
      <c r="AA314" s="291"/>
      <c r="AB314" s="63">
        <f>VLOOKUP(B314,'[2]ВОМ КГ-3 СОЭКС'!$C$3:$G$2063,5,0)</f>
        <v>50.7</v>
      </c>
      <c r="AC314" s="219">
        <f t="shared" si="27"/>
        <v>0</v>
      </c>
    </row>
    <row r="315" spans="1:29" x14ac:dyDescent="0.3">
      <c r="A315" s="159" t="s">
        <v>992</v>
      </c>
      <c r="B315" s="160" t="s">
        <v>3026</v>
      </c>
      <c r="C315" s="160" t="s">
        <v>4558</v>
      </c>
      <c r="D315" s="113">
        <v>1</v>
      </c>
      <c r="E315" s="85">
        <v>130.5</v>
      </c>
      <c r="F315" s="86">
        <v>130.5</v>
      </c>
      <c r="G315" s="87">
        <v>6.34</v>
      </c>
      <c r="H315" s="87">
        <v>6.34</v>
      </c>
      <c r="I315" s="180" t="s">
        <v>170</v>
      </c>
      <c r="J315" s="96"/>
      <c r="K315" s="96"/>
      <c r="L315" s="96"/>
      <c r="M315" s="96"/>
      <c r="N315" s="96"/>
      <c r="O315" s="164"/>
      <c r="P315" s="164"/>
      <c r="Q315" s="164">
        <v>1</v>
      </c>
      <c r="R315" s="77">
        <f t="shared" si="28"/>
        <v>0</v>
      </c>
      <c r="S315" s="77"/>
      <c r="T315" s="291" t="str">
        <f>IFERROR(VLOOKUP(B315,'Найдено на объекте'!$A$2:$I$83,9,0),"-")</f>
        <v>-</v>
      </c>
      <c r="U315" s="196" t="str">
        <f t="shared" si="24"/>
        <v>-</v>
      </c>
      <c r="V315" s="95" t="str">
        <f>IFERROR(VLOOKUP(B315,[1]Отгрузки!$B$208:$C$281,2,0),"-")</f>
        <v>-</v>
      </c>
      <c r="W315" s="95" t="str">
        <f t="shared" si="29"/>
        <v>-</v>
      </c>
      <c r="X315" s="88">
        <f t="shared" si="25"/>
        <v>1</v>
      </c>
      <c r="Y315" s="196">
        <f t="shared" si="26"/>
        <v>0.1305</v>
      </c>
      <c r="Z315" s="319"/>
      <c r="AA315" s="291"/>
      <c r="AB315" s="63">
        <f>VLOOKUP(B315,'[2]ВОМ КГ-3 СОЭКС'!$C$3:$G$2063,5,0)</f>
        <v>130.5</v>
      </c>
      <c r="AC315" s="219">
        <f t="shared" si="27"/>
        <v>0</v>
      </c>
    </row>
    <row r="316" spans="1:29" x14ac:dyDescent="0.3">
      <c r="A316" s="159" t="s">
        <v>995</v>
      </c>
      <c r="B316" s="160" t="s">
        <v>3027</v>
      </c>
      <c r="C316" s="160" t="s">
        <v>4559</v>
      </c>
      <c r="D316" s="113">
        <v>1</v>
      </c>
      <c r="E316" s="85">
        <v>131.1</v>
      </c>
      <c r="F316" s="86">
        <v>131.1</v>
      </c>
      <c r="G316" s="87">
        <v>6.36</v>
      </c>
      <c r="H316" s="87">
        <v>6.36</v>
      </c>
      <c r="I316" s="180" t="s">
        <v>170</v>
      </c>
      <c r="J316" s="96"/>
      <c r="K316" s="96"/>
      <c r="L316" s="96"/>
      <c r="M316" s="96"/>
      <c r="N316" s="96"/>
      <c r="O316" s="164"/>
      <c r="P316" s="164"/>
      <c r="Q316" s="164">
        <v>1</v>
      </c>
      <c r="R316" s="77">
        <f t="shared" si="28"/>
        <v>0</v>
      </c>
      <c r="S316" s="77"/>
      <c r="T316" s="291" t="str">
        <f>IFERROR(VLOOKUP(B316,'Найдено на объекте'!$A$2:$I$83,9,0),"-")</f>
        <v>-</v>
      </c>
      <c r="U316" s="196" t="str">
        <f t="shared" si="24"/>
        <v>-</v>
      </c>
      <c r="V316" s="95" t="str">
        <f>IFERROR(VLOOKUP(B316,[1]Отгрузки!$B$208:$C$281,2,0),"-")</f>
        <v>-</v>
      </c>
      <c r="W316" s="95" t="str">
        <f t="shared" si="29"/>
        <v>-</v>
      </c>
      <c r="X316" s="88">
        <f t="shared" si="25"/>
        <v>1</v>
      </c>
      <c r="Y316" s="196">
        <f t="shared" si="26"/>
        <v>0.13109999999999999</v>
      </c>
      <c r="Z316" s="319"/>
      <c r="AA316" s="291"/>
      <c r="AB316" s="63">
        <f>VLOOKUP(B316,'[2]ВОМ КГ-3 СОЭКС'!$C$3:$G$2063,5,0)</f>
        <v>131.1</v>
      </c>
      <c r="AC316" s="219">
        <f t="shared" si="27"/>
        <v>0</v>
      </c>
    </row>
    <row r="317" spans="1:29" x14ac:dyDescent="0.3">
      <c r="A317" s="159" t="s">
        <v>998</v>
      </c>
      <c r="B317" s="160" t="s">
        <v>3028</v>
      </c>
      <c r="C317" s="160" t="s">
        <v>4560</v>
      </c>
      <c r="D317" s="113">
        <v>1</v>
      </c>
      <c r="E317" s="85">
        <v>132.6</v>
      </c>
      <c r="F317" s="86">
        <v>132.6</v>
      </c>
      <c r="G317" s="87">
        <v>6.44</v>
      </c>
      <c r="H317" s="87">
        <v>6.44</v>
      </c>
      <c r="I317" s="180" t="s">
        <v>170</v>
      </c>
      <c r="J317" s="96"/>
      <c r="K317" s="96"/>
      <c r="L317" s="96"/>
      <c r="M317" s="96"/>
      <c r="N317" s="96"/>
      <c r="O317" s="164"/>
      <c r="P317" s="164"/>
      <c r="Q317" s="164">
        <v>1</v>
      </c>
      <c r="R317" s="77">
        <f t="shared" si="28"/>
        <v>0</v>
      </c>
      <c r="S317" s="77"/>
      <c r="T317" s="291" t="str">
        <f>IFERROR(VLOOKUP(B317,'Найдено на объекте'!$A$2:$I$83,9,0),"-")</f>
        <v>-</v>
      </c>
      <c r="U317" s="196" t="str">
        <f t="shared" si="24"/>
        <v>-</v>
      </c>
      <c r="V317" s="95" t="str">
        <f>IFERROR(VLOOKUP(B317,[1]Отгрузки!$B$208:$C$281,2,0),"-")</f>
        <v>-</v>
      </c>
      <c r="W317" s="95" t="str">
        <f t="shared" si="29"/>
        <v>-</v>
      </c>
      <c r="X317" s="88">
        <f t="shared" si="25"/>
        <v>1</v>
      </c>
      <c r="Y317" s="196">
        <f t="shared" si="26"/>
        <v>0.1326</v>
      </c>
      <c r="Z317" s="319"/>
      <c r="AA317" s="291"/>
      <c r="AB317" s="63">
        <f>VLOOKUP(B317,'[2]ВОМ КГ-3 СОЭКС'!$C$3:$G$2063,5,0)</f>
        <v>132.6</v>
      </c>
      <c r="AC317" s="219">
        <f t="shared" si="27"/>
        <v>0</v>
      </c>
    </row>
    <row r="318" spans="1:29" x14ac:dyDescent="0.3">
      <c r="A318" s="159" t="s">
        <v>1001</v>
      </c>
      <c r="B318" s="160" t="s">
        <v>3029</v>
      </c>
      <c r="C318" s="160" t="s">
        <v>4561</v>
      </c>
      <c r="D318" s="113">
        <v>1</v>
      </c>
      <c r="E318" s="85">
        <v>161</v>
      </c>
      <c r="F318" s="86">
        <v>161</v>
      </c>
      <c r="G318" s="87">
        <v>7.82</v>
      </c>
      <c r="H318" s="87">
        <v>7.82</v>
      </c>
      <c r="I318" s="180" t="s">
        <v>170</v>
      </c>
      <c r="J318" s="96"/>
      <c r="K318" s="96"/>
      <c r="L318" s="96"/>
      <c r="M318" s="96"/>
      <c r="N318" s="96"/>
      <c r="O318" s="164"/>
      <c r="P318" s="164"/>
      <c r="Q318" s="164">
        <v>1</v>
      </c>
      <c r="R318" s="77">
        <f t="shared" si="28"/>
        <v>0</v>
      </c>
      <c r="S318" s="77"/>
      <c r="T318" s="291" t="str">
        <f>IFERROR(VLOOKUP(B318,'Найдено на объекте'!$A$2:$I$83,9,0),"-")</f>
        <v>-</v>
      </c>
      <c r="U318" s="196" t="str">
        <f t="shared" si="24"/>
        <v>-</v>
      </c>
      <c r="V318" s="95" t="str">
        <f>IFERROR(VLOOKUP(B318,[1]Отгрузки!$B$208:$C$281,2,0),"-")</f>
        <v>-</v>
      </c>
      <c r="W318" s="95" t="str">
        <f t="shared" si="29"/>
        <v>-</v>
      </c>
      <c r="X318" s="88">
        <f t="shared" si="25"/>
        <v>1</v>
      </c>
      <c r="Y318" s="196">
        <f t="shared" si="26"/>
        <v>0.161</v>
      </c>
      <c r="Z318" s="319"/>
      <c r="AA318" s="291"/>
      <c r="AB318" s="63">
        <f>VLOOKUP(B318,'[2]ВОМ КГ-3 СОЭКС'!$C$3:$G$2063,5,0)</f>
        <v>161</v>
      </c>
      <c r="AC318" s="219">
        <f t="shared" si="27"/>
        <v>0</v>
      </c>
    </row>
    <row r="319" spans="1:29" x14ac:dyDescent="0.3">
      <c r="A319" s="159" t="s">
        <v>1004</v>
      </c>
      <c r="B319" s="160" t="s">
        <v>3030</v>
      </c>
      <c r="C319" s="160" t="s">
        <v>4562</v>
      </c>
      <c r="D319" s="113">
        <v>1</v>
      </c>
      <c r="E319" s="85">
        <v>148.5</v>
      </c>
      <c r="F319" s="86">
        <v>148.5</v>
      </c>
      <c r="G319" s="87">
        <v>7.21</v>
      </c>
      <c r="H319" s="87">
        <v>7.21</v>
      </c>
      <c r="I319" s="180" t="s">
        <v>170</v>
      </c>
      <c r="J319" s="96"/>
      <c r="K319" s="96"/>
      <c r="L319" s="96"/>
      <c r="M319" s="96"/>
      <c r="N319" s="96"/>
      <c r="O319" s="164"/>
      <c r="P319" s="164"/>
      <c r="Q319" s="164">
        <v>1</v>
      </c>
      <c r="R319" s="77">
        <f t="shared" si="28"/>
        <v>0</v>
      </c>
      <c r="S319" s="77"/>
      <c r="T319" s="291" t="str">
        <f>IFERROR(VLOOKUP(B319,'Найдено на объекте'!$A$2:$I$83,9,0),"-")</f>
        <v>-</v>
      </c>
      <c r="U319" s="196" t="str">
        <f t="shared" si="24"/>
        <v>-</v>
      </c>
      <c r="V319" s="95" t="str">
        <f>IFERROR(VLOOKUP(B319,[1]Отгрузки!$B$208:$C$281,2,0),"-")</f>
        <v>-</v>
      </c>
      <c r="W319" s="95" t="str">
        <f t="shared" si="29"/>
        <v>-</v>
      </c>
      <c r="X319" s="88">
        <f t="shared" si="25"/>
        <v>1</v>
      </c>
      <c r="Y319" s="196">
        <f t="shared" si="26"/>
        <v>0.14849999999999999</v>
      </c>
      <c r="Z319" s="319"/>
      <c r="AA319" s="291"/>
      <c r="AB319" s="63">
        <f>VLOOKUP(B319,'[2]ВОМ КГ-3 СОЭКС'!$C$3:$G$2063,5,0)</f>
        <v>148.5</v>
      </c>
      <c r="AC319" s="219">
        <f t="shared" si="27"/>
        <v>0</v>
      </c>
    </row>
    <row r="320" spans="1:29" x14ac:dyDescent="0.3">
      <c r="A320" s="159" t="s">
        <v>1007</v>
      </c>
      <c r="B320" s="160" t="s">
        <v>3031</v>
      </c>
      <c r="C320" s="160" t="s">
        <v>4563</v>
      </c>
      <c r="D320" s="113">
        <v>1</v>
      </c>
      <c r="E320" s="85">
        <v>137.6</v>
      </c>
      <c r="F320" s="86">
        <v>137.6</v>
      </c>
      <c r="G320" s="87">
        <v>6.67</v>
      </c>
      <c r="H320" s="87">
        <v>6.67</v>
      </c>
      <c r="I320" s="180" t="s">
        <v>170</v>
      </c>
      <c r="J320" s="96"/>
      <c r="K320" s="96"/>
      <c r="L320" s="96"/>
      <c r="M320" s="96"/>
      <c r="N320" s="96"/>
      <c r="O320" s="164"/>
      <c r="P320" s="164"/>
      <c r="Q320" s="164">
        <v>1</v>
      </c>
      <c r="R320" s="77">
        <f t="shared" si="28"/>
        <v>0</v>
      </c>
      <c r="S320" s="77"/>
      <c r="T320" s="291" t="str">
        <f>IFERROR(VLOOKUP(B320,'Найдено на объекте'!$A$2:$I$83,9,0),"-")</f>
        <v>-</v>
      </c>
      <c r="U320" s="196" t="str">
        <f t="shared" si="24"/>
        <v>-</v>
      </c>
      <c r="V320" s="95" t="str">
        <f>IFERROR(VLOOKUP(B320,[1]Отгрузки!$B$208:$C$281,2,0),"-")</f>
        <v>-</v>
      </c>
      <c r="W320" s="95" t="str">
        <f t="shared" si="29"/>
        <v>-</v>
      </c>
      <c r="X320" s="88">
        <f t="shared" si="25"/>
        <v>1</v>
      </c>
      <c r="Y320" s="196">
        <f t="shared" si="26"/>
        <v>0.1376</v>
      </c>
      <c r="Z320" s="319"/>
      <c r="AA320" s="291"/>
      <c r="AB320" s="63">
        <f>VLOOKUP(B320,'[2]ВОМ КГ-3 СОЭКС'!$C$3:$G$2063,5,0)</f>
        <v>137.6</v>
      </c>
      <c r="AC320" s="219">
        <f t="shared" si="27"/>
        <v>0</v>
      </c>
    </row>
    <row r="321" spans="1:29" x14ac:dyDescent="0.3">
      <c r="A321" s="159" t="s">
        <v>1010</v>
      </c>
      <c r="B321" s="160" t="s">
        <v>3032</v>
      </c>
      <c r="C321" s="160" t="s">
        <v>4564</v>
      </c>
      <c r="D321" s="113">
        <v>1</v>
      </c>
      <c r="E321" s="85">
        <v>130.30000000000001</v>
      </c>
      <c r="F321" s="86">
        <v>130.30000000000001</v>
      </c>
      <c r="G321" s="87">
        <v>6.33</v>
      </c>
      <c r="H321" s="87">
        <v>6.33</v>
      </c>
      <c r="I321" s="180" t="s">
        <v>170</v>
      </c>
      <c r="J321" s="96"/>
      <c r="K321" s="96"/>
      <c r="L321" s="96"/>
      <c r="M321" s="96"/>
      <c r="N321" s="96"/>
      <c r="O321" s="164"/>
      <c r="P321" s="164"/>
      <c r="Q321" s="164">
        <v>1</v>
      </c>
      <c r="R321" s="77">
        <f t="shared" si="28"/>
        <v>0</v>
      </c>
      <c r="S321" s="77"/>
      <c r="T321" s="291" t="str">
        <f>IFERROR(VLOOKUP(B321,'Найдено на объекте'!$A$2:$I$83,9,0),"-")</f>
        <v>-</v>
      </c>
      <c r="U321" s="196" t="str">
        <f t="shared" si="24"/>
        <v>-</v>
      </c>
      <c r="V321" s="95" t="str">
        <f>IFERROR(VLOOKUP(B321,[1]Отгрузки!$B$208:$C$281,2,0),"-")</f>
        <v>-</v>
      </c>
      <c r="W321" s="95" t="str">
        <f t="shared" si="29"/>
        <v>-</v>
      </c>
      <c r="X321" s="88">
        <f t="shared" si="25"/>
        <v>1</v>
      </c>
      <c r="Y321" s="196">
        <f t="shared" si="26"/>
        <v>0.1303</v>
      </c>
      <c r="Z321" s="319"/>
      <c r="AA321" s="291"/>
      <c r="AB321" s="63">
        <f>VLOOKUP(B321,'[2]ВОМ КГ-3 СОЭКС'!$C$3:$G$2063,5,0)</f>
        <v>130.30000000000001</v>
      </c>
      <c r="AC321" s="219">
        <f t="shared" si="27"/>
        <v>0</v>
      </c>
    </row>
    <row r="322" spans="1:29" x14ac:dyDescent="0.3">
      <c r="A322" s="159" t="s">
        <v>1013</v>
      </c>
      <c r="B322" s="160" t="s">
        <v>3033</v>
      </c>
      <c r="C322" s="160" t="s">
        <v>4565</v>
      </c>
      <c r="D322" s="113">
        <v>1</v>
      </c>
      <c r="E322" s="85">
        <v>49.1</v>
      </c>
      <c r="F322" s="86">
        <v>49.1</v>
      </c>
      <c r="G322" s="87">
        <v>2.38</v>
      </c>
      <c r="H322" s="87">
        <v>2.38</v>
      </c>
      <c r="I322" s="180" t="s">
        <v>170</v>
      </c>
      <c r="J322" s="96"/>
      <c r="K322" s="96"/>
      <c r="L322" s="96"/>
      <c r="M322" s="96"/>
      <c r="N322" s="96"/>
      <c r="O322" s="164"/>
      <c r="P322" s="164"/>
      <c r="Q322" s="164">
        <v>1</v>
      </c>
      <c r="R322" s="77">
        <f t="shared" si="28"/>
        <v>0</v>
      </c>
      <c r="S322" s="77"/>
      <c r="T322" s="291" t="str">
        <f>IFERROR(VLOOKUP(B322,'Найдено на объекте'!$A$2:$I$83,9,0),"-")</f>
        <v>-</v>
      </c>
      <c r="U322" s="196" t="str">
        <f t="shared" si="24"/>
        <v>-</v>
      </c>
      <c r="V322" s="95" t="str">
        <f>IFERROR(VLOOKUP(B322,[1]Отгрузки!$B$208:$C$281,2,0),"-")</f>
        <v>-</v>
      </c>
      <c r="W322" s="95" t="str">
        <f t="shared" si="29"/>
        <v>-</v>
      </c>
      <c r="X322" s="88">
        <f t="shared" si="25"/>
        <v>1</v>
      </c>
      <c r="Y322" s="196">
        <f t="shared" si="26"/>
        <v>4.9100000000000005E-2</v>
      </c>
      <c r="Z322" s="319"/>
      <c r="AA322" s="291"/>
      <c r="AB322" s="63">
        <f>VLOOKUP(B322,'[2]ВОМ КГ-3 СОЭКС'!$C$3:$G$2063,5,0)</f>
        <v>49.1</v>
      </c>
      <c r="AC322" s="219">
        <f t="shared" si="27"/>
        <v>0</v>
      </c>
    </row>
    <row r="323" spans="1:29" x14ac:dyDescent="0.3">
      <c r="A323" s="159" t="s">
        <v>1016</v>
      </c>
      <c r="B323" s="160" t="s">
        <v>3034</v>
      </c>
      <c r="C323" s="160" t="s">
        <v>4566</v>
      </c>
      <c r="D323" s="113">
        <v>2</v>
      </c>
      <c r="E323" s="85">
        <v>61.9</v>
      </c>
      <c r="F323" s="86">
        <v>123.8</v>
      </c>
      <c r="G323" s="87">
        <v>3</v>
      </c>
      <c r="H323" s="87">
        <v>6</v>
      </c>
      <c r="I323" s="180" t="s">
        <v>170</v>
      </c>
      <c r="J323" s="96"/>
      <c r="K323" s="96"/>
      <c r="L323" s="96"/>
      <c r="M323" s="96"/>
      <c r="N323" s="96"/>
      <c r="O323" s="164"/>
      <c r="P323" s="164"/>
      <c r="Q323" s="164">
        <v>2</v>
      </c>
      <c r="R323" s="77">
        <f t="shared" si="28"/>
        <v>0</v>
      </c>
      <c r="S323" s="77"/>
      <c r="T323" s="291" t="str">
        <f>IFERROR(VLOOKUP(B323,'Найдено на объекте'!$A$2:$I$83,9,0),"-")</f>
        <v>-</v>
      </c>
      <c r="U323" s="196" t="str">
        <f t="shared" ref="U323:U386" si="30">IFERROR(T323*E323/1000,"-")</f>
        <v>-</v>
      </c>
      <c r="V323" s="95" t="str">
        <f>IFERROR(VLOOKUP(B323,[1]Отгрузки!$B$208:$C$281,2,0),"-")</f>
        <v>-</v>
      </c>
      <c r="W323" s="95" t="str">
        <f t="shared" si="29"/>
        <v>-</v>
      </c>
      <c r="X323" s="88">
        <f t="shared" ref="X323:X386" si="31">IFERROR((D323-V323),D323)</f>
        <v>2</v>
      </c>
      <c r="Y323" s="196">
        <f t="shared" ref="Y323:Y386" si="32">IFERROR(X323*E323/1000, 0)</f>
        <v>0.12379999999999999</v>
      </c>
      <c r="Z323" s="319"/>
      <c r="AA323" s="291"/>
      <c r="AB323" s="63">
        <f>VLOOKUP(B323,'[2]ВОМ КГ-3 СОЭКС'!$C$3:$G$2063,5,0)</f>
        <v>123.8</v>
      </c>
      <c r="AC323" s="219">
        <f t="shared" ref="AC323:AC386" si="33">F323-AB323</f>
        <v>0</v>
      </c>
    </row>
    <row r="324" spans="1:29" x14ac:dyDescent="0.3">
      <c r="A324" s="159" t="s">
        <v>1019</v>
      </c>
      <c r="B324" s="160" t="s">
        <v>3035</v>
      </c>
      <c r="C324" s="160" t="s">
        <v>4567</v>
      </c>
      <c r="D324" s="113">
        <v>2</v>
      </c>
      <c r="E324" s="85">
        <v>57.3</v>
      </c>
      <c r="F324" s="86">
        <v>114.6</v>
      </c>
      <c r="G324" s="87">
        <v>2.77</v>
      </c>
      <c r="H324" s="87">
        <v>5.54</v>
      </c>
      <c r="I324" s="180" t="s">
        <v>170</v>
      </c>
      <c r="J324" s="96"/>
      <c r="K324" s="96"/>
      <c r="L324" s="96"/>
      <c r="M324" s="96"/>
      <c r="N324" s="96"/>
      <c r="O324" s="164"/>
      <c r="P324" s="164"/>
      <c r="Q324" s="164">
        <v>2</v>
      </c>
      <c r="R324" s="77">
        <f t="shared" ref="R324:R387" si="34">D324-J324-K324-L324-M324-N324-O324-P324-Q324</f>
        <v>0</v>
      </c>
      <c r="S324" s="77"/>
      <c r="T324" s="291" t="str">
        <f>IFERROR(VLOOKUP(B324,'Найдено на объекте'!$A$2:$I$83,9,0),"-")</f>
        <v>-</v>
      </c>
      <c r="U324" s="196" t="str">
        <f t="shared" si="30"/>
        <v>-</v>
      </c>
      <c r="V324" s="95" t="str">
        <f>IFERROR(VLOOKUP(B324,[1]Отгрузки!$B$208:$C$281,2,0),"-")</f>
        <v>-</v>
      </c>
      <c r="W324" s="95" t="str">
        <f t="shared" ref="W324:W326" si="35">IFERROR(V324*E324/1000, "-")</f>
        <v>-</v>
      </c>
      <c r="X324" s="88">
        <f t="shared" si="31"/>
        <v>2</v>
      </c>
      <c r="Y324" s="196">
        <f t="shared" si="32"/>
        <v>0.11459999999999999</v>
      </c>
      <c r="Z324" s="319"/>
      <c r="AA324" s="291"/>
      <c r="AB324" s="63">
        <f>VLOOKUP(B324,'[2]ВОМ КГ-3 СОЭКС'!$C$3:$G$2063,5,0)</f>
        <v>114.6</v>
      </c>
      <c r="AC324" s="219">
        <f t="shared" si="33"/>
        <v>0</v>
      </c>
    </row>
    <row r="325" spans="1:29" x14ac:dyDescent="0.3">
      <c r="A325" s="159" t="s">
        <v>1022</v>
      </c>
      <c r="B325" s="160" t="s">
        <v>3036</v>
      </c>
      <c r="C325" s="160" t="s">
        <v>4568</v>
      </c>
      <c r="D325" s="113">
        <v>1</v>
      </c>
      <c r="E325" s="85">
        <v>10.7</v>
      </c>
      <c r="F325" s="86">
        <v>10.7</v>
      </c>
      <c r="G325" s="87">
        <v>0.53</v>
      </c>
      <c r="H325" s="87">
        <v>0.53</v>
      </c>
      <c r="I325" s="180" t="s">
        <v>170</v>
      </c>
      <c r="J325" s="96"/>
      <c r="K325" s="96"/>
      <c r="L325" s="96"/>
      <c r="M325" s="96"/>
      <c r="N325" s="96"/>
      <c r="O325" s="164"/>
      <c r="P325" s="164"/>
      <c r="Q325" s="164">
        <v>1</v>
      </c>
      <c r="R325" s="77">
        <f t="shared" si="34"/>
        <v>0</v>
      </c>
      <c r="S325" s="77"/>
      <c r="T325" s="291" t="str">
        <f>IFERROR(VLOOKUP(B325,'Найдено на объекте'!$A$2:$I$83,9,0),"-")</f>
        <v>-</v>
      </c>
      <c r="U325" s="196" t="str">
        <f t="shared" si="30"/>
        <v>-</v>
      </c>
      <c r="V325" s="95" t="str">
        <f>IFERROR(VLOOKUP(B325,[1]Отгрузки!$B$208:$C$281,2,0),"-")</f>
        <v>-</v>
      </c>
      <c r="W325" s="95" t="str">
        <f t="shared" si="35"/>
        <v>-</v>
      </c>
      <c r="X325" s="88">
        <f t="shared" si="31"/>
        <v>1</v>
      </c>
      <c r="Y325" s="196">
        <f t="shared" si="32"/>
        <v>1.0699999999999999E-2</v>
      </c>
      <c r="Z325" s="319"/>
      <c r="AA325" s="291"/>
      <c r="AB325" s="63">
        <f>VLOOKUP(B325,'[2]ВОМ КГ-3 СОЭКС'!$C$3:$G$2063,5,0)</f>
        <v>10.7</v>
      </c>
      <c r="AC325" s="219">
        <f t="shared" si="33"/>
        <v>0</v>
      </c>
    </row>
    <row r="326" spans="1:29" x14ac:dyDescent="0.3">
      <c r="A326" s="159" t="s">
        <v>1025</v>
      </c>
      <c r="B326" s="160" t="s">
        <v>3037</v>
      </c>
      <c r="C326" s="160" t="s">
        <v>4569</v>
      </c>
      <c r="D326" s="113">
        <v>3</v>
      </c>
      <c r="E326" s="85">
        <v>25.6</v>
      </c>
      <c r="F326" s="86">
        <v>76.8</v>
      </c>
      <c r="G326" s="87">
        <v>1.24</v>
      </c>
      <c r="H326" s="87">
        <v>3.72</v>
      </c>
      <c r="I326" s="180" t="s">
        <v>170</v>
      </c>
      <c r="J326" s="96"/>
      <c r="K326" s="96"/>
      <c r="L326" s="96"/>
      <c r="M326" s="96"/>
      <c r="N326" s="96"/>
      <c r="O326" s="164"/>
      <c r="P326" s="164"/>
      <c r="Q326" s="164">
        <v>3</v>
      </c>
      <c r="R326" s="77">
        <f t="shared" si="34"/>
        <v>0</v>
      </c>
      <c r="S326" s="77"/>
      <c r="T326" s="291" t="str">
        <f>IFERROR(VLOOKUP(B326,'Найдено на объекте'!$A$2:$I$83,9,0),"-")</f>
        <v>-</v>
      </c>
      <c r="U326" s="196" t="str">
        <f t="shared" si="30"/>
        <v>-</v>
      </c>
      <c r="V326" s="95" t="str">
        <f>IFERROR(VLOOKUP(B326,[1]Отгрузки!$B$208:$C$281,2,0),"-")</f>
        <v>-</v>
      </c>
      <c r="W326" s="95" t="str">
        <f t="shared" si="35"/>
        <v>-</v>
      </c>
      <c r="X326" s="88">
        <f t="shared" si="31"/>
        <v>3</v>
      </c>
      <c r="Y326" s="196">
        <f t="shared" si="32"/>
        <v>7.6800000000000007E-2</v>
      </c>
      <c r="Z326" s="319"/>
      <c r="AA326" s="291"/>
      <c r="AB326" s="63">
        <f>VLOOKUP(B326,'[2]ВОМ КГ-3 СОЭКС'!$C$3:$G$2063,5,0)</f>
        <v>76.8</v>
      </c>
      <c r="AC326" s="219">
        <f t="shared" si="33"/>
        <v>0</v>
      </c>
    </row>
    <row r="327" spans="1:29" x14ac:dyDescent="0.3">
      <c r="A327" s="159" t="s">
        <v>1028</v>
      </c>
      <c r="B327" s="160" t="s">
        <v>3038</v>
      </c>
      <c r="C327" s="160" t="s">
        <v>4570</v>
      </c>
      <c r="D327" s="113">
        <v>1</v>
      </c>
      <c r="E327" s="85">
        <v>26.6</v>
      </c>
      <c r="F327" s="86">
        <v>26.6</v>
      </c>
      <c r="G327" s="87">
        <v>1.29</v>
      </c>
      <c r="H327" s="87">
        <v>1.29</v>
      </c>
      <c r="I327" s="180" t="s">
        <v>170</v>
      </c>
      <c r="J327" s="96"/>
      <c r="K327" s="96"/>
      <c r="L327" s="96"/>
      <c r="M327" s="96"/>
      <c r="N327" s="96"/>
      <c r="O327" s="164"/>
      <c r="P327" s="164"/>
      <c r="Q327" s="164">
        <v>1</v>
      </c>
      <c r="R327" s="77">
        <f t="shared" si="34"/>
        <v>0</v>
      </c>
      <c r="S327" s="77"/>
      <c r="T327" s="291" t="str">
        <f>IFERROR(VLOOKUP(B327,'Найдено на объекте'!$A$2:$I$83,9,0),"-")</f>
        <v>-</v>
      </c>
      <c r="U327" s="196" t="str">
        <f t="shared" si="30"/>
        <v>-</v>
      </c>
      <c r="V327" s="95" t="str">
        <f>IFERROR(VLOOKUP(B327,[1]Отгрузки!$B$208:$C$281,2,0),"-")</f>
        <v>-</v>
      </c>
      <c r="W327" s="95" t="str">
        <f t="shared" ref="W327:W390" si="36">IFERROR(V327*E327/1000, "-")</f>
        <v>-</v>
      </c>
      <c r="X327" s="88">
        <f t="shared" si="31"/>
        <v>1</v>
      </c>
      <c r="Y327" s="196">
        <f t="shared" si="32"/>
        <v>2.6600000000000002E-2</v>
      </c>
      <c r="Z327" s="319"/>
      <c r="AA327" s="291"/>
      <c r="AB327" s="63">
        <f>VLOOKUP(B327,'[2]ВОМ КГ-3 СОЭКС'!$C$3:$G$2063,5,0)</f>
        <v>26.6</v>
      </c>
      <c r="AC327" s="219">
        <f t="shared" si="33"/>
        <v>0</v>
      </c>
    </row>
    <row r="328" spans="1:29" x14ac:dyDescent="0.3">
      <c r="A328" s="159" t="s">
        <v>1031</v>
      </c>
      <c r="B328" s="160" t="s">
        <v>3039</v>
      </c>
      <c r="C328" s="160" t="s">
        <v>4571</v>
      </c>
      <c r="D328" s="113">
        <v>2</v>
      </c>
      <c r="E328" s="85">
        <v>36.200000000000003</v>
      </c>
      <c r="F328" s="86">
        <v>72.400000000000006</v>
      </c>
      <c r="G328" s="87">
        <v>1.75</v>
      </c>
      <c r="H328" s="87">
        <v>3.5</v>
      </c>
      <c r="I328" s="180" t="s">
        <v>170</v>
      </c>
      <c r="J328" s="96"/>
      <c r="K328" s="96"/>
      <c r="L328" s="96"/>
      <c r="M328" s="96"/>
      <c r="N328" s="96"/>
      <c r="O328" s="164"/>
      <c r="P328" s="164"/>
      <c r="Q328" s="164">
        <v>2</v>
      </c>
      <c r="R328" s="77">
        <f t="shared" si="34"/>
        <v>0</v>
      </c>
      <c r="S328" s="77"/>
      <c r="T328" s="291" t="str">
        <f>IFERROR(VLOOKUP(B328,'Найдено на объекте'!$A$2:$I$83,9,0),"-")</f>
        <v>-</v>
      </c>
      <c r="U328" s="196" t="str">
        <f t="shared" si="30"/>
        <v>-</v>
      </c>
      <c r="V328" s="95" t="str">
        <f>IFERROR(VLOOKUP(B328,[1]Отгрузки!$B$208:$C$281,2,0),"-")</f>
        <v>-</v>
      </c>
      <c r="W328" s="95" t="str">
        <f t="shared" si="36"/>
        <v>-</v>
      </c>
      <c r="X328" s="88">
        <f t="shared" si="31"/>
        <v>2</v>
      </c>
      <c r="Y328" s="196">
        <f t="shared" si="32"/>
        <v>7.2400000000000006E-2</v>
      </c>
      <c r="Z328" s="319"/>
      <c r="AA328" s="291"/>
      <c r="AB328" s="63">
        <f>VLOOKUP(B328,'[2]ВОМ КГ-3 СОЭКС'!$C$3:$G$2063,5,0)</f>
        <v>72.400000000000006</v>
      </c>
      <c r="AC328" s="219">
        <f t="shared" si="33"/>
        <v>0</v>
      </c>
    </row>
    <row r="329" spans="1:29" x14ac:dyDescent="0.3">
      <c r="A329" s="159" t="s">
        <v>1034</v>
      </c>
      <c r="B329" s="160" t="s">
        <v>3040</v>
      </c>
      <c r="C329" s="160" t="s">
        <v>4572</v>
      </c>
      <c r="D329" s="113">
        <v>1</v>
      </c>
      <c r="E329" s="85">
        <v>32.1</v>
      </c>
      <c r="F329" s="86">
        <v>32.1</v>
      </c>
      <c r="G329" s="87">
        <v>1.56</v>
      </c>
      <c r="H329" s="87">
        <v>1.56</v>
      </c>
      <c r="I329" s="180" t="s">
        <v>170</v>
      </c>
      <c r="J329" s="96"/>
      <c r="K329" s="96"/>
      <c r="L329" s="96"/>
      <c r="M329" s="96"/>
      <c r="N329" s="96"/>
      <c r="O329" s="164"/>
      <c r="P329" s="164"/>
      <c r="Q329" s="164">
        <v>1</v>
      </c>
      <c r="R329" s="77">
        <f t="shared" si="34"/>
        <v>0</v>
      </c>
      <c r="S329" s="77"/>
      <c r="T329" s="291" t="str">
        <f>IFERROR(VLOOKUP(B329,'Найдено на объекте'!$A$2:$I$83,9,0),"-")</f>
        <v>-</v>
      </c>
      <c r="U329" s="196" t="str">
        <f t="shared" si="30"/>
        <v>-</v>
      </c>
      <c r="V329" s="95" t="str">
        <f>IFERROR(VLOOKUP(B329,[1]Отгрузки!$B$208:$C$281,2,0),"-")</f>
        <v>-</v>
      </c>
      <c r="W329" s="95" t="str">
        <f t="shared" si="36"/>
        <v>-</v>
      </c>
      <c r="X329" s="88">
        <f t="shared" si="31"/>
        <v>1</v>
      </c>
      <c r="Y329" s="196">
        <f t="shared" si="32"/>
        <v>3.2100000000000004E-2</v>
      </c>
      <c r="Z329" s="319"/>
      <c r="AA329" s="291"/>
      <c r="AB329" s="63">
        <f>VLOOKUP(B329,'[2]ВОМ КГ-3 СОЭКС'!$C$3:$G$2063,5,0)</f>
        <v>32.1</v>
      </c>
      <c r="AC329" s="219">
        <f t="shared" si="33"/>
        <v>0</v>
      </c>
    </row>
    <row r="330" spans="1:29" x14ac:dyDescent="0.3">
      <c r="A330" s="159" t="s">
        <v>1037</v>
      </c>
      <c r="B330" s="160" t="s">
        <v>3041</v>
      </c>
      <c r="C330" s="160" t="s">
        <v>4573</v>
      </c>
      <c r="D330" s="113">
        <v>1</v>
      </c>
      <c r="E330" s="85">
        <v>30.9</v>
      </c>
      <c r="F330" s="86">
        <v>30.9</v>
      </c>
      <c r="G330" s="87">
        <v>1.5</v>
      </c>
      <c r="H330" s="87">
        <v>1.5</v>
      </c>
      <c r="I330" s="180" t="s">
        <v>170</v>
      </c>
      <c r="J330" s="96"/>
      <c r="K330" s="96"/>
      <c r="L330" s="96"/>
      <c r="M330" s="96"/>
      <c r="N330" s="96"/>
      <c r="O330" s="164"/>
      <c r="P330" s="164"/>
      <c r="Q330" s="164">
        <v>1</v>
      </c>
      <c r="R330" s="77">
        <f t="shared" si="34"/>
        <v>0</v>
      </c>
      <c r="S330" s="77"/>
      <c r="T330" s="291" t="str">
        <f>IFERROR(VLOOKUP(B330,'Найдено на объекте'!$A$2:$I$83,9,0),"-")</f>
        <v>-</v>
      </c>
      <c r="U330" s="196" t="str">
        <f t="shared" si="30"/>
        <v>-</v>
      </c>
      <c r="V330" s="95" t="str">
        <f>IFERROR(VLOOKUP(B330,[1]Отгрузки!$B$208:$C$281,2,0),"-")</f>
        <v>-</v>
      </c>
      <c r="W330" s="95" t="str">
        <f t="shared" si="36"/>
        <v>-</v>
      </c>
      <c r="X330" s="88">
        <f t="shared" si="31"/>
        <v>1</v>
      </c>
      <c r="Y330" s="196">
        <f t="shared" si="32"/>
        <v>3.0899999999999997E-2</v>
      </c>
      <c r="Z330" s="319"/>
      <c r="AA330" s="291"/>
      <c r="AB330" s="63">
        <f>VLOOKUP(B330,'[2]ВОМ КГ-3 СОЭКС'!$C$3:$G$2063,5,0)</f>
        <v>30.9</v>
      </c>
      <c r="AC330" s="219">
        <f t="shared" si="33"/>
        <v>0</v>
      </c>
    </row>
    <row r="331" spans="1:29" x14ac:dyDescent="0.3">
      <c r="A331" s="159" t="s">
        <v>1041</v>
      </c>
      <c r="B331" s="160" t="s">
        <v>3042</v>
      </c>
      <c r="C331" s="160" t="s">
        <v>4574</v>
      </c>
      <c r="D331" s="113">
        <v>2</v>
      </c>
      <c r="E331" s="85">
        <v>33.700000000000003</v>
      </c>
      <c r="F331" s="86">
        <v>67.400000000000006</v>
      </c>
      <c r="G331" s="87">
        <v>1.63</v>
      </c>
      <c r="H331" s="87">
        <v>3.26</v>
      </c>
      <c r="I331" s="180" t="s">
        <v>170</v>
      </c>
      <c r="J331" s="96"/>
      <c r="K331" s="96"/>
      <c r="L331" s="96"/>
      <c r="M331" s="96"/>
      <c r="N331" s="96"/>
      <c r="O331" s="164"/>
      <c r="P331" s="164"/>
      <c r="Q331" s="164">
        <v>2</v>
      </c>
      <c r="R331" s="77">
        <f t="shared" si="34"/>
        <v>0</v>
      </c>
      <c r="S331" s="77"/>
      <c r="T331" s="291" t="str">
        <f>IFERROR(VLOOKUP(B331,'Найдено на объекте'!$A$2:$I$83,9,0),"-")</f>
        <v>-</v>
      </c>
      <c r="U331" s="196" t="str">
        <f t="shared" si="30"/>
        <v>-</v>
      </c>
      <c r="V331" s="95" t="str">
        <f>IFERROR(VLOOKUP(B331,[1]Отгрузки!$B$208:$C$281,2,0),"-")</f>
        <v>-</v>
      </c>
      <c r="W331" s="95" t="str">
        <f t="shared" si="36"/>
        <v>-</v>
      </c>
      <c r="X331" s="88">
        <f t="shared" si="31"/>
        <v>2</v>
      </c>
      <c r="Y331" s="196">
        <f t="shared" si="32"/>
        <v>6.7400000000000002E-2</v>
      </c>
      <c r="Z331" s="319"/>
      <c r="AA331" s="291"/>
      <c r="AB331" s="63">
        <f>VLOOKUP(B331,'[2]ВОМ КГ-3 СОЭКС'!$C$3:$G$2063,5,0)</f>
        <v>67.400000000000006</v>
      </c>
      <c r="AC331" s="219">
        <f t="shared" si="33"/>
        <v>0</v>
      </c>
    </row>
    <row r="332" spans="1:29" x14ac:dyDescent="0.3">
      <c r="A332" s="159" t="s">
        <v>1044</v>
      </c>
      <c r="B332" s="160" t="s">
        <v>3043</v>
      </c>
      <c r="C332" s="160" t="s">
        <v>4575</v>
      </c>
      <c r="D332" s="113">
        <v>1</v>
      </c>
      <c r="E332" s="85">
        <v>17</v>
      </c>
      <c r="F332" s="86">
        <v>17</v>
      </c>
      <c r="G332" s="87">
        <v>0.83</v>
      </c>
      <c r="H332" s="87">
        <v>0.83</v>
      </c>
      <c r="I332" s="180" t="s">
        <v>170</v>
      </c>
      <c r="J332" s="96"/>
      <c r="K332" s="96"/>
      <c r="L332" s="96"/>
      <c r="M332" s="96"/>
      <c r="N332" s="96"/>
      <c r="O332" s="164"/>
      <c r="P332" s="164"/>
      <c r="Q332" s="164">
        <v>1</v>
      </c>
      <c r="R332" s="77">
        <f t="shared" si="34"/>
        <v>0</v>
      </c>
      <c r="S332" s="77"/>
      <c r="T332" s="291" t="str">
        <f>IFERROR(VLOOKUP(B332,'Найдено на объекте'!$A$2:$I$83,9,0),"-")</f>
        <v>-</v>
      </c>
      <c r="U332" s="196" t="str">
        <f t="shared" si="30"/>
        <v>-</v>
      </c>
      <c r="V332" s="95" t="str">
        <f>IFERROR(VLOOKUP(B332,[1]Отгрузки!$B$208:$C$281,2,0),"-")</f>
        <v>-</v>
      </c>
      <c r="W332" s="95" t="str">
        <f t="shared" si="36"/>
        <v>-</v>
      </c>
      <c r="X332" s="88">
        <f t="shared" si="31"/>
        <v>1</v>
      </c>
      <c r="Y332" s="196">
        <f t="shared" si="32"/>
        <v>1.7000000000000001E-2</v>
      </c>
      <c r="Z332" s="319"/>
      <c r="AA332" s="291"/>
      <c r="AB332" s="63">
        <f>VLOOKUP(B332,'[2]ВОМ КГ-3 СОЭКС'!$C$3:$G$2063,5,0)</f>
        <v>17</v>
      </c>
      <c r="AC332" s="219">
        <f t="shared" si="33"/>
        <v>0</v>
      </c>
    </row>
    <row r="333" spans="1:29" x14ac:dyDescent="0.3">
      <c r="A333" s="159" t="s">
        <v>1047</v>
      </c>
      <c r="B333" s="160" t="s">
        <v>4576</v>
      </c>
      <c r="C333" s="160" t="s">
        <v>4577</v>
      </c>
      <c r="D333" s="113">
        <v>100</v>
      </c>
      <c r="E333" s="85">
        <v>49</v>
      </c>
      <c r="F333" s="86">
        <v>4900</v>
      </c>
      <c r="G333" s="87">
        <v>14.89</v>
      </c>
      <c r="H333" s="87">
        <v>1489</v>
      </c>
      <c r="I333" s="180" t="s">
        <v>170</v>
      </c>
      <c r="J333" s="96">
        <v>2</v>
      </c>
      <c r="K333" s="96">
        <v>15</v>
      </c>
      <c r="L333" s="96">
        <v>15</v>
      </c>
      <c r="M333" s="96">
        <v>16</v>
      </c>
      <c r="N333" s="96">
        <v>15</v>
      </c>
      <c r="O333" s="164">
        <v>15</v>
      </c>
      <c r="P333" s="164">
        <v>16</v>
      </c>
      <c r="Q333" s="164">
        <v>6</v>
      </c>
      <c r="R333" s="77">
        <f t="shared" si="34"/>
        <v>0</v>
      </c>
      <c r="S333" s="77"/>
      <c r="T333" s="291" t="str">
        <f>IFERROR(VLOOKUP(B333,'Найдено на объекте'!$A$2:$I$83,9,0),"-")</f>
        <v>-</v>
      </c>
      <c r="U333" s="196" t="str">
        <f t="shared" si="30"/>
        <v>-</v>
      </c>
      <c r="V333" s="95" t="str">
        <f>IFERROR(VLOOKUP(B333,[1]Отгрузки!$B$208:$C$281,2,0),"-")</f>
        <v>-</v>
      </c>
      <c r="W333" s="95" t="str">
        <f t="shared" si="36"/>
        <v>-</v>
      </c>
      <c r="X333" s="88">
        <f t="shared" si="31"/>
        <v>100</v>
      </c>
      <c r="Y333" s="196">
        <f t="shared" si="32"/>
        <v>4.9000000000000004</v>
      </c>
      <c r="Z333" s="319"/>
      <c r="AA333" s="291"/>
      <c r="AB333" s="63">
        <f>VLOOKUP(B333,'[2]ВОМ КГ-3 СОЭКС'!$C$3:$G$2063,5,0)</f>
        <v>0</v>
      </c>
      <c r="AC333" s="219">
        <f t="shared" si="33"/>
        <v>4900</v>
      </c>
    </row>
    <row r="334" spans="1:29" x14ac:dyDescent="0.3">
      <c r="A334" s="159" t="s">
        <v>1050</v>
      </c>
      <c r="B334" s="160" t="s">
        <v>4578</v>
      </c>
      <c r="C334" s="160" t="s">
        <v>4579</v>
      </c>
      <c r="D334" s="113">
        <v>100</v>
      </c>
      <c r="E334" s="85">
        <v>47</v>
      </c>
      <c r="F334" s="86">
        <v>4700</v>
      </c>
      <c r="G334" s="87">
        <v>14.26</v>
      </c>
      <c r="H334" s="87">
        <v>1426</v>
      </c>
      <c r="I334" s="180" t="s">
        <v>170</v>
      </c>
      <c r="J334" s="96">
        <v>2</v>
      </c>
      <c r="K334" s="96">
        <v>15</v>
      </c>
      <c r="L334" s="96">
        <v>15</v>
      </c>
      <c r="M334" s="96">
        <v>16</v>
      </c>
      <c r="N334" s="96">
        <v>15</v>
      </c>
      <c r="O334" s="164">
        <v>15</v>
      </c>
      <c r="P334" s="164">
        <v>16</v>
      </c>
      <c r="Q334" s="164">
        <v>6</v>
      </c>
      <c r="R334" s="77">
        <f t="shared" si="34"/>
        <v>0</v>
      </c>
      <c r="S334" s="77"/>
      <c r="T334" s="291" t="str">
        <f>IFERROR(VLOOKUP(B334,'Найдено на объекте'!$A$2:$I$83,9,0),"-")</f>
        <v>-</v>
      </c>
      <c r="U334" s="196" t="str">
        <f t="shared" si="30"/>
        <v>-</v>
      </c>
      <c r="V334" s="95" t="str">
        <f>IFERROR(VLOOKUP(B334,[1]Отгрузки!$B$208:$C$281,2,0),"-")</f>
        <v>-</v>
      </c>
      <c r="W334" s="95" t="str">
        <f t="shared" si="36"/>
        <v>-</v>
      </c>
      <c r="X334" s="88">
        <f t="shared" si="31"/>
        <v>100</v>
      </c>
      <c r="Y334" s="196">
        <f t="shared" si="32"/>
        <v>4.7</v>
      </c>
      <c r="Z334" s="319"/>
      <c r="AA334" s="291"/>
      <c r="AB334" s="63">
        <f>VLOOKUP(B334,'[2]ВОМ КГ-3 СОЭКС'!$C$3:$G$2063,5,0)</f>
        <v>0</v>
      </c>
      <c r="AC334" s="219">
        <f t="shared" si="33"/>
        <v>4700</v>
      </c>
    </row>
    <row r="335" spans="1:29" x14ac:dyDescent="0.3">
      <c r="A335" s="159" t="s">
        <v>1053</v>
      </c>
      <c r="B335" s="160" t="s">
        <v>4580</v>
      </c>
      <c r="C335" s="160" t="s">
        <v>4581</v>
      </c>
      <c r="D335" s="113">
        <v>77</v>
      </c>
      <c r="E335" s="85">
        <v>70.599999999999994</v>
      </c>
      <c r="F335" s="86">
        <v>5436.2</v>
      </c>
      <c r="G335" s="87">
        <v>24.34</v>
      </c>
      <c r="H335" s="87">
        <v>1874.18</v>
      </c>
      <c r="I335" s="180" t="s">
        <v>1040</v>
      </c>
      <c r="J335" s="96">
        <v>2</v>
      </c>
      <c r="K335" s="96">
        <v>11</v>
      </c>
      <c r="L335" s="96">
        <v>12</v>
      </c>
      <c r="M335" s="96">
        <v>11</v>
      </c>
      <c r="N335" s="96">
        <v>12</v>
      </c>
      <c r="O335" s="164">
        <v>11</v>
      </c>
      <c r="P335" s="164">
        <v>12</v>
      </c>
      <c r="Q335" s="164">
        <v>6</v>
      </c>
      <c r="R335" s="77">
        <f t="shared" si="34"/>
        <v>0</v>
      </c>
      <c r="S335" s="77"/>
      <c r="T335" s="291" t="str">
        <f>IFERROR(VLOOKUP(B335,'Найдено на объекте'!$A$2:$I$83,9,0),"-")</f>
        <v>-</v>
      </c>
      <c r="U335" s="196" t="str">
        <f t="shared" si="30"/>
        <v>-</v>
      </c>
      <c r="V335" s="95" t="str">
        <f>IFERROR(VLOOKUP(B335,[1]Отгрузки!$B$208:$C$281,2,0),"-")</f>
        <v>-</v>
      </c>
      <c r="W335" s="95" t="str">
        <f t="shared" si="36"/>
        <v>-</v>
      </c>
      <c r="X335" s="88">
        <f t="shared" si="31"/>
        <v>77</v>
      </c>
      <c r="Y335" s="196">
        <f t="shared" si="32"/>
        <v>5.4361999999999995</v>
      </c>
      <c r="Z335" s="319"/>
      <c r="AA335" s="291"/>
      <c r="AB335" s="63">
        <f>VLOOKUP(B335,'[2]ВОМ КГ-3 СОЭКС'!$C$3:$G$2063,5,0)</f>
        <v>0</v>
      </c>
      <c r="AC335" s="219">
        <f t="shared" si="33"/>
        <v>5436.2</v>
      </c>
    </row>
    <row r="336" spans="1:29" x14ac:dyDescent="0.3">
      <c r="A336" s="159" t="s">
        <v>1056</v>
      </c>
      <c r="B336" s="160" t="s">
        <v>4582</v>
      </c>
      <c r="C336" s="160" t="s">
        <v>4583</v>
      </c>
      <c r="D336" s="113">
        <v>74</v>
      </c>
      <c r="E336" s="85">
        <v>23.6</v>
      </c>
      <c r="F336" s="86">
        <v>1746.4</v>
      </c>
      <c r="G336" s="87">
        <v>8.14</v>
      </c>
      <c r="H336" s="87">
        <v>602.36</v>
      </c>
      <c r="I336" s="180" t="s">
        <v>1040</v>
      </c>
      <c r="J336" s="96">
        <v>1</v>
      </c>
      <c r="K336" s="96">
        <v>12</v>
      </c>
      <c r="L336" s="96">
        <v>11</v>
      </c>
      <c r="M336" s="96">
        <v>12</v>
      </c>
      <c r="N336" s="96">
        <v>11</v>
      </c>
      <c r="O336" s="164">
        <v>12</v>
      </c>
      <c r="P336" s="164">
        <v>11</v>
      </c>
      <c r="Q336" s="96">
        <v>4</v>
      </c>
      <c r="R336" s="77">
        <f t="shared" si="34"/>
        <v>0</v>
      </c>
      <c r="S336" s="77"/>
      <c r="T336" s="291" t="str">
        <f>IFERROR(VLOOKUP(B336,'Найдено на объекте'!$A$2:$I$83,9,0),"-")</f>
        <v>-</v>
      </c>
      <c r="U336" s="196" t="str">
        <f t="shared" si="30"/>
        <v>-</v>
      </c>
      <c r="V336" s="95" t="str">
        <f>IFERROR(VLOOKUP(B336,[1]Отгрузки!$B$208:$C$281,2,0),"-")</f>
        <v>-</v>
      </c>
      <c r="W336" s="95" t="str">
        <f t="shared" si="36"/>
        <v>-</v>
      </c>
      <c r="X336" s="88">
        <f t="shared" si="31"/>
        <v>74</v>
      </c>
      <c r="Y336" s="196">
        <f t="shared" si="32"/>
        <v>1.7464000000000002</v>
      </c>
      <c r="Z336" s="319"/>
      <c r="AA336" s="291"/>
      <c r="AB336" s="63">
        <f>VLOOKUP(B336,'[2]ВОМ КГ-3 СОЭКС'!$C$3:$G$2063,5,0)</f>
        <v>0</v>
      </c>
      <c r="AC336" s="219">
        <f t="shared" si="33"/>
        <v>1746.4</v>
      </c>
    </row>
    <row r="337" spans="1:29" x14ac:dyDescent="0.3">
      <c r="A337" s="159" t="s">
        <v>1059</v>
      </c>
      <c r="B337" s="160" t="s">
        <v>4584</v>
      </c>
      <c r="C337" s="160" t="s">
        <v>4585</v>
      </c>
      <c r="D337" s="113">
        <v>74</v>
      </c>
      <c r="E337" s="85">
        <v>22.9</v>
      </c>
      <c r="F337" s="86">
        <v>1694.6</v>
      </c>
      <c r="G337" s="87">
        <v>7.89</v>
      </c>
      <c r="H337" s="87">
        <v>583.86</v>
      </c>
      <c r="I337" s="180" t="s">
        <v>1040</v>
      </c>
      <c r="J337" s="96">
        <v>1</v>
      </c>
      <c r="K337" s="96">
        <v>12</v>
      </c>
      <c r="L337" s="96">
        <v>11</v>
      </c>
      <c r="M337" s="96">
        <v>12</v>
      </c>
      <c r="N337" s="96">
        <v>11</v>
      </c>
      <c r="O337" s="164">
        <v>12</v>
      </c>
      <c r="P337" s="164">
        <v>11</v>
      </c>
      <c r="Q337" s="96">
        <v>4</v>
      </c>
      <c r="R337" s="77">
        <f t="shared" si="34"/>
        <v>0</v>
      </c>
      <c r="S337" s="77"/>
      <c r="T337" s="291" t="str">
        <f>IFERROR(VLOOKUP(B337,'Найдено на объекте'!$A$2:$I$83,9,0),"-")</f>
        <v>-</v>
      </c>
      <c r="U337" s="196" t="str">
        <f t="shared" si="30"/>
        <v>-</v>
      </c>
      <c r="V337" s="95" t="str">
        <f>IFERROR(VLOOKUP(B337,[1]Отгрузки!$B$208:$C$281,2,0),"-")</f>
        <v>-</v>
      </c>
      <c r="W337" s="95" t="str">
        <f t="shared" si="36"/>
        <v>-</v>
      </c>
      <c r="X337" s="88">
        <f t="shared" si="31"/>
        <v>74</v>
      </c>
      <c r="Y337" s="196">
        <f t="shared" si="32"/>
        <v>1.6945999999999999</v>
      </c>
      <c r="Z337" s="319"/>
      <c r="AA337" s="291"/>
      <c r="AB337" s="63">
        <f>VLOOKUP(B337,'[2]ВОМ КГ-3 СОЭКС'!$C$3:$G$2063,5,0)</f>
        <v>0</v>
      </c>
      <c r="AC337" s="219">
        <f t="shared" si="33"/>
        <v>1694.6</v>
      </c>
    </row>
    <row r="338" spans="1:29" x14ac:dyDescent="0.3">
      <c r="A338" s="159" t="s">
        <v>1062</v>
      </c>
      <c r="B338" s="160" t="s">
        <v>4586</v>
      </c>
      <c r="C338" s="160" t="s">
        <v>4587</v>
      </c>
      <c r="D338" s="113">
        <v>1</v>
      </c>
      <c r="E338" s="85">
        <v>16.8</v>
      </c>
      <c r="F338" s="86">
        <v>16.8</v>
      </c>
      <c r="G338" s="87">
        <v>5.81</v>
      </c>
      <c r="H338" s="87">
        <v>5.81</v>
      </c>
      <c r="I338" s="180" t="s">
        <v>1040</v>
      </c>
      <c r="J338" s="96"/>
      <c r="K338" s="96"/>
      <c r="L338" s="96"/>
      <c r="M338" s="96"/>
      <c r="N338" s="96">
        <v>1</v>
      </c>
      <c r="O338" s="164"/>
      <c r="P338" s="164"/>
      <c r="Q338" s="164"/>
      <c r="R338" s="77">
        <f t="shared" si="34"/>
        <v>0</v>
      </c>
      <c r="S338" s="77"/>
      <c r="T338" s="291" t="str">
        <f>IFERROR(VLOOKUP(B338,'Найдено на объекте'!$A$2:$I$83,9,0),"-")</f>
        <v>-</v>
      </c>
      <c r="U338" s="196" t="str">
        <f t="shared" si="30"/>
        <v>-</v>
      </c>
      <c r="V338" s="95" t="str">
        <f>IFERROR(VLOOKUP(B338,[1]Отгрузки!$B$208:$C$281,2,0),"-")</f>
        <v>-</v>
      </c>
      <c r="W338" s="95" t="str">
        <f t="shared" si="36"/>
        <v>-</v>
      </c>
      <c r="X338" s="88">
        <f t="shared" si="31"/>
        <v>1</v>
      </c>
      <c r="Y338" s="196">
        <f t="shared" si="32"/>
        <v>1.6800000000000002E-2</v>
      </c>
      <c r="Z338" s="319"/>
      <c r="AA338" s="291"/>
      <c r="AB338" s="63">
        <f>VLOOKUP(B338,'[2]ВОМ КГ-3 СОЭКС'!$C$3:$G$2063,5,0)</f>
        <v>0</v>
      </c>
      <c r="AC338" s="219">
        <f t="shared" si="33"/>
        <v>16.8</v>
      </c>
    </row>
    <row r="339" spans="1:29" x14ac:dyDescent="0.3">
      <c r="A339" s="159" t="s">
        <v>1065</v>
      </c>
      <c r="B339" s="160" t="s">
        <v>4588</v>
      </c>
      <c r="C339" s="160" t="s">
        <v>4589</v>
      </c>
      <c r="D339" s="113">
        <v>3</v>
      </c>
      <c r="E339" s="85">
        <v>21.8</v>
      </c>
      <c r="F339" s="86">
        <v>65.400000000000006</v>
      </c>
      <c r="G339" s="87">
        <v>7.51</v>
      </c>
      <c r="H339" s="87">
        <v>22.53</v>
      </c>
      <c r="I339" s="180" t="s">
        <v>1040</v>
      </c>
      <c r="J339" s="96"/>
      <c r="K339" s="96"/>
      <c r="L339" s="96"/>
      <c r="M339" s="96"/>
      <c r="N339" s="96">
        <v>3</v>
      </c>
      <c r="O339" s="164"/>
      <c r="P339" s="164"/>
      <c r="Q339" s="164"/>
      <c r="R339" s="77">
        <f t="shared" si="34"/>
        <v>0</v>
      </c>
      <c r="S339" s="77"/>
      <c r="T339" s="291" t="str">
        <f>IFERROR(VLOOKUP(B339,'Найдено на объекте'!$A$2:$I$83,9,0),"-")</f>
        <v>-</v>
      </c>
      <c r="U339" s="196" t="str">
        <f t="shared" si="30"/>
        <v>-</v>
      </c>
      <c r="V339" s="95" t="str">
        <f>IFERROR(VLOOKUP(B339,[1]Отгрузки!$B$208:$C$281,2,0),"-")</f>
        <v>-</v>
      </c>
      <c r="W339" s="95" t="str">
        <f t="shared" si="36"/>
        <v>-</v>
      </c>
      <c r="X339" s="88">
        <f t="shared" si="31"/>
        <v>3</v>
      </c>
      <c r="Y339" s="196">
        <f t="shared" si="32"/>
        <v>6.54E-2</v>
      </c>
      <c r="Z339" s="319"/>
      <c r="AA339" s="291"/>
      <c r="AB339" s="63">
        <f>VLOOKUP(B339,'[2]ВОМ КГ-3 СОЭКС'!$C$3:$G$2063,5,0)</f>
        <v>0</v>
      </c>
      <c r="AC339" s="219">
        <f t="shared" si="33"/>
        <v>65.400000000000006</v>
      </c>
    </row>
    <row r="340" spans="1:29" x14ac:dyDescent="0.3">
      <c r="A340" s="159" t="s">
        <v>1068</v>
      </c>
      <c r="B340" s="160" t="s">
        <v>4590</v>
      </c>
      <c r="C340" s="160" t="s">
        <v>4591</v>
      </c>
      <c r="D340" s="113">
        <v>1</v>
      </c>
      <c r="E340" s="85">
        <v>6.4</v>
      </c>
      <c r="F340" s="86">
        <v>6.4</v>
      </c>
      <c r="G340" s="87">
        <v>2.2200000000000002</v>
      </c>
      <c r="H340" s="87">
        <v>2.2200000000000002</v>
      </c>
      <c r="I340" s="180" t="s">
        <v>1040</v>
      </c>
      <c r="J340" s="96"/>
      <c r="K340" s="96"/>
      <c r="L340" s="96"/>
      <c r="M340" s="96"/>
      <c r="N340" s="96">
        <v>1</v>
      </c>
      <c r="O340" s="164"/>
      <c r="P340" s="164"/>
      <c r="Q340" s="164"/>
      <c r="R340" s="77">
        <f t="shared" si="34"/>
        <v>0</v>
      </c>
      <c r="S340" s="77"/>
      <c r="T340" s="291" t="str">
        <f>IFERROR(VLOOKUP(B340,'Найдено на объекте'!$A$2:$I$83,9,0),"-")</f>
        <v>-</v>
      </c>
      <c r="U340" s="196" t="str">
        <f t="shared" si="30"/>
        <v>-</v>
      </c>
      <c r="V340" s="95" t="str">
        <f>IFERROR(VLOOKUP(B340,[1]Отгрузки!$B$208:$C$281,2,0),"-")</f>
        <v>-</v>
      </c>
      <c r="W340" s="95" t="str">
        <f t="shared" si="36"/>
        <v>-</v>
      </c>
      <c r="X340" s="88">
        <f t="shared" si="31"/>
        <v>1</v>
      </c>
      <c r="Y340" s="196">
        <f t="shared" si="32"/>
        <v>6.4000000000000003E-3</v>
      </c>
      <c r="Z340" s="319"/>
      <c r="AA340" s="291"/>
      <c r="AB340" s="63">
        <f>VLOOKUP(B340,'[2]ВОМ КГ-3 СОЭКС'!$C$3:$G$2063,5,0)</f>
        <v>0</v>
      </c>
      <c r="AC340" s="219">
        <f t="shared" si="33"/>
        <v>6.4</v>
      </c>
    </row>
    <row r="341" spans="1:29" x14ac:dyDescent="0.3">
      <c r="A341" s="159" t="s">
        <v>1071</v>
      </c>
      <c r="B341" s="160" t="s">
        <v>4592</v>
      </c>
      <c r="C341" s="160" t="s">
        <v>4593</v>
      </c>
      <c r="D341" s="113">
        <v>2</v>
      </c>
      <c r="E341" s="85">
        <v>17.7</v>
      </c>
      <c r="F341" s="86">
        <v>35.4</v>
      </c>
      <c r="G341" s="87">
        <v>6.11</v>
      </c>
      <c r="H341" s="87">
        <v>12.22</v>
      </c>
      <c r="I341" s="180" t="s">
        <v>1040</v>
      </c>
      <c r="J341" s="96"/>
      <c r="K341" s="96"/>
      <c r="L341" s="96"/>
      <c r="M341" s="96"/>
      <c r="N341" s="96">
        <v>2</v>
      </c>
      <c r="O341" s="164"/>
      <c r="P341" s="164"/>
      <c r="Q341" s="164"/>
      <c r="R341" s="77">
        <f t="shared" si="34"/>
        <v>0</v>
      </c>
      <c r="S341" s="77"/>
      <c r="T341" s="291" t="str">
        <f>IFERROR(VLOOKUP(B341,'Найдено на объекте'!$A$2:$I$83,9,0),"-")</f>
        <v>-</v>
      </c>
      <c r="U341" s="196" t="str">
        <f t="shared" si="30"/>
        <v>-</v>
      </c>
      <c r="V341" s="95" t="str">
        <f>IFERROR(VLOOKUP(B341,[1]Отгрузки!$B$208:$C$281,2,0),"-")</f>
        <v>-</v>
      </c>
      <c r="W341" s="95" t="str">
        <f t="shared" si="36"/>
        <v>-</v>
      </c>
      <c r="X341" s="88">
        <f t="shared" si="31"/>
        <v>2</v>
      </c>
      <c r="Y341" s="196">
        <f t="shared" si="32"/>
        <v>3.5400000000000001E-2</v>
      </c>
      <c r="Z341" s="319"/>
      <c r="AA341" s="291"/>
      <c r="AB341" s="63">
        <f>VLOOKUP(B341,'[2]ВОМ КГ-3 СОЭКС'!$C$3:$G$2063,5,0)</f>
        <v>0</v>
      </c>
      <c r="AC341" s="219">
        <f t="shared" si="33"/>
        <v>35.4</v>
      </c>
    </row>
    <row r="342" spans="1:29" x14ac:dyDescent="0.3">
      <c r="A342" s="159" t="s">
        <v>1074</v>
      </c>
      <c r="B342" s="160" t="s">
        <v>4594</v>
      </c>
      <c r="C342" s="160" t="s">
        <v>4595</v>
      </c>
      <c r="D342" s="113">
        <v>2</v>
      </c>
      <c r="E342" s="85">
        <v>10.3</v>
      </c>
      <c r="F342" s="86">
        <v>20.6</v>
      </c>
      <c r="G342" s="87">
        <v>3.57</v>
      </c>
      <c r="H342" s="87">
        <v>7.14</v>
      </c>
      <c r="I342" s="180" t="s">
        <v>1040</v>
      </c>
      <c r="J342" s="96"/>
      <c r="K342" s="96"/>
      <c r="L342" s="96"/>
      <c r="M342" s="96"/>
      <c r="N342" s="96">
        <v>2</v>
      </c>
      <c r="O342" s="164"/>
      <c r="P342" s="164"/>
      <c r="Q342" s="164"/>
      <c r="R342" s="77">
        <f t="shared" si="34"/>
        <v>0</v>
      </c>
      <c r="S342" s="77"/>
      <c r="T342" s="291" t="str">
        <f>IFERROR(VLOOKUP(B342,'Найдено на объекте'!$A$2:$I$83,9,0),"-")</f>
        <v>-</v>
      </c>
      <c r="U342" s="196" t="str">
        <f t="shared" si="30"/>
        <v>-</v>
      </c>
      <c r="V342" s="95" t="str">
        <f>IFERROR(VLOOKUP(B342,[1]Отгрузки!$B$208:$C$281,2,0),"-")</f>
        <v>-</v>
      </c>
      <c r="W342" s="95" t="str">
        <f t="shared" si="36"/>
        <v>-</v>
      </c>
      <c r="X342" s="88">
        <f t="shared" si="31"/>
        <v>2</v>
      </c>
      <c r="Y342" s="196">
        <f t="shared" si="32"/>
        <v>2.06E-2</v>
      </c>
      <c r="Z342" s="319"/>
      <c r="AA342" s="291"/>
      <c r="AB342" s="63">
        <f>VLOOKUP(B342,'[2]ВОМ КГ-3 СОЭКС'!$C$3:$G$2063,5,0)</f>
        <v>0</v>
      </c>
      <c r="AC342" s="219">
        <f t="shared" si="33"/>
        <v>20.6</v>
      </c>
    </row>
    <row r="343" spans="1:29" x14ac:dyDescent="0.3">
      <c r="A343" s="159" t="s">
        <v>1077</v>
      </c>
      <c r="B343" s="160" t="s">
        <v>4596</v>
      </c>
      <c r="C343" s="160" t="s">
        <v>4597</v>
      </c>
      <c r="D343" s="113">
        <v>1</v>
      </c>
      <c r="E343" s="85">
        <v>71.5</v>
      </c>
      <c r="F343" s="86">
        <v>71.5</v>
      </c>
      <c r="G343" s="87">
        <v>24.62</v>
      </c>
      <c r="H343" s="87">
        <v>24.62</v>
      </c>
      <c r="I343" s="180" t="s">
        <v>1040</v>
      </c>
      <c r="J343" s="96"/>
      <c r="K343" s="96"/>
      <c r="L343" s="96"/>
      <c r="M343" s="96"/>
      <c r="N343" s="96"/>
      <c r="O343" s="164"/>
      <c r="P343" s="164"/>
      <c r="Q343" s="164">
        <v>1</v>
      </c>
      <c r="R343" s="77">
        <f t="shared" si="34"/>
        <v>0</v>
      </c>
      <c r="S343" s="77"/>
      <c r="T343" s="291" t="str">
        <f>IFERROR(VLOOKUP(B343,'Найдено на объекте'!$A$2:$I$83,9,0),"-")</f>
        <v>-</v>
      </c>
      <c r="U343" s="196" t="str">
        <f t="shared" si="30"/>
        <v>-</v>
      </c>
      <c r="V343" s="95" t="str">
        <f>IFERROR(VLOOKUP(B343,[1]Отгрузки!$B$208:$C$281,2,0),"-")</f>
        <v>-</v>
      </c>
      <c r="W343" s="95" t="str">
        <f t="shared" si="36"/>
        <v>-</v>
      </c>
      <c r="X343" s="88">
        <f t="shared" si="31"/>
        <v>1</v>
      </c>
      <c r="Y343" s="196">
        <f t="shared" si="32"/>
        <v>7.1499999999999994E-2</v>
      </c>
      <c r="Z343" s="319"/>
      <c r="AA343" s="291"/>
      <c r="AB343" s="63">
        <f>VLOOKUP(B343,'[2]ВОМ КГ-3 СОЭКС'!$C$3:$G$2063,5,0)</f>
        <v>0</v>
      </c>
      <c r="AC343" s="219">
        <f t="shared" si="33"/>
        <v>71.5</v>
      </c>
    </row>
    <row r="344" spans="1:29" x14ac:dyDescent="0.3">
      <c r="A344" s="159" t="s">
        <v>1080</v>
      </c>
      <c r="B344" s="160" t="s">
        <v>3044</v>
      </c>
      <c r="C344" s="160" t="s">
        <v>4598</v>
      </c>
      <c r="D344" s="113">
        <v>2</v>
      </c>
      <c r="E344" s="85">
        <v>14.1</v>
      </c>
      <c r="F344" s="86">
        <v>28.2</v>
      </c>
      <c r="G344" s="87">
        <v>1.75</v>
      </c>
      <c r="H344" s="87">
        <v>3.5</v>
      </c>
      <c r="I344" s="180" t="s">
        <v>170</v>
      </c>
      <c r="J344" s="96"/>
      <c r="K344" s="96"/>
      <c r="L344" s="96"/>
      <c r="M344" s="96">
        <v>1</v>
      </c>
      <c r="N344" s="96">
        <v>1</v>
      </c>
      <c r="O344" s="164"/>
      <c r="P344" s="164"/>
      <c r="Q344" s="164"/>
      <c r="R344" s="77">
        <f t="shared" si="34"/>
        <v>0</v>
      </c>
      <c r="S344" s="77"/>
      <c r="T344" s="291" t="str">
        <f>IFERROR(VLOOKUP(B344,'Найдено на объекте'!$A$2:$I$83,9,0),"-")</f>
        <v>-</v>
      </c>
      <c r="U344" s="196" t="str">
        <f t="shared" si="30"/>
        <v>-</v>
      </c>
      <c r="V344" s="95" t="str">
        <f>IFERROR(VLOOKUP(B344,[1]Отгрузки!$B$208:$C$281,2,0),"-")</f>
        <v>-</v>
      </c>
      <c r="W344" s="95" t="str">
        <f t="shared" si="36"/>
        <v>-</v>
      </c>
      <c r="X344" s="88">
        <f t="shared" si="31"/>
        <v>2</v>
      </c>
      <c r="Y344" s="196">
        <f t="shared" si="32"/>
        <v>2.8199999999999999E-2</v>
      </c>
      <c r="Z344" s="319"/>
      <c r="AA344" s="291"/>
      <c r="AB344" s="63">
        <f>VLOOKUP(B344,'[2]ВОМ КГ-3 СОЭКС'!$C$3:$G$2063,5,0)</f>
        <v>28.2</v>
      </c>
      <c r="AC344" s="219">
        <f t="shared" si="33"/>
        <v>0</v>
      </c>
    </row>
    <row r="345" spans="1:29" x14ac:dyDescent="0.3">
      <c r="A345" s="159" t="s">
        <v>1083</v>
      </c>
      <c r="B345" s="160" t="s">
        <v>3045</v>
      </c>
      <c r="C345" s="160" t="s">
        <v>4599</v>
      </c>
      <c r="D345" s="113">
        <v>2</v>
      </c>
      <c r="E345" s="85">
        <v>20.100000000000001</v>
      </c>
      <c r="F345" s="86">
        <v>40.200000000000003</v>
      </c>
      <c r="G345" s="87">
        <v>2.4700000000000002</v>
      </c>
      <c r="H345" s="87">
        <v>4.9400000000000004</v>
      </c>
      <c r="I345" s="180" t="s">
        <v>170</v>
      </c>
      <c r="J345" s="96"/>
      <c r="K345" s="96"/>
      <c r="L345" s="96"/>
      <c r="M345" s="96">
        <v>1</v>
      </c>
      <c r="N345" s="96">
        <v>1</v>
      </c>
      <c r="O345" s="164"/>
      <c r="P345" s="164"/>
      <c r="Q345" s="164"/>
      <c r="R345" s="77">
        <f t="shared" si="34"/>
        <v>0</v>
      </c>
      <c r="S345" s="77"/>
      <c r="T345" s="291" t="str">
        <f>IFERROR(VLOOKUP(B345,'Найдено на объекте'!$A$2:$I$83,9,0),"-")</f>
        <v>-</v>
      </c>
      <c r="U345" s="196" t="str">
        <f t="shared" si="30"/>
        <v>-</v>
      </c>
      <c r="V345" s="95" t="str">
        <f>IFERROR(VLOOKUP(B345,[1]Отгрузки!$B$208:$C$281,2,0),"-")</f>
        <v>-</v>
      </c>
      <c r="W345" s="95" t="str">
        <f t="shared" si="36"/>
        <v>-</v>
      </c>
      <c r="X345" s="88">
        <f t="shared" si="31"/>
        <v>2</v>
      </c>
      <c r="Y345" s="196">
        <f t="shared" si="32"/>
        <v>4.02E-2</v>
      </c>
      <c r="Z345" s="319"/>
      <c r="AA345" s="291"/>
      <c r="AB345" s="63">
        <f>VLOOKUP(B345,'[2]ВОМ КГ-3 СОЭКС'!$C$3:$G$2063,5,0)</f>
        <v>40.200000000000003</v>
      </c>
      <c r="AC345" s="219">
        <f t="shared" si="33"/>
        <v>0</v>
      </c>
    </row>
    <row r="346" spans="1:29" x14ac:dyDescent="0.3">
      <c r="A346" s="159" t="s">
        <v>1086</v>
      </c>
      <c r="B346" s="160" t="s">
        <v>3046</v>
      </c>
      <c r="C346" s="160" t="s">
        <v>4600</v>
      </c>
      <c r="D346" s="113">
        <v>2</v>
      </c>
      <c r="E346" s="85">
        <v>20</v>
      </c>
      <c r="F346" s="86">
        <v>40</v>
      </c>
      <c r="G346" s="87">
        <v>2.46</v>
      </c>
      <c r="H346" s="87">
        <v>4.92</v>
      </c>
      <c r="I346" s="180" t="s">
        <v>170</v>
      </c>
      <c r="J346" s="96"/>
      <c r="K346" s="96"/>
      <c r="L346" s="96"/>
      <c r="M346" s="96">
        <v>1</v>
      </c>
      <c r="N346" s="96">
        <v>1</v>
      </c>
      <c r="O346" s="164"/>
      <c r="P346" s="164"/>
      <c r="Q346" s="164"/>
      <c r="R346" s="77">
        <f t="shared" si="34"/>
        <v>0</v>
      </c>
      <c r="S346" s="77"/>
      <c r="T346" s="291" t="str">
        <f>IFERROR(VLOOKUP(B346,'Найдено на объекте'!$A$2:$I$83,9,0),"-")</f>
        <v>-</v>
      </c>
      <c r="U346" s="196" t="str">
        <f t="shared" si="30"/>
        <v>-</v>
      </c>
      <c r="V346" s="95" t="str">
        <f>IFERROR(VLOOKUP(B346,[1]Отгрузки!$B$208:$C$281,2,0),"-")</f>
        <v>-</v>
      </c>
      <c r="W346" s="95" t="str">
        <f t="shared" si="36"/>
        <v>-</v>
      </c>
      <c r="X346" s="88">
        <f t="shared" si="31"/>
        <v>2</v>
      </c>
      <c r="Y346" s="196">
        <f t="shared" si="32"/>
        <v>0.04</v>
      </c>
      <c r="Z346" s="319"/>
      <c r="AA346" s="291"/>
      <c r="AB346" s="63">
        <f>VLOOKUP(B346,'[2]ВОМ КГ-3 СОЭКС'!$C$3:$G$2063,5,0)</f>
        <v>40</v>
      </c>
      <c r="AC346" s="219">
        <f t="shared" si="33"/>
        <v>0</v>
      </c>
    </row>
    <row r="347" spans="1:29" x14ac:dyDescent="0.3">
      <c r="A347" s="159" t="s">
        <v>1089</v>
      </c>
      <c r="B347" s="160" t="s">
        <v>3047</v>
      </c>
      <c r="C347" s="160" t="s">
        <v>4601</v>
      </c>
      <c r="D347" s="113">
        <v>1</v>
      </c>
      <c r="E347" s="85">
        <v>33.4</v>
      </c>
      <c r="F347" s="86">
        <v>33.4</v>
      </c>
      <c r="G347" s="87">
        <v>4.09</v>
      </c>
      <c r="H347" s="87">
        <v>4.09</v>
      </c>
      <c r="I347" s="180" t="s">
        <v>170</v>
      </c>
      <c r="J347" s="96"/>
      <c r="K347" s="96"/>
      <c r="L347" s="96"/>
      <c r="M347" s="96">
        <v>1</v>
      </c>
      <c r="N347" s="96"/>
      <c r="O347" s="164"/>
      <c r="P347" s="164"/>
      <c r="Q347" s="164"/>
      <c r="R347" s="77">
        <f t="shared" si="34"/>
        <v>0</v>
      </c>
      <c r="S347" s="77"/>
      <c r="T347" s="291" t="str">
        <f>IFERROR(VLOOKUP(B347,'Найдено на объекте'!$A$2:$I$83,9,0),"-")</f>
        <v>-</v>
      </c>
      <c r="U347" s="196" t="str">
        <f t="shared" si="30"/>
        <v>-</v>
      </c>
      <c r="V347" s="95" t="str">
        <f>IFERROR(VLOOKUP(B347,[1]Отгрузки!$B$208:$C$281,2,0),"-")</f>
        <v>-</v>
      </c>
      <c r="W347" s="95" t="str">
        <f t="shared" si="36"/>
        <v>-</v>
      </c>
      <c r="X347" s="88">
        <f t="shared" si="31"/>
        <v>1</v>
      </c>
      <c r="Y347" s="196">
        <f t="shared" si="32"/>
        <v>3.3399999999999999E-2</v>
      </c>
      <c r="Z347" s="319"/>
      <c r="AA347" s="291"/>
      <c r="AB347" s="63">
        <f>VLOOKUP(B347,'[2]ВОМ КГ-3 СОЭКС'!$C$3:$G$2063,5,0)</f>
        <v>33.4</v>
      </c>
      <c r="AC347" s="219">
        <f t="shared" si="33"/>
        <v>0</v>
      </c>
    </row>
    <row r="348" spans="1:29" x14ac:dyDescent="0.3">
      <c r="A348" s="159" t="s">
        <v>1092</v>
      </c>
      <c r="B348" s="160" t="s">
        <v>3048</v>
      </c>
      <c r="C348" s="160" t="s">
        <v>4602</v>
      </c>
      <c r="D348" s="113">
        <v>2</v>
      </c>
      <c r="E348" s="85">
        <v>29.7</v>
      </c>
      <c r="F348" s="86">
        <v>59.4</v>
      </c>
      <c r="G348" s="87">
        <v>3.63</v>
      </c>
      <c r="H348" s="87">
        <v>7.26</v>
      </c>
      <c r="I348" s="180" t="s">
        <v>170</v>
      </c>
      <c r="J348" s="96"/>
      <c r="K348" s="96"/>
      <c r="L348" s="96"/>
      <c r="M348" s="96">
        <v>1</v>
      </c>
      <c r="N348" s="96">
        <v>1</v>
      </c>
      <c r="O348" s="164"/>
      <c r="P348" s="164"/>
      <c r="Q348" s="164"/>
      <c r="R348" s="77">
        <f t="shared" si="34"/>
        <v>0</v>
      </c>
      <c r="S348" s="77"/>
      <c r="T348" s="291" t="str">
        <f>IFERROR(VLOOKUP(B348,'Найдено на объекте'!$A$2:$I$83,9,0),"-")</f>
        <v>-</v>
      </c>
      <c r="U348" s="196" t="str">
        <f t="shared" si="30"/>
        <v>-</v>
      </c>
      <c r="V348" s="95" t="str">
        <f>IFERROR(VLOOKUP(B348,[1]Отгрузки!$B$208:$C$281,2,0),"-")</f>
        <v>-</v>
      </c>
      <c r="W348" s="95" t="str">
        <f t="shared" si="36"/>
        <v>-</v>
      </c>
      <c r="X348" s="88">
        <f t="shared" si="31"/>
        <v>2</v>
      </c>
      <c r="Y348" s="196">
        <f t="shared" si="32"/>
        <v>5.9400000000000001E-2</v>
      </c>
      <c r="Z348" s="319"/>
      <c r="AA348" s="291"/>
      <c r="AB348" s="63">
        <f>VLOOKUP(B348,'[2]ВОМ КГ-3 СОЭКС'!$C$3:$G$2063,5,0)</f>
        <v>59.4</v>
      </c>
      <c r="AC348" s="219">
        <f t="shared" si="33"/>
        <v>0</v>
      </c>
    </row>
    <row r="349" spans="1:29" x14ac:dyDescent="0.3">
      <c r="A349" s="159" t="s">
        <v>1095</v>
      </c>
      <c r="B349" s="160" t="s">
        <v>3049</v>
      </c>
      <c r="C349" s="160" t="s">
        <v>4603</v>
      </c>
      <c r="D349" s="113">
        <v>2</v>
      </c>
      <c r="E349" s="85">
        <v>25.2</v>
      </c>
      <c r="F349" s="86">
        <v>50.4</v>
      </c>
      <c r="G349" s="87">
        <v>3.09</v>
      </c>
      <c r="H349" s="87">
        <v>6.18</v>
      </c>
      <c r="I349" s="180" t="s">
        <v>170</v>
      </c>
      <c r="J349" s="96"/>
      <c r="K349" s="96"/>
      <c r="L349" s="96"/>
      <c r="M349" s="96">
        <v>1</v>
      </c>
      <c r="N349" s="96">
        <v>1</v>
      </c>
      <c r="O349" s="164"/>
      <c r="P349" s="164"/>
      <c r="Q349" s="164"/>
      <c r="R349" s="77">
        <f t="shared" si="34"/>
        <v>0</v>
      </c>
      <c r="S349" s="77"/>
      <c r="T349" s="291" t="str">
        <f>IFERROR(VLOOKUP(B349,'Найдено на объекте'!$A$2:$I$83,9,0),"-")</f>
        <v>-</v>
      </c>
      <c r="U349" s="196" t="str">
        <f t="shared" si="30"/>
        <v>-</v>
      </c>
      <c r="V349" s="95" t="str">
        <f>IFERROR(VLOOKUP(B349,[1]Отгрузки!$B$208:$C$281,2,0),"-")</f>
        <v>-</v>
      </c>
      <c r="W349" s="95" t="str">
        <f t="shared" si="36"/>
        <v>-</v>
      </c>
      <c r="X349" s="88">
        <f t="shared" si="31"/>
        <v>2</v>
      </c>
      <c r="Y349" s="196">
        <f t="shared" si="32"/>
        <v>5.04E-2</v>
      </c>
      <c r="Z349" s="319"/>
      <c r="AA349" s="291"/>
      <c r="AB349" s="63">
        <f>VLOOKUP(B349,'[2]ВОМ КГ-3 СОЭКС'!$C$3:$G$2063,5,0)</f>
        <v>50.4</v>
      </c>
      <c r="AC349" s="219">
        <f t="shared" si="33"/>
        <v>0</v>
      </c>
    </row>
    <row r="350" spans="1:29" x14ac:dyDescent="0.3">
      <c r="A350" s="159" t="s">
        <v>1098</v>
      </c>
      <c r="B350" s="160" t="s">
        <v>3050</v>
      </c>
      <c r="C350" s="160" t="s">
        <v>4604</v>
      </c>
      <c r="D350" s="113">
        <v>1</v>
      </c>
      <c r="E350" s="85">
        <v>26.1</v>
      </c>
      <c r="F350" s="86">
        <v>26.1</v>
      </c>
      <c r="G350" s="87">
        <v>3.19</v>
      </c>
      <c r="H350" s="87">
        <v>3.19</v>
      </c>
      <c r="I350" s="180" t="s">
        <v>170</v>
      </c>
      <c r="J350" s="96"/>
      <c r="K350" s="96"/>
      <c r="L350" s="96"/>
      <c r="M350" s="96">
        <v>1</v>
      </c>
      <c r="N350" s="96"/>
      <c r="O350" s="164"/>
      <c r="P350" s="164"/>
      <c r="Q350" s="164"/>
      <c r="R350" s="77">
        <f t="shared" si="34"/>
        <v>0</v>
      </c>
      <c r="S350" s="77"/>
      <c r="T350" s="291" t="str">
        <f>IFERROR(VLOOKUP(B350,'Найдено на объекте'!$A$2:$I$83,9,0),"-")</f>
        <v>-</v>
      </c>
      <c r="U350" s="196" t="str">
        <f t="shared" si="30"/>
        <v>-</v>
      </c>
      <c r="V350" s="95" t="str">
        <f>IFERROR(VLOOKUP(B350,[1]Отгрузки!$B$208:$C$281,2,0),"-")</f>
        <v>-</v>
      </c>
      <c r="W350" s="95" t="str">
        <f t="shared" si="36"/>
        <v>-</v>
      </c>
      <c r="X350" s="88">
        <f t="shared" si="31"/>
        <v>1</v>
      </c>
      <c r="Y350" s="196">
        <f t="shared" si="32"/>
        <v>2.6100000000000002E-2</v>
      </c>
      <c r="Z350" s="319"/>
      <c r="AA350" s="291"/>
      <c r="AB350" s="63">
        <f>VLOOKUP(B350,'[2]ВОМ КГ-3 СОЭКС'!$C$3:$G$2063,5,0)</f>
        <v>26.1</v>
      </c>
      <c r="AC350" s="219">
        <f t="shared" si="33"/>
        <v>0</v>
      </c>
    </row>
    <row r="351" spans="1:29" x14ac:dyDescent="0.3">
      <c r="A351" s="159" t="s">
        <v>1101</v>
      </c>
      <c r="B351" s="160" t="s">
        <v>3051</v>
      </c>
      <c r="C351" s="160" t="s">
        <v>4605</v>
      </c>
      <c r="D351" s="113">
        <v>1</v>
      </c>
      <c r="E351" s="85">
        <v>17.399999999999999</v>
      </c>
      <c r="F351" s="86">
        <v>17.399999999999999</v>
      </c>
      <c r="G351" s="87">
        <v>2.14</v>
      </c>
      <c r="H351" s="87">
        <v>2.14</v>
      </c>
      <c r="I351" s="180" t="s">
        <v>170</v>
      </c>
      <c r="J351" s="96"/>
      <c r="K351" s="96"/>
      <c r="L351" s="96"/>
      <c r="M351" s="96">
        <v>1</v>
      </c>
      <c r="N351" s="96"/>
      <c r="O351" s="164"/>
      <c r="P351" s="164"/>
      <c r="Q351" s="164"/>
      <c r="R351" s="77">
        <f t="shared" si="34"/>
        <v>0</v>
      </c>
      <c r="S351" s="77"/>
      <c r="T351" s="291" t="str">
        <f>IFERROR(VLOOKUP(B351,'Найдено на объекте'!$A$2:$I$83,9,0),"-")</f>
        <v>-</v>
      </c>
      <c r="U351" s="196" t="str">
        <f t="shared" si="30"/>
        <v>-</v>
      </c>
      <c r="V351" s="95" t="str">
        <f>IFERROR(VLOOKUP(B351,[1]Отгрузки!$B$208:$C$281,2,0),"-")</f>
        <v>-</v>
      </c>
      <c r="W351" s="95" t="str">
        <f t="shared" si="36"/>
        <v>-</v>
      </c>
      <c r="X351" s="88">
        <f t="shared" si="31"/>
        <v>1</v>
      </c>
      <c r="Y351" s="196">
        <f t="shared" si="32"/>
        <v>1.7399999999999999E-2</v>
      </c>
      <c r="Z351" s="319"/>
      <c r="AA351" s="291"/>
      <c r="AB351" s="63">
        <f>VLOOKUP(B351,'[2]ВОМ КГ-3 СОЭКС'!$C$3:$G$2063,5,0)</f>
        <v>17.399999999999999</v>
      </c>
      <c r="AC351" s="219">
        <f t="shared" si="33"/>
        <v>0</v>
      </c>
    </row>
    <row r="352" spans="1:29" x14ac:dyDescent="0.3">
      <c r="A352" s="159" t="s">
        <v>1104</v>
      </c>
      <c r="B352" s="160" t="s">
        <v>3052</v>
      </c>
      <c r="C352" s="160" t="s">
        <v>4606</v>
      </c>
      <c r="D352" s="113">
        <v>1</v>
      </c>
      <c r="E352" s="85">
        <v>8.9</v>
      </c>
      <c r="F352" s="86">
        <v>8.9</v>
      </c>
      <c r="G352" s="87">
        <v>1.1200000000000001</v>
      </c>
      <c r="H352" s="87">
        <v>1.1200000000000001</v>
      </c>
      <c r="I352" s="180" t="s">
        <v>170</v>
      </c>
      <c r="J352" s="96"/>
      <c r="K352" s="96"/>
      <c r="L352" s="96"/>
      <c r="M352" s="96">
        <v>1</v>
      </c>
      <c r="N352" s="96"/>
      <c r="O352" s="164"/>
      <c r="P352" s="164"/>
      <c r="Q352" s="164"/>
      <c r="R352" s="77">
        <f t="shared" si="34"/>
        <v>0</v>
      </c>
      <c r="S352" s="77"/>
      <c r="T352" s="291" t="str">
        <f>IFERROR(VLOOKUP(B352,'Найдено на объекте'!$A$2:$I$83,9,0),"-")</f>
        <v>-</v>
      </c>
      <c r="U352" s="196" t="str">
        <f t="shared" si="30"/>
        <v>-</v>
      </c>
      <c r="V352" s="95" t="str">
        <f>IFERROR(VLOOKUP(B352,[1]Отгрузки!$B$208:$C$281,2,0),"-")</f>
        <v>-</v>
      </c>
      <c r="W352" s="95" t="str">
        <f t="shared" si="36"/>
        <v>-</v>
      </c>
      <c r="X352" s="88">
        <f t="shared" si="31"/>
        <v>1</v>
      </c>
      <c r="Y352" s="196">
        <f t="shared" si="32"/>
        <v>8.8999999999999999E-3</v>
      </c>
      <c r="Z352" s="319"/>
      <c r="AA352" s="291"/>
      <c r="AB352" s="63">
        <f>VLOOKUP(B352,'[2]ВОМ КГ-3 СОЭКС'!$C$3:$G$2063,5,0)</f>
        <v>8.9</v>
      </c>
      <c r="AC352" s="219">
        <f t="shared" si="33"/>
        <v>0</v>
      </c>
    </row>
    <row r="353" spans="1:29" x14ac:dyDescent="0.3">
      <c r="A353" s="159" t="s">
        <v>1107</v>
      </c>
      <c r="B353" s="160" t="s">
        <v>3053</v>
      </c>
      <c r="C353" s="160" t="s">
        <v>4607</v>
      </c>
      <c r="D353" s="113">
        <v>1</v>
      </c>
      <c r="E353" s="85">
        <v>16.5</v>
      </c>
      <c r="F353" s="86">
        <v>16.5</v>
      </c>
      <c r="G353" s="87">
        <v>2.04</v>
      </c>
      <c r="H353" s="87">
        <v>2.04</v>
      </c>
      <c r="I353" s="180" t="s">
        <v>170</v>
      </c>
      <c r="J353" s="96"/>
      <c r="K353" s="96"/>
      <c r="L353" s="96"/>
      <c r="M353" s="96">
        <v>1</v>
      </c>
      <c r="N353" s="96"/>
      <c r="O353" s="164"/>
      <c r="P353" s="164"/>
      <c r="Q353" s="164"/>
      <c r="R353" s="77">
        <f t="shared" si="34"/>
        <v>0</v>
      </c>
      <c r="S353" s="77"/>
      <c r="T353" s="291" t="str">
        <f>IFERROR(VLOOKUP(B353,'Найдено на объекте'!$A$2:$I$83,9,0),"-")</f>
        <v>-</v>
      </c>
      <c r="U353" s="196" t="str">
        <f t="shared" si="30"/>
        <v>-</v>
      </c>
      <c r="V353" s="95" t="str">
        <f>IFERROR(VLOOKUP(B353,[1]Отгрузки!$B$208:$C$281,2,0),"-")</f>
        <v>-</v>
      </c>
      <c r="W353" s="95" t="str">
        <f t="shared" si="36"/>
        <v>-</v>
      </c>
      <c r="X353" s="88">
        <f t="shared" si="31"/>
        <v>1</v>
      </c>
      <c r="Y353" s="196">
        <f t="shared" si="32"/>
        <v>1.6500000000000001E-2</v>
      </c>
      <c r="Z353" s="319"/>
      <c r="AA353" s="291"/>
      <c r="AB353" s="63">
        <f>VLOOKUP(B353,'[2]ВОМ КГ-3 СОЭКС'!$C$3:$G$2063,5,0)</f>
        <v>16.5</v>
      </c>
      <c r="AC353" s="219">
        <f t="shared" si="33"/>
        <v>0</v>
      </c>
    </row>
    <row r="354" spans="1:29" x14ac:dyDescent="0.3">
      <c r="A354" s="159" t="s">
        <v>1110</v>
      </c>
      <c r="B354" s="160" t="s">
        <v>3054</v>
      </c>
      <c r="C354" s="160" t="s">
        <v>4608</v>
      </c>
      <c r="D354" s="113">
        <v>2</v>
      </c>
      <c r="E354" s="85">
        <v>19.399999999999999</v>
      </c>
      <c r="F354" s="86">
        <v>38.799999999999997</v>
      </c>
      <c r="G354" s="87">
        <v>2.2799999999999998</v>
      </c>
      <c r="H354" s="87">
        <v>4.5599999999999996</v>
      </c>
      <c r="I354" s="180" t="s">
        <v>170</v>
      </c>
      <c r="J354" s="96"/>
      <c r="K354" s="96"/>
      <c r="L354" s="96"/>
      <c r="M354" s="96">
        <v>2</v>
      </c>
      <c r="N354" s="96"/>
      <c r="O354" s="96"/>
      <c r="P354" s="96"/>
      <c r="Q354" s="164"/>
      <c r="R354" s="77">
        <f t="shared" si="34"/>
        <v>0</v>
      </c>
      <c r="S354" s="77"/>
      <c r="T354" s="291" t="str">
        <f>IFERROR(VLOOKUP(B354,'Найдено на объекте'!$A$2:$I$83,9,0),"-")</f>
        <v>-</v>
      </c>
      <c r="U354" s="196" t="str">
        <f t="shared" si="30"/>
        <v>-</v>
      </c>
      <c r="V354" s="95" t="str">
        <f>IFERROR(VLOOKUP(B354,[1]Отгрузки!$B$208:$C$281,2,0),"-")</f>
        <v>-</v>
      </c>
      <c r="W354" s="95" t="str">
        <f t="shared" si="36"/>
        <v>-</v>
      </c>
      <c r="X354" s="88">
        <f t="shared" si="31"/>
        <v>2</v>
      </c>
      <c r="Y354" s="196">
        <f t="shared" si="32"/>
        <v>3.8799999999999994E-2</v>
      </c>
      <c r="Z354" s="319"/>
      <c r="AA354" s="291"/>
      <c r="AB354" s="63">
        <f>VLOOKUP(B354,'[2]ВОМ КГ-3 СОЭКС'!$C$3:$G$2063,5,0)</f>
        <v>38.799999999999997</v>
      </c>
      <c r="AC354" s="219">
        <f t="shared" si="33"/>
        <v>0</v>
      </c>
    </row>
    <row r="355" spans="1:29" x14ac:dyDescent="0.3">
      <c r="A355" s="159" t="s">
        <v>1113</v>
      </c>
      <c r="B355" s="160" t="s">
        <v>3055</v>
      </c>
      <c r="C355" s="160" t="s">
        <v>4609</v>
      </c>
      <c r="D355" s="113">
        <v>1</v>
      </c>
      <c r="E355" s="85">
        <v>13.7</v>
      </c>
      <c r="F355" s="86">
        <v>13.7</v>
      </c>
      <c r="G355" s="87">
        <v>1.72</v>
      </c>
      <c r="H355" s="87">
        <v>1.72</v>
      </c>
      <c r="I355" s="180" t="s">
        <v>170</v>
      </c>
      <c r="J355" s="96"/>
      <c r="K355" s="96"/>
      <c r="L355" s="96"/>
      <c r="M355" s="96">
        <v>1</v>
      </c>
      <c r="N355" s="96"/>
      <c r="O355" s="164"/>
      <c r="P355" s="164"/>
      <c r="Q355" s="164"/>
      <c r="R355" s="77">
        <f t="shared" si="34"/>
        <v>0</v>
      </c>
      <c r="S355" s="77"/>
      <c r="T355" s="291" t="str">
        <f>IFERROR(VLOOKUP(B355,'Найдено на объекте'!$A$2:$I$83,9,0),"-")</f>
        <v>-</v>
      </c>
      <c r="U355" s="196" t="str">
        <f t="shared" si="30"/>
        <v>-</v>
      </c>
      <c r="V355" s="95" t="str">
        <f>IFERROR(VLOOKUP(B355,[1]Отгрузки!$B$208:$C$281,2,0),"-")</f>
        <v>-</v>
      </c>
      <c r="W355" s="95" t="str">
        <f t="shared" si="36"/>
        <v>-</v>
      </c>
      <c r="X355" s="88">
        <f t="shared" si="31"/>
        <v>1</v>
      </c>
      <c r="Y355" s="196">
        <f t="shared" si="32"/>
        <v>1.3699999999999999E-2</v>
      </c>
      <c r="Z355" s="319"/>
      <c r="AA355" s="291"/>
      <c r="AB355" s="63">
        <f>VLOOKUP(B355,'[2]ВОМ КГ-3 СОЭКС'!$C$3:$G$2063,5,0)</f>
        <v>13.7</v>
      </c>
      <c r="AC355" s="219">
        <f t="shared" si="33"/>
        <v>0</v>
      </c>
    </row>
    <row r="356" spans="1:29" x14ac:dyDescent="0.3">
      <c r="A356" s="159" t="s">
        <v>1116</v>
      </c>
      <c r="B356" s="160" t="s">
        <v>3056</v>
      </c>
      <c r="C356" s="160" t="s">
        <v>4610</v>
      </c>
      <c r="D356" s="113">
        <v>1</v>
      </c>
      <c r="E356" s="85">
        <v>32.4</v>
      </c>
      <c r="F356" s="86">
        <v>32.4</v>
      </c>
      <c r="G356" s="87">
        <v>3.97</v>
      </c>
      <c r="H356" s="87">
        <v>3.97</v>
      </c>
      <c r="I356" s="180" t="s">
        <v>170</v>
      </c>
      <c r="J356" s="96"/>
      <c r="K356" s="96"/>
      <c r="L356" s="96"/>
      <c r="M356" s="96"/>
      <c r="N356" s="96">
        <v>1</v>
      </c>
      <c r="O356" s="164"/>
      <c r="P356" s="164"/>
      <c r="Q356" s="164"/>
      <c r="R356" s="77">
        <f t="shared" si="34"/>
        <v>0</v>
      </c>
      <c r="S356" s="77"/>
      <c r="T356" s="291" t="str">
        <f>IFERROR(VLOOKUP(B356,'Найдено на объекте'!$A$2:$I$83,9,0),"-")</f>
        <v>-</v>
      </c>
      <c r="U356" s="196" t="str">
        <f t="shared" si="30"/>
        <v>-</v>
      </c>
      <c r="V356" s="95" t="str">
        <f>IFERROR(VLOOKUP(B356,[1]Отгрузки!$B$208:$C$281,2,0),"-")</f>
        <v>-</v>
      </c>
      <c r="W356" s="95" t="str">
        <f t="shared" si="36"/>
        <v>-</v>
      </c>
      <c r="X356" s="88">
        <f t="shared" si="31"/>
        <v>1</v>
      </c>
      <c r="Y356" s="196">
        <f t="shared" si="32"/>
        <v>3.2399999999999998E-2</v>
      </c>
      <c r="Z356" s="319"/>
      <c r="AA356" s="291"/>
      <c r="AB356" s="63">
        <f>VLOOKUP(B356,'[2]ВОМ КГ-3 СОЭКС'!$C$3:$G$2063,5,0)</f>
        <v>32.4</v>
      </c>
      <c r="AC356" s="219">
        <f t="shared" si="33"/>
        <v>0</v>
      </c>
    </row>
    <row r="357" spans="1:29" x14ac:dyDescent="0.3">
      <c r="A357" s="159" t="s">
        <v>1119</v>
      </c>
      <c r="B357" s="160" t="s">
        <v>3057</v>
      </c>
      <c r="C357" s="160" t="s">
        <v>4611</v>
      </c>
      <c r="D357" s="113">
        <v>1</v>
      </c>
      <c r="E357" s="85">
        <v>27</v>
      </c>
      <c r="F357" s="86">
        <v>27</v>
      </c>
      <c r="G357" s="87">
        <v>3.3</v>
      </c>
      <c r="H357" s="87">
        <v>3.3</v>
      </c>
      <c r="I357" s="180" t="s">
        <v>170</v>
      </c>
      <c r="J357" s="96"/>
      <c r="K357" s="96"/>
      <c r="L357" s="96"/>
      <c r="M357" s="96"/>
      <c r="N357" s="96">
        <v>1</v>
      </c>
      <c r="O357" s="164"/>
      <c r="P357" s="164"/>
      <c r="Q357" s="164"/>
      <c r="R357" s="77">
        <f t="shared" si="34"/>
        <v>0</v>
      </c>
      <c r="S357" s="77"/>
      <c r="T357" s="291" t="str">
        <f>IFERROR(VLOOKUP(B357,'Найдено на объекте'!$A$2:$I$83,9,0),"-")</f>
        <v>-</v>
      </c>
      <c r="U357" s="196" t="str">
        <f t="shared" si="30"/>
        <v>-</v>
      </c>
      <c r="V357" s="95" t="str">
        <f>IFERROR(VLOOKUP(B357,[1]Отгрузки!$B$208:$C$281,2,0),"-")</f>
        <v>-</v>
      </c>
      <c r="W357" s="95" t="str">
        <f t="shared" si="36"/>
        <v>-</v>
      </c>
      <c r="X357" s="88">
        <f t="shared" si="31"/>
        <v>1</v>
      </c>
      <c r="Y357" s="196">
        <f t="shared" si="32"/>
        <v>2.7E-2</v>
      </c>
      <c r="Z357" s="319"/>
      <c r="AA357" s="291"/>
      <c r="AB357" s="63">
        <f>VLOOKUP(B357,'[2]ВОМ КГ-3 СОЭКС'!$C$3:$G$2063,5,0)</f>
        <v>27</v>
      </c>
      <c r="AC357" s="219">
        <f t="shared" si="33"/>
        <v>0</v>
      </c>
    </row>
    <row r="358" spans="1:29" x14ac:dyDescent="0.3">
      <c r="A358" s="159" t="s">
        <v>1122</v>
      </c>
      <c r="B358" s="160" t="s">
        <v>3058</v>
      </c>
      <c r="C358" s="160" t="s">
        <v>4612</v>
      </c>
      <c r="D358" s="113">
        <v>2</v>
      </c>
      <c r="E358" s="85">
        <v>8.1</v>
      </c>
      <c r="F358" s="86">
        <v>16.2</v>
      </c>
      <c r="G358" s="87">
        <v>1.02</v>
      </c>
      <c r="H358" s="87">
        <v>2.04</v>
      </c>
      <c r="I358" s="180" t="s">
        <v>170</v>
      </c>
      <c r="J358" s="96"/>
      <c r="K358" s="96"/>
      <c r="L358" s="96"/>
      <c r="M358" s="96"/>
      <c r="N358" s="96">
        <v>2</v>
      </c>
      <c r="O358" s="164"/>
      <c r="P358" s="164"/>
      <c r="Q358" s="164"/>
      <c r="R358" s="77">
        <f t="shared" si="34"/>
        <v>0</v>
      </c>
      <c r="S358" s="77"/>
      <c r="T358" s="291" t="str">
        <f>IFERROR(VLOOKUP(B358,'Найдено на объекте'!$A$2:$I$83,9,0),"-")</f>
        <v>-</v>
      </c>
      <c r="U358" s="196" t="str">
        <f t="shared" si="30"/>
        <v>-</v>
      </c>
      <c r="V358" s="95" t="str">
        <f>IFERROR(VLOOKUP(B358,[1]Отгрузки!$B$208:$C$281,2,0),"-")</f>
        <v>-</v>
      </c>
      <c r="W358" s="95" t="str">
        <f t="shared" si="36"/>
        <v>-</v>
      </c>
      <c r="X358" s="88">
        <f t="shared" si="31"/>
        <v>2</v>
      </c>
      <c r="Y358" s="196">
        <f t="shared" si="32"/>
        <v>1.6199999999999999E-2</v>
      </c>
      <c r="Z358" s="319"/>
      <c r="AA358" s="291"/>
      <c r="AB358" s="63">
        <f>VLOOKUP(B358,'[2]ВОМ КГ-3 СОЭКС'!$C$3:$G$2063,5,0)</f>
        <v>16.2</v>
      </c>
      <c r="AC358" s="219">
        <f t="shared" si="33"/>
        <v>0</v>
      </c>
    </row>
    <row r="359" spans="1:29" x14ac:dyDescent="0.3">
      <c r="A359" s="159" t="s">
        <v>1125</v>
      </c>
      <c r="B359" s="160" t="s">
        <v>3059</v>
      </c>
      <c r="C359" s="160" t="s">
        <v>4613</v>
      </c>
      <c r="D359" s="113">
        <v>3</v>
      </c>
      <c r="E359" s="85">
        <v>20.3</v>
      </c>
      <c r="F359" s="86">
        <v>60.9</v>
      </c>
      <c r="G359" s="87">
        <v>2.5</v>
      </c>
      <c r="H359" s="87">
        <v>7.5</v>
      </c>
      <c r="I359" s="180" t="s">
        <v>170</v>
      </c>
      <c r="J359" s="96"/>
      <c r="K359" s="96"/>
      <c r="L359" s="96"/>
      <c r="M359" s="96"/>
      <c r="N359" s="96">
        <v>3</v>
      </c>
      <c r="O359" s="164"/>
      <c r="P359" s="164"/>
      <c r="Q359" s="164"/>
      <c r="R359" s="77">
        <f t="shared" si="34"/>
        <v>0</v>
      </c>
      <c r="S359" s="77"/>
      <c r="T359" s="291" t="str">
        <f>IFERROR(VLOOKUP(B359,'Найдено на объекте'!$A$2:$I$83,9,0),"-")</f>
        <v>-</v>
      </c>
      <c r="U359" s="196" t="str">
        <f t="shared" si="30"/>
        <v>-</v>
      </c>
      <c r="V359" s="95" t="str">
        <f>IFERROR(VLOOKUP(B359,[1]Отгрузки!$B$208:$C$281,2,0),"-")</f>
        <v>-</v>
      </c>
      <c r="W359" s="95" t="str">
        <f t="shared" si="36"/>
        <v>-</v>
      </c>
      <c r="X359" s="88">
        <f t="shared" si="31"/>
        <v>3</v>
      </c>
      <c r="Y359" s="196">
        <f t="shared" si="32"/>
        <v>6.0900000000000003E-2</v>
      </c>
      <c r="Z359" s="319"/>
      <c r="AA359" s="291"/>
      <c r="AB359" s="63">
        <f>VLOOKUP(B359,'[2]ВОМ КГ-3 СОЭКС'!$C$3:$G$2063,5,0)</f>
        <v>60.9</v>
      </c>
      <c r="AC359" s="219">
        <f t="shared" si="33"/>
        <v>0</v>
      </c>
    </row>
    <row r="360" spans="1:29" x14ac:dyDescent="0.3">
      <c r="A360" s="159" t="s">
        <v>1128</v>
      </c>
      <c r="B360" s="160" t="s">
        <v>3060</v>
      </c>
      <c r="C360" s="160" t="s">
        <v>4614</v>
      </c>
      <c r="D360" s="113">
        <v>3</v>
      </c>
      <c r="E360" s="85">
        <v>24</v>
      </c>
      <c r="F360" s="86">
        <v>72</v>
      </c>
      <c r="G360" s="87">
        <v>2.95</v>
      </c>
      <c r="H360" s="87">
        <v>8.85</v>
      </c>
      <c r="I360" s="180" t="s">
        <v>170</v>
      </c>
      <c r="J360" s="96"/>
      <c r="K360" s="96"/>
      <c r="L360" s="96"/>
      <c r="M360" s="96"/>
      <c r="N360" s="96">
        <v>3</v>
      </c>
      <c r="O360" s="164"/>
      <c r="P360" s="164"/>
      <c r="Q360" s="164"/>
      <c r="R360" s="77">
        <f t="shared" si="34"/>
        <v>0</v>
      </c>
      <c r="S360" s="77"/>
      <c r="T360" s="291" t="str">
        <f>IFERROR(VLOOKUP(B360,'Найдено на объекте'!$A$2:$I$83,9,0),"-")</f>
        <v>-</v>
      </c>
      <c r="U360" s="196" t="str">
        <f t="shared" si="30"/>
        <v>-</v>
      </c>
      <c r="V360" s="95" t="str">
        <f>IFERROR(VLOOKUP(B360,[1]Отгрузки!$B$208:$C$281,2,0),"-")</f>
        <v>-</v>
      </c>
      <c r="W360" s="95" t="str">
        <f t="shared" si="36"/>
        <v>-</v>
      </c>
      <c r="X360" s="88">
        <f t="shared" si="31"/>
        <v>3</v>
      </c>
      <c r="Y360" s="196">
        <f t="shared" si="32"/>
        <v>7.1999999999999995E-2</v>
      </c>
      <c r="Z360" s="319"/>
      <c r="AA360" s="291"/>
      <c r="AB360" s="63">
        <f>VLOOKUP(B360,'[2]ВОМ КГ-3 СОЭКС'!$C$3:$G$2063,5,0)</f>
        <v>72</v>
      </c>
      <c r="AC360" s="219">
        <f t="shared" si="33"/>
        <v>0</v>
      </c>
    </row>
    <row r="361" spans="1:29" x14ac:dyDescent="0.3">
      <c r="A361" s="159" t="s">
        <v>1131</v>
      </c>
      <c r="B361" s="160" t="s">
        <v>3061</v>
      </c>
      <c r="C361" s="160" t="s">
        <v>4615</v>
      </c>
      <c r="D361" s="113">
        <v>1</v>
      </c>
      <c r="E361" s="85">
        <v>16.600000000000001</v>
      </c>
      <c r="F361" s="86">
        <v>16.600000000000001</v>
      </c>
      <c r="G361" s="87">
        <v>2.04</v>
      </c>
      <c r="H361" s="87">
        <v>2.04</v>
      </c>
      <c r="I361" s="180" t="s">
        <v>170</v>
      </c>
      <c r="J361" s="96"/>
      <c r="K361" s="96"/>
      <c r="L361" s="96"/>
      <c r="M361" s="96"/>
      <c r="N361" s="96">
        <v>1</v>
      </c>
      <c r="O361" s="164"/>
      <c r="P361" s="164"/>
      <c r="Q361" s="164"/>
      <c r="R361" s="77">
        <f t="shared" si="34"/>
        <v>0</v>
      </c>
      <c r="S361" s="77"/>
      <c r="T361" s="291" t="str">
        <f>IFERROR(VLOOKUP(B361,'Найдено на объекте'!$A$2:$I$83,9,0),"-")</f>
        <v>-</v>
      </c>
      <c r="U361" s="196" t="str">
        <f t="shared" si="30"/>
        <v>-</v>
      </c>
      <c r="V361" s="95" t="str">
        <f>IFERROR(VLOOKUP(B361,[1]Отгрузки!$B$208:$C$281,2,0),"-")</f>
        <v>-</v>
      </c>
      <c r="W361" s="95" t="str">
        <f t="shared" si="36"/>
        <v>-</v>
      </c>
      <c r="X361" s="88">
        <f t="shared" si="31"/>
        <v>1</v>
      </c>
      <c r="Y361" s="196">
        <f t="shared" si="32"/>
        <v>1.66E-2</v>
      </c>
      <c r="Z361" s="319"/>
      <c r="AA361" s="291"/>
      <c r="AB361" s="63">
        <f>VLOOKUP(B361,'[2]ВОМ КГ-3 СОЭКС'!$C$3:$G$2063,5,0)</f>
        <v>16.600000000000001</v>
      </c>
      <c r="AC361" s="219">
        <f t="shared" si="33"/>
        <v>0</v>
      </c>
    </row>
    <row r="362" spans="1:29" x14ac:dyDescent="0.3">
      <c r="A362" s="159" t="s">
        <v>1134</v>
      </c>
      <c r="B362" s="160" t="s">
        <v>3062</v>
      </c>
      <c r="C362" s="160" t="s">
        <v>4616</v>
      </c>
      <c r="D362" s="113">
        <v>1</v>
      </c>
      <c r="E362" s="85">
        <v>7.6</v>
      </c>
      <c r="F362" s="86">
        <v>7.6</v>
      </c>
      <c r="G362" s="87">
        <v>0.95</v>
      </c>
      <c r="H362" s="87">
        <v>0.95</v>
      </c>
      <c r="I362" s="180" t="s">
        <v>170</v>
      </c>
      <c r="J362" s="96"/>
      <c r="K362" s="96"/>
      <c r="L362" s="96"/>
      <c r="M362" s="96"/>
      <c r="N362" s="96">
        <v>1</v>
      </c>
      <c r="O362" s="164"/>
      <c r="P362" s="164"/>
      <c r="Q362" s="164"/>
      <c r="R362" s="77">
        <f t="shared" si="34"/>
        <v>0</v>
      </c>
      <c r="S362" s="77"/>
      <c r="T362" s="291" t="str">
        <f>IFERROR(VLOOKUP(B362,'Найдено на объекте'!$A$2:$I$83,9,0),"-")</f>
        <v>-</v>
      </c>
      <c r="U362" s="196" t="str">
        <f t="shared" si="30"/>
        <v>-</v>
      </c>
      <c r="V362" s="95" t="str">
        <f>IFERROR(VLOOKUP(B362,[1]Отгрузки!$B$208:$C$281,2,0),"-")</f>
        <v>-</v>
      </c>
      <c r="W362" s="95" t="str">
        <f t="shared" si="36"/>
        <v>-</v>
      </c>
      <c r="X362" s="88">
        <f t="shared" si="31"/>
        <v>1</v>
      </c>
      <c r="Y362" s="196">
        <f t="shared" si="32"/>
        <v>7.6E-3</v>
      </c>
      <c r="Z362" s="319"/>
      <c r="AA362" s="291"/>
      <c r="AB362" s="63">
        <f>VLOOKUP(B362,'[2]ВОМ КГ-3 СОЭКС'!$C$3:$G$2063,5,0)</f>
        <v>7.6</v>
      </c>
      <c r="AC362" s="219">
        <f t="shared" si="33"/>
        <v>0</v>
      </c>
    </row>
    <row r="363" spans="1:29" x14ac:dyDescent="0.3">
      <c r="A363" s="159" t="s">
        <v>1137</v>
      </c>
      <c r="B363" s="160" t="s">
        <v>3063</v>
      </c>
      <c r="C363" s="160" t="s">
        <v>4617</v>
      </c>
      <c r="D363" s="113">
        <v>1</v>
      </c>
      <c r="E363" s="85">
        <v>72.400000000000006</v>
      </c>
      <c r="F363" s="86">
        <v>72.400000000000006</v>
      </c>
      <c r="G363" s="87">
        <v>3.99</v>
      </c>
      <c r="H363" s="87">
        <v>3.99</v>
      </c>
      <c r="I363" s="180" t="s">
        <v>170</v>
      </c>
      <c r="J363" s="96"/>
      <c r="K363" s="96"/>
      <c r="L363" s="96"/>
      <c r="M363" s="96">
        <v>1</v>
      </c>
      <c r="N363" s="96"/>
      <c r="O363" s="164"/>
      <c r="P363" s="164"/>
      <c r="Q363" s="164"/>
      <c r="R363" s="77">
        <f t="shared" si="34"/>
        <v>0</v>
      </c>
      <c r="S363" s="77"/>
      <c r="T363" s="291" t="str">
        <f>IFERROR(VLOOKUP(B363,'Найдено на объекте'!$A$2:$I$83,9,0),"-")</f>
        <v>-</v>
      </c>
      <c r="U363" s="196" t="str">
        <f t="shared" si="30"/>
        <v>-</v>
      </c>
      <c r="V363" s="95" t="str">
        <f>IFERROR(VLOOKUP(B363,[1]Отгрузки!$B$208:$C$281,2,0),"-")</f>
        <v>-</v>
      </c>
      <c r="W363" s="95" t="str">
        <f t="shared" si="36"/>
        <v>-</v>
      </c>
      <c r="X363" s="88">
        <f t="shared" si="31"/>
        <v>1</v>
      </c>
      <c r="Y363" s="196">
        <f t="shared" si="32"/>
        <v>7.2400000000000006E-2</v>
      </c>
      <c r="Z363" s="319"/>
      <c r="AA363" s="291"/>
      <c r="AB363" s="63">
        <f>VLOOKUP(B363,'[2]ВОМ КГ-3 СОЭКС'!$C$3:$G$2063,5,0)</f>
        <v>72.400000000000006</v>
      </c>
      <c r="AC363" s="219">
        <f t="shared" si="33"/>
        <v>0</v>
      </c>
    </row>
    <row r="364" spans="1:29" x14ac:dyDescent="0.3">
      <c r="A364" s="159" t="s">
        <v>1140</v>
      </c>
      <c r="B364" s="160" t="s">
        <v>3064</v>
      </c>
      <c r="C364" s="160" t="s">
        <v>4618</v>
      </c>
      <c r="D364" s="113">
        <v>1</v>
      </c>
      <c r="E364" s="85">
        <v>40.1</v>
      </c>
      <c r="F364" s="86">
        <v>40.1</v>
      </c>
      <c r="G364" s="87">
        <v>2.2000000000000002</v>
      </c>
      <c r="H364" s="87">
        <v>2.2000000000000002</v>
      </c>
      <c r="I364" s="180" t="s">
        <v>170</v>
      </c>
      <c r="J364" s="96"/>
      <c r="K364" s="96"/>
      <c r="L364" s="96"/>
      <c r="M364" s="96">
        <v>1</v>
      </c>
      <c r="N364" s="96"/>
      <c r="O364" s="164"/>
      <c r="P364" s="164"/>
      <c r="Q364" s="164"/>
      <c r="R364" s="77">
        <f t="shared" si="34"/>
        <v>0</v>
      </c>
      <c r="S364" s="77"/>
      <c r="T364" s="291" t="str">
        <f>IFERROR(VLOOKUP(B364,'Найдено на объекте'!$A$2:$I$83,9,0),"-")</f>
        <v>-</v>
      </c>
      <c r="U364" s="196" t="str">
        <f t="shared" si="30"/>
        <v>-</v>
      </c>
      <c r="V364" s="95" t="str">
        <f>IFERROR(VLOOKUP(B364,[1]Отгрузки!$B$208:$C$281,2,0),"-")</f>
        <v>-</v>
      </c>
      <c r="W364" s="95" t="str">
        <f t="shared" si="36"/>
        <v>-</v>
      </c>
      <c r="X364" s="88">
        <f t="shared" si="31"/>
        <v>1</v>
      </c>
      <c r="Y364" s="196">
        <f t="shared" si="32"/>
        <v>4.0100000000000004E-2</v>
      </c>
      <c r="Z364" s="319"/>
      <c r="AA364" s="291"/>
      <c r="AB364" s="63">
        <f>VLOOKUP(B364,'[2]ВОМ КГ-3 СОЭКС'!$C$3:$G$2063,5,0)</f>
        <v>40.1</v>
      </c>
      <c r="AC364" s="219">
        <f t="shared" si="33"/>
        <v>0</v>
      </c>
    </row>
    <row r="365" spans="1:29" x14ac:dyDescent="0.3">
      <c r="A365" s="159" t="s">
        <v>1143</v>
      </c>
      <c r="B365" s="160" t="s">
        <v>3065</v>
      </c>
      <c r="C365" s="160" t="s">
        <v>4619</v>
      </c>
      <c r="D365" s="113">
        <v>1</v>
      </c>
      <c r="E365" s="85">
        <v>16.2</v>
      </c>
      <c r="F365" s="86">
        <v>16.2</v>
      </c>
      <c r="G365" s="87">
        <v>0.88</v>
      </c>
      <c r="H365" s="87">
        <v>0.88</v>
      </c>
      <c r="I365" s="180" t="s">
        <v>170</v>
      </c>
      <c r="J365" s="96"/>
      <c r="K365" s="96"/>
      <c r="L365" s="96"/>
      <c r="M365" s="96">
        <v>1</v>
      </c>
      <c r="N365" s="96"/>
      <c r="O365" s="164"/>
      <c r="P365" s="164"/>
      <c r="Q365" s="164"/>
      <c r="R365" s="77">
        <f t="shared" si="34"/>
        <v>0</v>
      </c>
      <c r="S365" s="77"/>
      <c r="T365" s="291" t="str">
        <f>IFERROR(VLOOKUP(B365,'Найдено на объекте'!$A$2:$I$83,9,0),"-")</f>
        <v>-</v>
      </c>
      <c r="U365" s="196" t="str">
        <f t="shared" si="30"/>
        <v>-</v>
      </c>
      <c r="V365" s="95" t="str">
        <f>IFERROR(VLOOKUP(B365,[1]Отгрузки!$B$208:$C$281,2,0),"-")</f>
        <v>-</v>
      </c>
      <c r="W365" s="95" t="str">
        <f t="shared" si="36"/>
        <v>-</v>
      </c>
      <c r="X365" s="88">
        <f t="shared" si="31"/>
        <v>1</v>
      </c>
      <c r="Y365" s="196">
        <f t="shared" si="32"/>
        <v>1.6199999999999999E-2</v>
      </c>
      <c r="Z365" s="319"/>
      <c r="AA365" s="291"/>
      <c r="AB365" s="63">
        <f>VLOOKUP(B365,'[2]ВОМ КГ-3 СОЭКС'!$C$3:$G$2063,5,0)</f>
        <v>16.2</v>
      </c>
      <c r="AC365" s="219">
        <f t="shared" si="33"/>
        <v>0</v>
      </c>
    </row>
    <row r="366" spans="1:29" x14ac:dyDescent="0.3">
      <c r="A366" s="159" t="s">
        <v>1146</v>
      </c>
      <c r="B366" s="160" t="s">
        <v>3066</v>
      </c>
      <c r="C366" s="160" t="s">
        <v>4620</v>
      </c>
      <c r="D366" s="113">
        <v>2</v>
      </c>
      <c r="E366" s="85">
        <v>16.2</v>
      </c>
      <c r="F366" s="86">
        <v>32.4</v>
      </c>
      <c r="G366" s="87">
        <v>0.88</v>
      </c>
      <c r="H366" s="87">
        <v>1.76</v>
      </c>
      <c r="I366" s="180" t="s">
        <v>170</v>
      </c>
      <c r="J366" s="96"/>
      <c r="K366" s="96"/>
      <c r="L366" s="96"/>
      <c r="M366" s="96">
        <v>1</v>
      </c>
      <c r="N366" s="96">
        <v>1</v>
      </c>
      <c r="O366" s="164"/>
      <c r="P366" s="164"/>
      <c r="Q366" s="164"/>
      <c r="R366" s="77">
        <f t="shared" si="34"/>
        <v>0</v>
      </c>
      <c r="S366" s="77"/>
      <c r="T366" s="291" t="str">
        <f>IFERROR(VLOOKUP(B366,'Найдено на объекте'!$A$2:$I$83,9,0),"-")</f>
        <v>-</v>
      </c>
      <c r="U366" s="196" t="str">
        <f t="shared" si="30"/>
        <v>-</v>
      </c>
      <c r="V366" s="95" t="str">
        <f>IFERROR(VLOOKUP(B366,[1]Отгрузки!$B$208:$C$281,2,0),"-")</f>
        <v>-</v>
      </c>
      <c r="W366" s="95" t="str">
        <f t="shared" si="36"/>
        <v>-</v>
      </c>
      <c r="X366" s="88">
        <f t="shared" si="31"/>
        <v>2</v>
      </c>
      <c r="Y366" s="196">
        <f t="shared" si="32"/>
        <v>3.2399999999999998E-2</v>
      </c>
      <c r="Z366" s="319"/>
      <c r="AA366" s="291"/>
      <c r="AB366" s="63">
        <f>VLOOKUP(B366,'[2]ВОМ КГ-3 СОЭКС'!$C$3:$G$2063,5,0)</f>
        <v>32.4</v>
      </c>
      <c r="AC366" s="219">
        <f t="shared" si="33"/>
        <v>0</v>
      </c>
    </row>
    <row r="367" spans="1:29" x14ac:dyDescent="0.3">
      <c r="A367" s="159" t="s">
        <v>1149</v>
      </c>
      <c r="B367" s="160" t="s">
        <v>3067</v>
      </c>
      <c r="C367" s="160" t="s">
        <v>4621</v>
      </c>
      <c r="D367" s="113">
        <v>1</v>
      </c>
      <c r="E367" s="85">
        <v>18.5</v>
      </c>
      <c r="F367" s="86">
        <v>18.5</v>
      </c>
      <c r="G367" s="87">
        <v>1</v>
      </c>
      <c r="H367" s="87">
        <v>1</v>
      </c>
      <c r="I367" s="180" t="s">
        <v>170</v>
      </c>
      <c r="J367" s="96"/>
      <c r="K367" s="96"/>
      <c r="L367" s="96"/>
      <c r="M367" s="96">
        <v>1</v>
      </c>
      <c r="N367" s="96"/>
      <c r="O367" s="164"/>
      <c r="P367" s="164"/>
      <c r="Q367" s="164"/>
      <c r="R367" s="77">
        <f t="shared" si="34"/>
        <v>0</v>
      </c>
      <c r="S367" s="77"/>
      <c r="T367" s="291" t="str">
        <f>IFERROR(VLOOKUP(B367,'Найдено на объекте'!$A$2:$I$83,9,0),"-")</f>
        <v>-</v>
      </c>
      <c r="U367" s="196" t="str">
        <f t="shared" si="30"/>
        <v>-</v>
      </c>
      <c r="V367" s="95" t="str">
        <f>IFERROR(VLOOKUP(B367,[1]Отгрузки!$B$208:$C$281,2,0),"-")</f>
        <v>-</v>
      </c>
      <c r="W367" s="95" t="str">
        <f t="shared" si="36"/>
        <v>-</v>
      </c>
      <c r="X367" s="88">
        <f t="shared" si="31"/>
        <v>1</v>
      </c>
      <c r="Y367" s="196">
        <f t="shared" si="32"/>
        <v>1.8499999999999999E-2</v>
      </c>
      <c r="Z367" s="319"/>
      <c r="AA367" s="291"/>
      <c r="AB367" s="63">
        <f>VLOOKUP(B367,'[2]ВОМ КГ-3 СОЭКС'!$C$3:$G$2063,5,0)</f>
        <v>18.5</v>
      </c>
      <c r="AC367" s="219">
        <f t="shared" si="33"/>
        <v>0</v>
      </c>
    </row>
    <row r="368" spans="1:29" x14ac:dyDescent="0.3">
      <c r="A368" s="159" t="s">
        <v>1152</v>
      </c>
      <c r="B368" s="160" t="s">
        <v>3068</v>
      </c>
      <c r="C368" s="160" t="s">
        <v>4622</v>
      </c>
      <c r="D368" s="113">
        <v>1</v>
      </c>
      <c r="E368" s="85">
        <v>20.399999999999999</v>
      </c>
      <c r="F368" s="86">
        <v>20.399999999999999</v>
      </c>
      <c r="G368" s="87">
        <v>1.1200000000000001</v>
      </c>
      <c r="H368" s="87">
        <v>1.1200000000000001</v>
      </c>
      <c r="I368" s="180" t="s">
        <v>170</v>
      </c>
      <c r="J368" s="96"/>
      <c r="K368" s="96"/>
      <c r="L368" s="96"/>
      <c r="M368" s="96">
        <v>1</v>
      </c>
      <c r="N368" s="96"/>
      <c r="O368" s="164"/>
      <c r="P368" s="164"/>
      <c r="Q368" s="164"/>
      <c r="R368" s="77">
        <f t="shared" si="34"/>
        <v>0</v>
      </c>
      <c r="S368" s="77"/>
      <c r="T368" s="291" t="str">
        <f>IFERROR(VLOOKUP(B368,'Найдено на объекте'!$A$2:$I$83,9,0),"-")</f>
        <v>-</v>
      </c>
      <c r="U368" s="196" t="str">
        <f t="shared" si="30"/>
        <v>-</v>
      </c>
      <c r="V368" s="95" t="str">
        <f>IFERROR(VLOOKUP(B368,[1]Отгрузки!$B$208:$C$281,2,0),"-")</f>
        <v>-</v>
      </c>
      <c r="W368" s="95" t="str">
        <f t="shared" si="36"/>
        <v>-</v>
      </c>
      <c r="X368" s="88">
        <f t="shared" si="31"/>
        <v>1</v>
      </c>
      <c r="Y368" s="196">
        <f t="shared" si="32"/>
        <v>2.0399999999999998E-2</v>
      </c>
      <c r="Z368" s="319"/>
      <c r="AA368" s="291"/>
      <c r="AB368" s="63">
        <f>VLOOKUP(B368,'[2]ВОМ КГ-3 СОЭКС'!$C$3:$G$2063,5,0)</f>
        <v>20.399999999999999</v>
      </c>
      <c r="AC368" s="219">
        <f t="shared" si="33"/>
        <v>0</v>
      </c>
    </row>
    <row r="369" spans="1:29" x14ac:dyDescent="0.3">
      <c r="A369" s="159" t="s">
        <v>1155</v>
      </c>
      <c r="B369" s="160" t="s">
        <v>3069</v>
      </c>
      <c r="C369" s="160" t="s">
        <v>4623</v>
      </c>
      <c r="D369" s="113">
        <v>3</v>
      </c>
      <c r="E369" s="85">
        <v>31.3</v>
      </c>
      <c r="F369" s="86">
        <v>93.9</v>
      </c>
      <c r="G369" s="87">
        <v>1.71</v>
      </c>
      <c r="H369" s="87">
        <v>5.13</v>
      </c>
      <c r="I369" s="180" t="s">
        <v>170</v>
      </c>
      <c r="J369" s="96"/>
      <c r="K369" s="96"/>
      <c r="L369" s="96"/>
      <c r="M369" s="96">
        <v>1</v>
      </c>
      <c r="N369" s="96">
        <v>2</v>
      </c>
      <c r="O369" s="164"/>
      <c r="P369" s="164"/>
      <c r="Q369" s="164"/>
      <c r="R369" s="77">
        <f t="shared" si="34"/>
        <v>0</v>
      </c>
      <c r="S369" s="77"/>
      <c r="T369" s="291" t="str">
        <f>IFERROR(VLOOKUP(B369,'Найдено на объекте'!$A$2:$I$83,9,0),"-")</f>
        <v>-</v>
      </c>
      <c r="U369" s="196" t="str">
        <f t="shared" si="30"/>
        <v>-</v>
      </c>
      <c r="V369" s="95" t="str">
        <f>IFERROR(VLOOKUP(B369,[1]Отгрузки!$B$208:$C$281,2,0),"-")</f>
        <v>-</v>
      </c>
      <c r="W369" s="95" t="str">
        <f t="shared" si="36"/>
        <v>-</v>
      </c>
      <c r="X369" s="88">
        <f t="shared" si="31"/>
        <v>3</v>
      </c>
      <c r="Y369" s="196">
        <f t="shared" si="32"/>
        <v>9.3900000000000011E-2</v>
      </c>
      <c r="Z369" s="319"/>
      <c r="AA369" s="291"/>
      <c r="AB369" s="63">
        <f>VLOOKUP(B369,'[2]ВОМ КГ-3 СОЭКС'!$C$3:$G$2063,5,0)</f>
        <v>93.9</v>
      </c>
      <c r="AC369" s="219">
        <f t="shared" si="33"/>
        <v>0</v>
      </c>
    </row>
    <row r="370" spans="1:29" x14ac:dyDescent="0.3">
      <c r="A370" s="159" t="s">
        <v>1158</v>
      </c>
      <c r="B370" s="160" t="s">
        <v>3070</v>
      </c>
      <c r="C370" s="160" t="s">
        <v>4624</v>
      </c>
      <c r="D370" s="113">
        <v>1</v>
      </c>
      <c r="E370" s="85">
        <v>18.5</v>
      </c>
      <c r="F370" s="86">
        <v>18.5</v>
      </c>
      <c r="G370" s="87">
        <v>1</v>
      </c>
      <c r="H370" s="87">
        <v>1</v>
      </c>
      <c r="I370" s="180" t="s">
        <v>170</v>
      </c>
      <c r="J370" s="96"/>
      <c r="K370" s="96"/>
      <c r="L370" s="96"/>
      <c r="M370" s="96"/>
      <c r="N370" s="96">
        <v>1</v>
      </c>
      <c r="O370" s="164"/>
      <c r="P370" s="164"/>
      <c r="Q370" s="164"/>
      <c r="R370" s="77">
        <f t="shared" si="34"/>
        <v>0</v>
      </c>
      <c r="S370" s="77"/>
      <c r="T370" s="291" t="str">
        <f>IFERROR(VLOOKUP(B370,'Найдено на объекте'!$A$2:$I$83,9,0),"-")</f>
        <v>-</v>
      </c>
      <c r="U370" s="196" t="str">
        <f t="shared" si="30"/>
        <v>-</v>
      </c>
      <c r="V370" s="95" t="str">
        <f>IFERROR(VLOOKUP(B370,[1]Отгрузки!$B$208:$C$281,2,0),"-")</f>
        <v>-</v>
      </c>
      <c r="W370" s="95" t="str">
        <f t="shared" si="36"/>
        <v>-</v>
      </c>
      <c r="X370" s="88">
        <f t="shared" si="31"/>
        <v>1</v>
      </c>
      <c r="Y370" s="196">
        <f t="shared" si="32"/>
        <v>1.8499999999999999E-2</v>
      </c>
      <c r="Z370" s="319"/>
      <c r="AA370" s="291"/>
      <c r="AB370" s="63">
        <f>VLOOKUP(B370,'[2]ВОМ КГ-3 СОЭКС'!$C$3:$G$2063,5,0)</f>
        <v>18.5</v>
      </c>
      <c r="AC370" s="219">
        <f t="shared" si="33"/>
        <v>0</v>
      </c>
    </row>
    <row r="371" spans="1:29" x14ac:dyDescent="0.3">
      <c r="A371" s="159" t="s">
        <v>1161</v>
      </c>
      <c r="B371" s="160" t="s">
        <v>3071</v>
      </c>
      <c r="C371" s="160" t="s">
        <v>4625</v>
      </c>
      <c r="D371" s="113">
        <v>3</v>
      </c>
      <c r="E371" s="85">
        <v>18.100000000000001</v>
      </c>
      <c r="F371" s="86">
        <v>54.3</v>
      </c>
      <c r="G371" s="87">
        <v>0.99</v>
      </c>
      <c r="H371" s="87">
        <v>2.97</v>
      </c>
      <c r="I371" s="180" t="s">
        <v>170</v>
      </c>
      <c r="J371" s="96"/>
      <c r="K371" s="96"/>
      <c r="L371" s="96"/>
      <c r="M371" s="96"/>
      <c r="N371" s="96">
        <v>3</v>
      </c>
      <c r="O371" s="164"/>
      <c r="P371" s="164"/>
      <c r="Q371" s="164"/>
      <c r="R371" s="77">
        <f t="shared" si="34"/>
        <v>0</v>
      </c>
      <c r="S371" s="77"/>
      <c r="T371" s="291" t="str">
        <f>IFERROR(VLOOKUP(B371,'Найдено на объекте'!$A$2:$I$83,9,0),"-")</f>
        <v>-</v>
      </c>
      <c r="U371" s="196" t="str">
        <f t="shared" si="30"/>
        <v>-</v>
      </c>
      <c r="V371" s="95" t="str">
        <f>IFERROR(VLOOKUP(B371,[1]Отгрузки!$B$208:$C$281,2,0),"-")</f>
        <v>-</v>
      </c>
      <c r="W371" s="95" t="str">
        <f t="shared" si="36"/>
        <v>-</v>
      </c>
      <c r="X371" s="88">
        <f t="shared" si="31"/>
        <v>3</v>
      </c>
      <c r="Y371" s="196">
        <f t="shared" si="32"/>
        <v>5.4300000000000001E-2</v>
      </c>
      <c r="Z371" s="319"/>
      <c r="AA371" s="291"/>
      <c r="AB371" s="63">
        <f>VLOOKUP(B371,'[2]ВОМ КГ-3 СОЭКС'!$C$3:$G$2063,5,0)</f>
        <v>54.3</v>
      </c>
      <c r="AC371" s="219">
        <f t="shared" si="33"/>
        <v>0</v>
      </c>
    </row>
    <row r="372" spans="1:29" x14ac:dyDescent="0.3">
      <c r="A372" s="159" t="s">
        <v>1164</v>
      </c>
      <c r="B372" s="160" t="s">
        <v>3072</v>
      </c>
      <c r="C372" s="160" t="s">
        <v>4626</v>
      </c>
      <c r="D372" s="113">
        <v>3</v>
      </c>
      <c r="E372" s="85">
        <v>18.2</v>
      </c>
      <c r="F372" s="86">
        <v>54.6</v>
      </c>
      <c r="G372" s="87">
        <v>0.99</v>
      </c>
      <c r="H372" s="87">
        <v>2.97</v>
      </c>
      <c r="I372" s="180" t="s">
        <v>170</v>
      </c>
      <c r="J372" s="96"/>
      <c r="K372" s="96"/>
      <c r="L372" s="96"/>
      <c r="M372" s="96"/>
      <c r="N372" s="96">
        <v>3</v>
      </c>
      <c r="O372" s="164"/>
      <c r="P372" s="164"/>
      <c r="Q372" s="164"/>
      <c r="R372" s="77">
        <f t="shared" si="34"/>
        <v>0</v>
      </c>
      <c r="S372" s="77"/>
      <c r="T372" s="291" t="str">
        <f>IFERROR(VLOOKUP(B372,'Найдено на объекте'!$A$2:$I$83,9,0),"-")</f>
        <v>-</v>
      </c>
      <c r="U372" s="196" t="str">
        <f t="shared" si="30"/>
        <v>-</v>
      </c>
      <c r="V372" s="95" t="str">
        <f>IFERROR(VLOOKUP(B372,[1]Отгрузки!$B$208:$C$281,2,0),"-")</f>
        <v>-</v>
      </c>
      <c r="W372" s="95" t="str">
        <f t="shared" si="36"/>
        <v>-</v>
      </c>
      <c r="X372" s="88">
        <f t="shared" si="31"/>
        <v>3</v>
      </c>
      <c r="Y372" s="196">
        <f t="shared" si="32"/>
        <v>5.4599999999999996E-2</v>
      </c>
      <c r="Z372" s="319"/>
      <c r="AA372" s="291"/>
      <c r="AB372" s="63">
        <f>VLOOKUP(B372,'[2]ВОМ КГ-3 СОЭКС'!$C$3:$G$2063,5,0)</f>
        <v>54.6</v>
      </c>
      <c r="AC372" s="219">
        <f t="shared" si="33"/>
        <v>0</v>
      </c>
    </row>
    <row r="373" spans="1:29" x14ac:dyDescent="0.3">
      <c r="A373" s="159" t="s">
        <v>1167</v>
      </c>
      <c r="B373" s="160" t="s">
        <v>3073</v>
      </c>
      <c r="C373" s="160" t="s">
        <v>4627</v>
      </c>
      <c r="D373" s="113">
        <v>1</v>
      </c>
      <c r="E373" s="85">
        <v>18</v>
      </c>
      <c r="F373" s="86">
        <v>18</v>
      </c>
      <c r="G373" s="87">
        <v>0.98</v>
      </c>
      <c r="H373" s="87">
        <v>0.98</v>
      </c>
      <c r="I373" s="180" t="s">
        <v>170</v>
      </c>
      <c r="J373" s="96"/>
      <c r="K373" s="96"/>
      <c r="L373" s="96"/>
      <c r="M373" s="96"/>
      <c r="N373" s="96">
        <v>1</v>
      </c>
      <c r="O373" s="164"/>
      <c r="P373" s="164"/>
      <c r="Q373" s="164"/>
      <c r="R373" s="77">
        <f t="shared" si="34"/>
        <v>0</v>
      </c>
      <c r="S373" s="77"/>
      <c r="T373" s="291" t="str">
        <f>IFERROR(VLOOKUP(B373,'Найдено на объекте'!$A$2:$I$83,9,0),"-")</f>
        <v>-</v>
      </c>
      <c r="U373" s="196" t="str">
        <f t="shared" si="30"/>
        <v>-</v>
      </c>
      <c r="V373" s="95" t="str">
        <f>IFERROR(VLOOKUP(B373,[1]Отгрузки!$B$208:$C$281,2,0),"-")</f>
        <v>-</v>
      </c>
      <c r="W373" s="95" t="str">
        <f t="shared" si="36"/>
        <v>-</v>
      </c>
      <c r="X373" s="88">
        <f t="shared" si="31"/>
        <v>1</v>
      </c>
      <c r="Y373" s="196">
        <f t="shared" si="32"/>
        <v>1.7999999999999999E-2</v>
      </c>
      <c r="Z373" s="319"/>
      <c r="AA373" s="291"/>
      <c r="AB373" s="63">
        <f>VLOOKUP(B373,'[2]ВОМ КГ-3 СОЭКС'!$C$3:$G$2063,5,0)</f>
        <v>18</v>
      </c>
      <c r="AC373" s="219">
        <f t="shared" si="33"/>
        <v>0</v>
      </c>
    </row>
    <row r="374" spans="1:29" x14ac:dyDescent="0.3">
      <c r="A374" s="159" t="s">
        <v>1170</v>
      </c>
      <c r="B374" s="160" t="s">
        <v>3074</v>
      </c>
      <c r="C374" s="160" t="s">
        <v>4628</v>
      </c>
      <c r="D374" s="113">
        <v>1</v>
      </c>
      <c r="E374" s="85">
        <v>15.3</v>
      </c>
      <c r="F374" s="86">
        <v>15.3</v>
      </c>
      <c r="G374" s="87">
        <v>0.82</v>
      </c>
      <c r="H374" s="87">
        <v>0.82</v>
      </c>
      <c r="I374" s="180" t="s">
        <v>170</v>
      </c>
      <c r="J374" s="96"/>
      <c r="K374" s="96"/>
      <c r="L374" s="96"/>
      <c r="M374" s="96"/>
      <c r="N374" s="96">
        <v>1</v>
      </c>
      <c r="O374" s="164"/>
      <c r="P374" s="164"/>
      <c r="Q374" s="164"/>
      <c r="R374" s="77">
        <f t="shared" si="34"/>
        <v>0</v>
      </c>
      <c r="S374" s="77"/>
      <c r="T374" s="291" t="str">
        <f>IFERROR(VLOOKUP(B374,'Найдено на объекте'!$A$2:$I$83,9,0),"-")</f>
        <v>-</v>
      </c>
      <c r="U374" s="196" t="str">
        <f t="shared" si="30"/>
        <v>-</v>
      </c>
      <c r="V374" s="95" t="str">
        <f>IFERROR(VLOOKUP(B374,[1]Отгрузки!$B$208:$C$281,2,0),"-")</f>
        <v>-</v>
      </c>
      <c r="W374" s="95" t="str">
        <f t="shared" si="36"/>
        <v>-</v>
      </c>
      <c r="X374" s="88">
        <f t="shared" si="31"/>
        <v>1</v>
      </c>
      <c r="Y374" s="196">
        <f t="shared" si="32"/>
        <v>1.5300000000000001E-2</v>
      </c>
      <c r="Z374" s="319"/>
      <c r="AA374" s="291"/>
      <c r="AB374" s="63">
        <f>VLOOKUP(B374,'[2]ВОМ КГ-3 СОЭКС'!$C$3:$G$2063,5,0)</f>
        <v>15.3</v>
      </c>
      <c r="AC374" s="219">
        <f t="shared" si="33"/>
        <v>0</v>
      </c>
    </row>
    <row r="375" spans="1:29" x14ac:dyDescent="0.3">
      <c r="A375" s="159" t="s">
        <v>1173</v>
      </c>
      <c r="B375" s="160" t="s">
        <v>3075</v>
      </c>
      <c r="C375" s="160" t="s">
        <v>4629</v>
      </c>
      <c r="D375" s="113">
        <v>1</v>
      </c>
      <c r="E375" s="85">
        <v>21.3</v>
      </c>
      <c r="F375" s="86">
        <v>21.3</v>
      </c>
      <c r="G375" s="87">
        <v>1.18</v>
      </c>
      <c r="H375" s="87">
        <v>1.18</v>
      </c>
      <c r="I375" s="180" t="s">
        <v>170</v>
      </c>
      <c r="J375" s="96"/>
      <c r="K375" s="96"/>
      <c r="L375" s="96"/>
      <c r="M375" s="96"/>
      <c r="N375" s="96">
        <v>1</v>
      </c>
      <c r="O375" s="164"/>
      <c r="P375" s="164"/>
      <c r="Q375" s="164"/>
      <c r="R375" s="77">
        <f t="shared" si="34"/>
        <v>0</v>
      </c>
      <c r="S375" s="77"/>
      <c r="T375" s="291" t="str">
        <f>IFERROR(VLOOKUP(B375,'Найдено на объекте'!$A$2:$I$83,9,0),"-")</f>
        <v>-</v>
      </c>
      <c r="U375" s="196" t="str">
        <f t="shared" si="30"/>
        <v>-</v>
      </c>
      <c r="V375" s="95" t="str">
        <f>IFERROR(VLOOKUP(B375,[1]Отгрузки!$B$208:$C$281,2,0),"-")</f>
        <v>-</v>
      </c>
      <c r="W375" s="95" t="str">
        <f t="shared" si="36"/>
        <v>-</v>
      </c>
      <c r="X375" s="88">
        <f t="shared" si="31"/>
        <v>1</v>
      </c>
      <c r="Y375" s="196">
        <f t="shared" si="32"/>
        <v>2.1299999999999999E-2</v>
      </c>
      <c r="Z375" s="319"/>
      <c r="AA375" s="291"/>
      <c r="AB375" s="63">
        <f>VLOOKUP(B375,'[2]ВОМ КГ-3 СОЭКС'!$C$3:$G$2063,5,0)</f>
        <v>21.3</v>
      </c>
      <c r="AC375" s="219">
        <f t="shared" si="33"/>
        <v>0</v>
      </c>
    </row>
    <row r="376" spans="1:29" x14ac:dyDescent="0.3">
      <c r="A376" s="159" t="s">
        <v>1176</v>
      </c>
      <c r="B376" s="160" t="s">
        <v>3076</v>
      </c>
      <c r="C376" s="160" t="s">
        <v>4630</v>
      </c>
      <c r="D376" s="113">
        <v>1</v>
      </c>
      <c r="E376" s="85">
        <v>39.200000000000003</v>
      </c>
      <c r="F376" s="86">
        <v>39.200000000000003</v>
      </c>
      <c r="G376" s="87">
        <v>2.15</v>
      </c>
      <c r="H376" s="87">
        <v>2.15</v>
      </c>
      <c r="I376" s="180" t="s">
        <v>170</v>
      </c>
      <c r="J376" s="96"/>
      <c r="K376" s="96"/>
      <c r="L376" s="96"/>
      <c r="M376" s="96"/>
      <c r="N376" s="96">
        <v>1</v>
      </c>
      <c r="O376" s="164"/>
      <c r="P376" s="164"/>
      <c r="Q376" s="164"/>
      <c r="R376" s="77">
        <f t="shared" si="34"/>
        <v>0</v>
      </c>
      <c r="S376" s="77"/>
      <c r="T376" s="291" t="str">
        <f>IFERROR(VLOOKUP(B376,'Найдено на объекте'!$A$2:$I$83,9,0),"-")</f>
        <v>-</v>
      </c>
      <c r="U376" s="196" t="str">
        <f t="shared" si="30"/>
        <v>-</v>
      </c>
      <c r="V376" s="95" t="str">
        <f>IFERROR(VLOOKUP(B376,[1]Отгрузки!$B$208:$C$281,2,0),"-")</f>
        <v>-</v>
      </c>
      <c r="W376" s="95" t="str">
        <f t="shared" si="36"/>
        <v>-</v>
      </c>
      <c r="X376" s="88">
        <f t="shared" si="31"/>
        <v>1</v>
      </c>
      <c r="Y376" s="196">
        <f t="shared" si="32"/>
        <v>3.9200000000000006E-2</v>
      </c>
      <c r="Z376" s="319"/>
      <c r="AA376" s="291"/>
      <c r="AB376" s="63">
        <f>VLOOKUP(B376,'[2]ВОМ КГ-3 СОЭКС'!$C$3:$G$2063,5,0)</f>
        <v>39.200000000000003</v>
      </c>
      <c r="AC376" s="219">
        <f t="shared" si="33"/>
        <v>0</v>
      </c>
    </row>
    <row r="377" spans="1:29" x14ac:dyDescent="0.3">
      <c r="A377" s="159" t="s">
        <v>1179</v>
      </c>
      <c r="B377" s="160" t="s">
        <v>3077</v>
      </c>
      <c r="C377" s="160" t="s">
        <v>4631</v>
      </c>
      <c r="D377" s="113">
        <v>2</v>
      </c>
      <c r="E377" s="85">
        <v>5.0999999999999996</v>
      </c>
      <c r="F377" s="86">
        <v>10.199999999999999</v>
      </c>
      <c r="G377" s="87">
        <v>0.26</v>
      </c>
      <c r="H377" s="87">
        <v>0.52</v>
      </c>
      <c r="I377" s="180" t="s">
        <v>170</v>
      </c>
      <c r="J377" s="96"/>
      <c r="K377" s="96"/>
      <c r="L377" s="96"/>
      <c r="M377" s="96"/>
      <c r="N377" s="96">
        <v>1</v>
      </c>
      <c r="O377" s="164"/>
      <c r="P377" s="164"/>
      <c r="Q377" s="164"/>
      <c r="R377" s="77">
        <f t="shared" si="34"/>
        <v>1</v>
      </c>
      <c r="S377" s="77" t="s">
        <v>1775</v>
      </c>
      <c r="T377" s="291" t="str">
        <f>IFERROR(VLOOKUP(B377,'Найдено на объекте'!$A$2:$I$83,9,0),"-")</f>
        <v>-</v>
      </c>
      <c r="U377" s="196" t="str">
        <f t="shared" si="30"/>
        <v>-</v>
      </c>
      <c r="V377" s="95" t="str">
        <f>IFERROR(VLOOKUP(B377,[1]Отгрузки!$B$208:$C$281,2,0),"-")</f>
        <v>-</v>
      </c>
      <c r="W377" s="95" t="str">
        <f t="shared" si="36"/>
        <v>-</v>
      </c>
      <c r="X377" s="88">
        <f t="shared" si="31"/>
        <v>2</v>
      </c>
      <c r="Y377" s="196">
        <f t="shared" si="32"/>
        <v>1.0199999999999999E-2</v>
      </c>
      <c r="Z377" s="319"/>
      <c r="AA377" s="291"/>
      <c r="AB377" s="63">
        <f>VLOOKUP(B377,'[2]ВОМ КГ-3 СОЭКС'!$C$3:$G$2063,5,0)</f>
        <v>10.199999999999999</v>
      </c>
      <c r="AC377" s="219">
        <f t="shared" si="33"/>
        <v>0</v>
      </c>
    </row>
    <row r="378" spans="1:29" x14ac:dyDescent="0.3">
      <c r="A378" s="159" t="s">
        <v>1182</v>
      </c>
      <c r="B378" s="160" t="s">
        <v>3078</v>
      </c>
      <c r="C378" s="160" t="s">
        <v>4632</v>
      </c>
      <c r="D378" s="113">
        <v>1</v>
      </c>
      <c r="E378" s="85">
        <v>15</v>
      </c>
      <c r="F378" s="86">
        <v>15</v>
      </c>
      <c r="G378" s="87">
        <v>0.82</v>
      </c>
      <c r="H378" s="87">
        <v>0.82</v>
      </c>
      <c r="I378" s="180" t="s">
        <v>170</v>
      </c>
      <c r="J378" s="96"/>
      <c r="K378" s="96"/>
      <c r="L378" s="96"/>
      <c r="M378" s="96"/>
      <c r="N378" s="96">
        <v>1</v>
      </c>
      <c r="O378" s="164"/>
      <c r="P378" s="164"/>
      <c r="Q378" s="164"/>
      <c r="R378" s="77">
        <f t="shared" si="34"/>
        <v>0</v>
      </c>
      <c r="S378" s="77"/>
      <c r="T378" s="291" t="str">
        <f>IFERROR(VLOOKUP(B378,'Найдено на объекте'!$A$2:$I$83,9,0),"-")</f>
        <v>-</v>
      </c>
      <c r="U378" s="196" t="str">
        <f t="shared" si="30"/>
        <v>-</v>
      </c>
      <c r="V378" s="95" t="str">
        <f>IFERROR(VLOOKUP(B378,[1]Отгрузки!$B$208:$C$281,2,0),"-")</f>
        <v>-</v>
      </c>
      <c r="W378" s="95" t="str">
        <f t="shared" si="36"/>
        <v>-</v>
      </c>
      <c r="X378" s="88">
        <f t="shared" si="31"/>
        <v>1</v>
      </c>
      <c r="Y378" s="196">
        <f t="shared" si="32"/>
        <v>1.4999999999999999E-2</v>
      </c>
      <c r="Z378" s="319"/>
      <c r="AA378" s="291"/>
      <c r="AB378" s="63">
        <f>VLOOKUP(B378,'[2]ВОМ КГ-3 СОЭКС'!$C$3:$G$2063,5,0)</f>
        <v>15</v>
      </c>
      <c r="AC378" s="219">
        <f t="shared" si="33"/>
        <v>0</v>
      </c>
    </row>
    <row r="379" spans="1:29" x14ac:dyDescent="0.3">
      <c r="A379" s="159" t="s">
        <v>1185</v>
      </c>
      <c r="B379" s="160" t="s">
        <v>3079</v>
      </c>
      <c r="C379" s="160" t="s">
        <v>4633</v>
      </c>
      <c r="D379" s="113">
        <v>1</v>
      </c>
      <c r="E379" s="85">
        <v>15</v>
      </c>
      <c r="F379" s="86">
        <v>15</v>
      </c>
      <c r="G379" s="87">
        <v>0.82</v>
      </c>
      <c r="H379" s="87">
        <v>0.82</v>
      </c>
      <c r="I379" s="180" t="s">
        <v>170</v>
      </c>
      <c r="J379" s="96"/>
      <c r="K379" s="96"/>
      <c r="L379" s="96"/>
      <c r="M379" s="96"/>
      <c r="N379" s="96">
        <v>1</v>
      </c>
      <c r="O379" s="164"/>
      <c r="P379" s="164"/>
      <c r="Q379" s="164"/>
      <c r="R379" s="77">
        <f t="shared" si="34"/>
        <v>0</v>
      </c>
      <c r="S379" s="77"/>
      <c r="T379" s="291" t="str">
        <f>IFERROR(VLOOKUP(B379,'Найдено на объекте'!$A$2:$I$83,9,0),"-")</f>
        <v>-</v>
      </c>
      <c r="U379" s="196" t="str">
        <f t="shared" si="30"/>
        <v>-</v>
      </c>
      <c r="V379" s="95" t="str">
        <f>IFERROR(VLOOKUP(B379,[1]Отгрузки!$B$208:$C$281,2,0),"-")</f>
        <v>-</v>
      </c>
      <c r="W379" s="95" t="str">
        <f t="shared" si="36"/>
        <v>-</v>
      </c>
      <c r="X379" s="88">
        <f t="shared" si="31"/>
        <v>1</v>
      </c>
      <c r="Y379" s="196">
        <f t="shared" si="32"/>
        <v>1.4999999999999999E-2</v>
      </c>
      <c r="Z379" s="319"/>
      <c r="AA379" s="291"/>
      <c r="AB379" s="63">
        <f>VLOOKUP(B379,'[2]ВОМ КГ-3 СОЭКС'!$C$3:$G$2063,5,0)</f>
        <v>15</v>
      </c>
      <c r="AC379" s="219">
        <f t="shared" si="33"/>
        <v>0</v>
      </c>
    </row>
    <row r="380" spans="1:29" x14ac:dyDescent="0.3">
      <c r="A380" s="159" t="s">
        <v>1188</v>
      </c>
      <c r="B380" s="160" t="s">
        <v>3080</v>
      </c>
      <c r="C380" s="160" t="s">
        <v>4634</v>
      </c>
      <c r="D380" s="113">
        <v>1</v>
      </c>
      <c r="E380" s="85">
        <v>13.6</v>
      </c>
      <c r="F380" s="86">
        <v>13.6</v>
      </c>
      <c r="G380" s="87">
        <v>0.73</v>
      </c>
      <c r="H380" s="87">
        <v>0.73</v>
      </c>
      <c r="I380" s="180" t="s">
        <v>170</v>
      </c>
      <c r="J380" s="96"/>
      <c r="K380" s="96"/>
      <c r="L380" s="96"/>
      <c r="M380" s="96"/>
      <c r="N380" s="96"/>
      <c r="O380" s="164"/>
      <c r="P380" s="164"/>
      <c r="Q380" s="164"/>
      <c r="R380" s="77">
        <f t="shared" si="34"/>
        <v>1</v>
      </c>
      <c r="S380" s="77" t="s">
        <v>1772</v>
      </c>
      <c r="T380" s="291" t="str">
        <f>IFERROR(VLOOKUP(B380,'Найдено на объекте'!$A$2:$I$83,9,0),"-")</f>
        <v>-</v>
      </c>
      <c r="U380" s="196" t="str">
        <f t="shared" si="30"/>
        <v>-</v>
      </c>
      <c r="V380" s="95" t="str">
        <f>IFERROR(VLOOKUP(B380,[1]Отгрузки!$B$208:$C$281,2,0),"-")</f>
        <v>-</v>
      </c>
      <c r="W380" s="95" t="str">
        <f t="shared" si="36"/>
        <v>-</v>
      </c>
      <c r="X380" s="88">
        <f t="shared" si="31"/>
        <v>1</v>
      </c>
      <c r="Y380" s="196">
        <f t="shared" si="32"/>
        <v>1.3599999999999999E-2</v>
      </c>
      <c r="Z380" s="319"/>
      <c r="AA380" s="291"/>
      <c r="AB380" s="63">
        <f>VLOOKUP(B380,'[2]ВОМ КГ-3 СОЭКС'!$C$3:$G$2063,5,0)</f>
        <v>13.6</v>
      </c>
      <c r="AC380" s="219">
        <f t="shared" si="33"/>
        <v>0</v>
      </c>
    </row>
    <row r="381" spans="1:29" x14ac:dyDescent="0.3">
      <c r="A381" s="159" t="s">
        <v>1191</v>
      </c>
      <c r="B381" s="160" t="s">
        <v>3081</v>
      </c>
      <c r="C381" s="160" t="s">
        <v>4635</v>
      </c>
      <c r="D381" s="113">
        <v>2</v>
      </c>
      <c r="E381" s="85">
        <v>29.9</v>
      </c>
      <c r="F381" s="86">
        <v>59.8</v>
      </c>
      <c r="G381" s="87">
        <v>1.64</v>
      </c>
      <c r="H381" s="87">
        <v>3.28</v>
      </c>
      <c r="I381" s="180" t="s">
        <v>170</v>
      </c>
      <c r="J381" s="96"/>
      <c r="K381" s="96"/>
      <c r="L381" s="96"/>
      <c r="M381" s="96"/>
      <c r="N381" s="96">
        <v>2</v>
      </c>
      <c r="O381" s="164"/>
      <c r="P381" s="164"/>
      <c r="Q381" s="164"/>
      <c r="R381" s="77">
        <f t="shared" si="34"/>
        <v>0</v>
      </c>
      <c r="S381" s="77"/>
      <c r="T381" s="291" t="str">
        <f>IFERROR(VLOOKUP(B381,'Найдено на объекте'!$A$2:$I$83,9,0),"-")</f>
        <v>-</v>
      </c>
      <c r="U381" s="196" t="str">
        <f t="shared" si="30"/>
        <v>-</v>
      </c>
      <c r="V381" s="95" t="str">
        <f>IFERROR(VLOOKUP(B381,[1]Отгрузки!$B$208:$C$281,2,0),"-")</f>
        <v>-</v>
      </c>
      <c r="W381" s="95" t="str">
        <f t="shared" si="36"/>
        <v>-</v>
      </c>
      <c r="X381" s="88">
        <f t="shared" si="31"/>
        <v>2</v>
      </c>
      <c r="Y381" s="196">
        <f t="shared" si="32"/>
        <v>5.9799999999999999E-2</v>
      </c>
      <c r="Z381" s="319"/>
      <c r="AA381" s="291"/>
      <c r="AB381" s="63">
        <f>VLOOKUP(B381,'[2]ВОМ КГ-3 СОЭКС'!$C$3:$G$2063,5,0)</f>
        <v>59.8</v>
      </c>
      <c r="AC381" s="219">
        <f t="shared" si="33"/>
        <v>0</v>
      </c>
    </row>
    <row r="382" spans="1:29" x14ac:dyDescent="0.3">
      <c r="A382" s="159" t="s">
        <v>1194</v>
      </c>
      <c r="B382" s="160" t="s">
        <v>3082</v>
      </c>
      <c r="C382" s="160" t="s">
        <v>4636</v>
      </c>
      <c r="D382" s="113">
        <v>12</v>
      </c>
      <c r="E382" s="85">
        <v>33.9</v>
      </c>
      <c r="F382" s="86">
        <v>406.8</v>
      </c>
      <c r="G382" s="87">
        <v>1.87</v>
      </c>
      <c r="H382" s="87">
        <v>22.44</v>
      </c>
      <c r="I382" s="180" t="s">
        <v>170</v>
      </c>
      <c r="J382" s="96"/>
      <c r="K382" s="96"/>
      <c r="L382" s="96"/>
      <c r="M382" s="96"/>
      <c r="N382" s="96"/>
      <c r="O382" s="164"/>
      <c r="P382" s="164"/>
      <c r="Q382" s="164">
        <v>12</v>
      </c>
      <c r="R382" s="77">
        <f t="shared" si="34"/>
        <v>0</v>
      </c>
      <c r="S382" s="77"/>
      <c r="T382" s="291" t="str">
        <f>IFERROR(VLOOKUP(B382,'Найдено на объекте'!$A$2:$I$83,9,0),"-")</f>
        <v>-</v>
      </c>
      <c r="U382" s="196" t="str">
        <f t="shared" si="30"/>
        <v>-</v>
      </c>
      <c r="V382" s="95" t="str">
        <f>IFERROR(VLOOKUP(B382,[1]Отгрузки!$B$208:$C$281,2,0),"-")</f>
        <v>-</v>
      </c>
      <c r="W382" s="95" t="str">
        <f t="shared" si="36"/>
        <v>-</v>
      </c>
      <c r="X382" s="88">
        <f t="shared" si="31"/>
        <v>12</v>
      </c>
      <c r="Y382" s="196">
        <f t="shared" si="32"/>
        <v>0.40679999999999994</v>
      </c>
      <c r="Z382" s="319"/>
      <c r="AA382" s="291"/>
      <c r="AB382" s="63">
        <f>VLOOKUP(B382,'[2]ВОМ КГ-3 СОЭКС'!$C$3:$G$2063,5,0)</f>
        <v>406.8</v>
      </c>
      <c r="AC382" s="219">
        <f t="shared" si="33"/>
        <v>0</v>
      </c>
    </row>
    <row r="383" spans="1:29" x14ac:dyDescent="0.3">
      <c r="A383" s="159" t="s">
        <v>1197</v>
      </c>
      <c r="B383" s="160" t="s">
        <v>3083</v>
      </c>
      <c r="C383" s="160" t="s">
        <v>4637</v>
      </c>
      <c r="D383" s="113">
        <v>4</v>
      </c>
      <c r="E383" s="85">
        <v>31.5</v>
      </c>
      <c r="F383" s="86">
        <v>126</v>
      </c>
      <c r="G383" s="87">
        <v>1.73</v>
      </c>
      <c r="H383" s="87">
        <v>6.92</v>
      </c>
      <c r="I383" s="180" t="s">
        <v>170</v>
      </c>
      <c r="J383" s="96"/>
      <c r="K383" s="96"/>
      <c r="L383" s="96"/>
      <c r="M383" s="96"/>
      <c r="N383" s="96"/>
      <c r="O383" s="164"/>
      <c r="P383" s="164"/>
      <c r="Q383" s="164">
        <v>4</v>
      </c>
      <c r="R383" s="77">
        <f t="shared" si="34"/>
        <v>0</v>
      </c>
      <c r="S383" s="77"/>
      <c r="T383" s="291" t="str">
        <f>IFERROR(VLOOKUP(B383,'Найдено на объекте'!$A$2:$I$83,9,0),"-")</f>
        <v>-</v>
      </c>
      <c r="U383" s="196" t="str">
        <f t="shared" si="30"/>
        <v>-</v>
      </c>
      <c r="V383" s="95" t="str">
        <f>IFERROR(VLOOKUP(B383,[1]Отгрузки!$B$208:$C$281,2,0),"-")</f>
        <v>-</v>
      </c>
      <c r="W383" s="95" t="str">
        <f t="shared" si="36"/>
        <v>-</v>
      </c>
      <c r="X383" s="88">
        <f t="shared" si="31"/>
        <v>4</v>
      </c>
      <c r="Y383" s="196">
        <f t="shared" si="32"/>
        <v>0.126</v>
      </c>
      <c r="Z383" s="319"/>
      <c r="AA383" s="291"/>
      <c r="AB383" s="63">
        <f>VLOOKUP(B383,'[2]ВОМ КГ-3 СОЭКС'!$C$3:$G$2063,5,0)</f>
        <v>126</v>
      </c>
      <c r="AC383" s="219">
        <f t="shared" si="33"/>
        <v>0</v>
      </c>
    </row>
    <row r="384" spans="1:29" x14ac:dyDescent="0.3">
      <c r="A384" s="159" t="s">
        <v>1200</v>
      </c>
      <c r="B384" s="160" t="s">
        <v>3084</v>
      </c>
      <c r="C384" s="160" t="s">
        <v>4638</v>
      </c>
      <c r="D384" s="113">
        <v>1</v>
      </c>
      <c r="E384" s="85">
        <v>5.0999999999999996</v>
      </c>
      <c r="F384" s="86">
        <v>5.0999999999999996</v>
      </c>
      <c r="G384" s="87">
        <v>0.27</v>
      </c>
      <c r="H384" s="87">
        <v>0.27</v>
      </c>
      <c r="I384" s="180" t="s">
        <v>170</v>
      </c>
      <c r="J384" s="96"/>
      <c r="K384" s="96"/>
      <c r="L384" s="96"/>
      <c r="M384" s="96"/>
      <c r="N384" s="96"/>
      <c r="O384" s="164"/>
      <c r="P384" s="164"/>
      <c r="Q384" s="164">
        <v>1</v>
      </c>
      <c r="R384" s="77">
        <f t="shared" si="34"/>
        <v>0</v>
      </c>
      <c r="S384" s="77"/>
      <c r="T384" s="291" t="str">
        <f>IFERROR(VLOOKUP(B384,'Найдено на объекте'!$A$2:$I$83,9,0),"-")</f>
        <v>-</v>
      </c>
      <c r="U384" s="196" t="str">
        <f t="shared" si="30"/>
        <v>-</v>
      </c>
      <c r="V384" s="95" t="str">
        <f>IFERROR(VLOOKUP(B384,[1]Отгрузки!$B$208:$C$281,2,0),"-")</f>
        <v>-</v>
      </c>
      <c r="W384" s="95" t="str">
        <f t="shared" si="36"/>
        <v>-</v>
      </c>
      <c r="X384" s="88">
        <f t="shared" si="31"/>
        <v>1</v>
      </c>
      <c r="Y384" s="196">
        <f t="shared" si="32"/>
        <v>5.0999999999999995E-3</v>
      </c>
      <c r="Z384" s="319"/>
      <c r="AA384" s="291"/>
      <c r="AB384" s="63">
        <f>VLOOKUP(B384,'[2]ВОМ КГ-3 СОЭКС'!$C$3:$G$2063,5,0)</f>
        <v>5.0999999999999996</v>
      </c>
      <c r="AC384" s="219">
        <f t="shared" si="33"/>
        <v>0</v>
      </c>
    </row>
    <row r="385" spans="1:29" x14ac:dyDescent="0.3">
      <c r="A385" s="159" t="s">
        <v>1203</v>
      </c>
      <c r="B385" s="160" t="s">
        <v>3085</v>
      </c>
      <c r="C385" s="160" t="s">
        <v>4639</v>
      </c>
      <c r="D385" s="113">
        <v>2</v>
      </c>
      <c r="E385" s="85">
        <v>16.899999999999999</v>
      </c>
      <c r="F385" s="86">
        <v>33.799999999999997</v>
      </c>
      <c r="G385" s="87">
        <v>0.92</v>
      </c>
      <c r="H385" s="87">
        <v>1.84</v>
      </c>
      <c r="I385" s="180" t="s">
        <v>170</v>
      </c>
      <c r="J385" s="96"/>
      <c r="K385" s="96"/>
      <c r="L385" s="96"/>
      <c r="M385" s="96"/>
      <c r="N385" s="96"/>
      <c r="O385" s="164"/>
      <c r="P385" s="164"/>
      <c r="Q385" s="164">
        <v>2</v>
      </c>
      <c r="R385" s="77">
        <f t="shared" si="34"/>
        <v>0</v>
      </c>
      <c r="S385" s="77"/>
      <c r="T385" s="291" t="str">
        <f>IFERROR(VLOOKUP(B385,'Найдено на объекте'!$A$2:$I$83,9,0),"-")</f>
        <v>-</v>
      </c>
      <c r="U385" s="196" t="str">
        <f t="shared" si="30"/>
        <v>-</v>
      </c>
      <c r="V385" s="95" t="str">
        <f>IFERROR(VLOOKUP(B385,[1]Отгрузки!$B$208:$C$281,2,0),"-")</f>
        <v>-</v>
      </c>
      <c r="W385" s="95" t="str">
        <f t="shared" si="36"/>
        <v>-</v>
      </c>
      <c r="X385" s="88">
        <f t="shared" si="31"/>
        <v>2</v>
      </c>
      <c r="Y385" s="196">
        <f t="shared" si="32"/>
        <v>3.3799999999999997E-2</v>
      </c>
      <c r="Z385" s="319"/>
      <c r="AA385" s="291"/>
      <c r="AB385" s="63">
        <f>VLOOKUP(B385,'[2]ВОМ КГ-3 СОЭКС'!$C$3:$G$2063,5,0)</f>
        <v>33.799999999999997</v>
      </c>
      <c r="AC385" s="219">
        <f t="shared" si="33"/>
        <v>0</v>
      </c>
    </row>
    <row r="386" spans="1:29" x14ac:dyDescent="0.3">
      <c r="A386" s="159" t="s">
        <v>1206</v>
      </c>
      <c r="B386" s="160" t="s">
        <v>3086</v>
      </c>
      <c r="C386" s="160" t="s">
        <v>4640</v>
      </c>
      <c r="D386" s="113">
        <v>1</v>
      </c>
      <c r="E386" s="85">
        <v>5.0999999999999996</v>
      </c>
      <c r="F386" s="86">
        <v>5.0999999999999996</v>
      </c>
      <c r="G386" s="87">
        <v>0.27</v>
      </c>
      <c r="H386" s="87">
        <v>0.27</v>
      </c>
      <c r="I386" s="180" t="s">
        <v>170</v>
      </c>
      <c r="J386" s="96"/>
      <c r="K386" s="96"/>
      <c r="L386" s="96"/>
      <c r="M386" s="96"/>
      <c r="N386" s="96"/>
      <c r="O386" s="164"/>
      <c r="P386" s="164"/>
      <c r="Q386" s="164">
        <v>1</v>
      </c>
      <c r="R386" s="77">
        <f t="shared" si="34"/>
        <v>0</v>
      </c>
      <c r="S386" s="77"/>
      <c r="T386" s="291" t="str">
        <f>IFERROR(VLOOKUP(B386,'Найдено на объекте'!$A$2:$I$83,9,0),"-")</f>
        <v>-</v>
      </c>
      <c r="U386" s="196" t="str">
        <f t="shared" si="30"/>
        <v>-</v>
      </c>
      <c r="V386" s="95" t="str">
        <f>IFERROR(VLOOKUP(B386,[1]Отгрузки!$B$208:$C$281,2,0),"-")</f>
        <v>-</v>
      </c>
      <c r="W386" s="95" t="str">
        <f t="shared" si="36"/>
        <v>-</v>
      </c>
      <c r="X386" s="88">
        <f t="shared" si="31"/>
        <v>1</v>
      </c>
      <c r="Y386" s="196">
        <f t="shared" si="32"/>
        <v>5.0999999999999995E-3</v>
      </c>
      <c r="Z386" s="319"/>
      <c r="AA386" s="291"/>
      <c r="AB386" s="63">
        <f>VLOOKUP(B386,'[2]ВОМ КГ-3 СОЭКС'!$C$3:$G$2063,5,0)</f>
        <v>5.0999999999999996</v>
      </c>
      <c r="AC386" s="219">
        <f t="shared" si="33"/>
        <v>0</v>
      </c>
    </row>
    <row r="387" spans="1:29" x14ac:dyDescent="0.3">
      <c r="A387" s="159" t="s">
        <v>1209</v>
      </c>
      <c r="B387" s="160" t="s">
        <v>3087</v>
      </c>
      <c r="C387" s="160" t="s">
        <v>4641</v>
      </c>
      <c r="D387" s="113">
        <v>2</v>
      </c>
      <c r="E387" s="85">
        <v>17.399999999999999</v>
      </c>
      <c r="F387" s="86">
        <v>34.799999999999997</v>
      </c>
      <c r="G387" s="87">
        <v>0.94</v>
      </c>
      <c r="H387" s="87">
        <v>1.88</v>
      </c>
      <c r="I387" s="180" t="s">
        <v>170</v>
      </c>
      <c r="J387" s="96"/>
      <c r="K387" s="96"/>
      <c r="L387" s="96"/>
      <c r="M387" s="96"/>
      <c r="N387" s="96"/>
      <c r="O387" s="164"/>
      <c r="P387" s="164"/>
      <c r="Q387" s="164">
        <v>2</v>
      </c>
      <c r="R387" s="77">
        <f t="shared" si="34"/>
        <v>0</v>
      </c>
      <c r="S387" s="77"/>
      <c r="T387" s="291" t="str">
        <f>IFERROR(VLOOKUP(B387,'Найдено на объекте'!$A$2:$I$83,9,0),"-")</f>
        <v>-</v>
      </c>
      <c r="U387" s="196" t="str">
        <f t="shared" ref="U387:U450" si="37">IFERROR(T387*E387/1000,"-")</f>
        <v>-</v>
      </c>
      <c r="V387" s="95" t="str">
        <f>IFERROR(VLOOKUP(B387,[1]Отгрузки!$B$208:$C$281,2,0),"-")</f>
        <v>-</v>
      </c>
      <c r="W387" s="95" t="str">
        <f t="shared" si="36"/>
        <v>-</v>
      </c>
      <c r="X387" s="88">
        <f t="shared" ref="X387:X450" si="38">IFERROR((D387-V387),D387)</f>
        <v>2</v>
      </c>
      <c r="Y387" s="196">
        <f t="shared" ref="Y387:Y450" si="39">IFERROR(X387*E387/1000, 0)</f>
        <v>3.4799999999999998E-2</v>
      </c>
      <c r="Z387" s="319"/>
      <c r="AA387" s="291"/>
      <c r="AB387" s="63">
        <f>VLOOKUP(B387,'[2]ВОМ КГ-3 СОЭКС'!$C$3:$G$2063,5,0)</f>
        <v>34.799999999999997</v>
      </c>
      <c r="AC387" s="219">
        <f t="shared" ref="AC387:AC450" si="40">F387-AB387</f>
        <v>0</v>
      </c>
    </row>
    <row r="388" spans="1:29" x14ac:dyDescent="0.3">
      <c r="A388" s="159" t="s">
        <v>1212</v>
      </c>
      <c r="B388" s="160" t="s">
        <v>3088</v>
      </c>
      <c r="C388" s="160" t="s">
        <v>4642</v>
      </c>
      <c r="D388" s="113">
        <v>2</v>
      </c>
      <c r="E388" s="85">
        <v>36.700000000000003</v>
      </c>
      <c r="F388" s="86">
        <v>73.400000000000006</v>
      </c>
      <c r="G388" s="87">
        <v>2.0299999999999998</v>
      </c>
      <c r="H388" s="87">
        <v>4.0599999999999996</v>
      </c>
      <c r="I388" s="180" t="s">
        <v>170</v>
      </c>
      <c r="J388" s="96"/>
      <c r="K388" s="96"/>
      <c r="L388" s="96"/>
      <c r="M388" s="96"/>
      <c r="N388" s="96"/>
      <c r="O388" s="164"/>
      <c r="P388" s="164"/>
      <c r="Q388" s="164">
        <v>2</v>
      </c>
      <c r="R388" s="77">
        <f t="shared" ref="R388:R451" si="41">D388-J388-K388-L388-M388-N388-O388-P388-Q388</f>
        <v>0</v>
      </c>
      <c r="S388" s="77"/>
      <c r="T388" s="291" t="str">
        <f>IFERROR(VLOOKUP(B388,'Найдено на объекте'!$A$2:$I$83,9,0),"-")</f>
        <v>-</v>
      </c>
      <c r="U388" s="196" t="str">
        <f t="shared" si="37"/>
        <v>-</v>
      </c>
      <c r="V388" s="95" t="str">
        <f>IFERROR(VLOOKUP(B388,[1]Отгрузки!$B$208:$C$281,2,0),"-")</f>
        <v>-</v>
      </c>
      <c r="W388" s="95" t="str">
        <f t="shared" si="36"/>
        <v>-</v>
      </c>
      <c r="X388" s="88">
        <f t="shared" si="38"/>
        <v>2</v>
      </c>
      <c r="Y388" s="196">
        <f t="shared" si="39"/>
        <v>7.3400000000000007E-2</v>
      </c>
      <c r="Z388" s="319"/>
      <c r="AA388" s="291"/>
      <c r="AB388" s="63">
        <f>VLOOKUP(B388,'[2]ВОМ КГ-3 СОЭКС'!$C$3:$G$2063,5,0)</f>
        <v>73.400000000000006</v>
      </c>
      <c r="AC388" s="219">
        <f t="shared" si="40"/>
        <v>0</v>
      </c>
    </row>
    <row r="389" spans="1:29" x14ac:dyDescent="0.3">
      <c r="A389" s="159" t="s">
        <v>1215</v>
      </c>
      <c r="B389" s="160" t="s">
        <v>3089</v>
      </c>
      <c r="C389" s="160" t="s">
        <v>4643</v>
      </c>
      <c r="D389" s="113">
        <v>1</v>
      </c>
      <c r="E389" s="85">
        <v>19.899999999999999</v>
      </c>
      <c r="F389" s="86">
        <v>19.899999999999999</v>
      </c>
      <c r="G389" s="87">
        <v>1.0900000000000001</v>
      </c>
      <c r="H389" s="87">
        <v>1.0900000000000001</v>
      </c>
      <c r="I389" s="180" t="s">
        <v>170</v>
      </c>
      <c r="J389" s="96"/>
      <c r="K389" s="96"/>
      <c r="L389" s="96"/>
      <c r="M389" s="96"/>
      <c r="N389" s="96"/>
      <c r="O389" s="164"/>
      <c r="P389" s="164"/>
      <c r="Q389" s="164">
        <v>1</v>
      </c>
      <c r="R389" s="77">
        <f t="shared" si="41"/>
        <v>0</v>
      </c>
      <c r="S389" s="77"/>
      <c r="T389" s="291" t="str">
        <f>IFERROR(VLOOKUP(B389,'Найдено на объекте'!$A$2:$I$83,9,0),"-")</f>
        <v>-</v>
      </c>
      <c r="U389" s="196" t="str">
        <f t="shared" si="37"/>
        <v>-</v>
      </c>
      <c r="V389" s="95" t="str">
        <f>IFERROR(VLOOKUP(B389,[1]Отгрузки!$B$208:$C$281,2,0),"-")</f>
        <v>-</v>
      </c>
      <c r="W389" s="95" t="str">
        <f t="shared" si="36"/>
        <v>-</v>
      </c>
      <c r="X389" s="88">
        <f t="shared" si="38"/>
        <v>1</v>
      </c>
      <c r="Y389" s="196">
        <f t="shared" si="39"/>
        <v>1.9899999999999998E-2</v>
      </c>
      <c r="Z389" s="319"/>
      <c r="AA389" s="291"/>
      <c r="AB389" s="63">
        <f>VLOOKUP(B389,'[2]ВОМ КГ-3 СОЭКС'!$C$3:$G$2063,5,0)</f>
        <v>19.899999999999999</v>
      </c>
      <c r="AC389" s="219">
        <f t="shared" si="40"/>
        <v>0</v>
      </c>
    </row>
    <row r="390" spans="1:29" x14ac:dyDescent="0.3">
      <c r="A390" s="159" t="s">
        <v>1218</v>
      </c>
      <c r="B390" s="160" t="s">
        <v>3090</v>
      </c>
      <c r="C390" s="160" t="s">
        <v>4644</v>
      </c>
      <c r="D390" s="113">
        <v>1</v>
      </c>
      <c r="E390" s="85">
        <v>6.3</v>
      </c>
      <c r="F390" s="86">
        <v>6.3</v>
      </c>
      <c r="G390" s="87">
        <v>0.33</v>
      </c>
      <c r="H390" s="87">
        <v>0.33</v>
      </c>
      <c r="I390" s="180" t="s">
        <v>170</v>
      </c>
      <c r="J390" s="96"/>
      <c r="K390" s="96"/>
      <c r="L390" s="96"/>
      <c r="M390" s="96"/>
      <c r="N390" s="96"/>
      <c r="O390" s="164"/>
      <c r="P390" s="164"/>
      <c r="Q390" s="164">
        <v>1</v>
      </c>
      <c r="R390" s="77">
        <f t="shared" si="41"/>
        <v>0</v>
      </c>
      <c r="S390" s="77"/>
      <c r="T390" s="291" t="str">
        <f>IFERROR(VLOOKUP(B390,'Найдено на объекте'!$A$2:$I$83,9,0),"-")</f>
        <v>-</v>
      </c>
      <c r="U390" s="196" t="str">
        <f t="shared" si="37"/>
        <v>-</v>
      </c>
      <c r="V390" s="95" t="str">
        <f>IFERROR(VLOOKUP(B390,[1]Отгрузки!$B$208:$C$281,2,0),"-")</f>
        <v>-</v>
      </c>
      <c r="W390" s="95" t="str">
        <f t="shared" si="36"/>
        <v>-</v>
      </c>
      <c r="X390" s="88">
        <f t="shared" si="38"/>
        <v>1</v>
      </c>
      <c r="Y390" s="196">
        <f t="shared" si="39"/>
        <v>6.3E-3</v>
      </c>
      <c r="Z390" s="319"/>
      <c r="AA390" s="291"/>
      <c r="AB390" s="63">
        <f>VLOOKUP(B390,'[2]ВОМ КГ-3 СОЭКС'!$C$3:$G$2063,5,0)</f>
        <v>6.3</v>
      </c>
      <c r="AC390" s="219">
        <f t="shared" si="40"/>
        <v>0</v>
      </c>
    </row>
    <row r="391" spans="1:29" x14ac:dyDescent="0.3">
      <c r="A391" s="159" t="s">
        <v>1221</v>
      </c>
      <c r="B391" s="160" t="s">
        <v>3091</v>
      </c>
      <c r="C391" s="160" t="s">
        <v>4645</v>
      </c>
      <c r="D391" s="113">
        <v>2</v>
      </c>
      <c r="E391" s="85">
        <v>22.7</v>
      </c>
      <c r="F391" s="86">
        <v>45.4</v>
      </c>
      <c r="G391" s="87">
        <v>1.1299999999999999</v>
      </c>
      <c r="H391" s="87">
        <v>2.2599999999999998</v>
      </c>
      <c r="I391" s="180" t="s">
        <v>170</v>
      </c>
      <c r="J391" s="96"/>
      <c r="K391" s="96"/>
      <c r="L391" s="96"/>
      <c r="M391" s="96">
        <v>1</v>
      </c>
      <c r="N391" s="96">
        <v>1</v>
      </c>
      <c r="O391" s="164"/>
      <c r="P391" s="164"/>
      <c r="Q391" s="164"/>
      <c r="R391" s="77">
        <f t="shared" si="41"/>
        <v>0</v>
      </c>
      <c r="S391" s="77"/>
      <c r="T391" s="291" t="str">
        <f>IFERROR(VLOOKUP(B391,'Найдено на объекте'!$A$2:$I$83,9,0),"-")</f>
        <v>-</v>
      </c>
      <c r="U391" s="196" t="str">
        <f t="shared" si="37"/>
        <v>-</v>
      </c>
      <c r="V391" s="95" t="str">
        <f>IFERROR(VLOOKUP(B391,[1]Отгрузки!$B$208:$C$281,2,0),"-")</f>
        <v>-</v>
      </c>
      <c r="W391" s="95" t="str">
        <f t="shared" ref="W391:W454" si="42">IFERROR(V391*E391/1000, "-")</f>
        <v>-</v>
      </c>
      <c r="X391" s="88">
        <f t="shared" si="38"/>
        <v>2</v>
      </c>
      <c r="Y391" s="196">
        <f t="shared" si="39"/>
        <v>4.5399999999999996E-2</v>
      </c>
      <c r="Z391" s="319"/>
      <c r="AA391" s="291"/>
      <c r="AB391" s="63">
        <f>VLOOKUP(B391,'[2]ВОМ КГ-3 СОЭКС'!$C$3:$G$2063,5,0)</f>
        <v>45.4</v>
      </c>
      <c r="AC391" s="219">
        <f t="shared" si="40"/>
        <v>0</v>
      </c>
    </row>
    <row r="392" spans="1:29" x14ac:dyDescent="0.3">
      <c r="A392" s="159" t="s">
        <v>1224</v>
      </c>
      <c r="B392" s="160" t="s">
        <v>3092</v>
      </c>
      <c r="C392" s="160" t="s">
        <v>4646</v>
      </c>
      <c r="D392" s="113">
        <v>2</v>
      </c>
      <c r="E392" s="85">
        <v>22.7</v>
      </c>
      <c r="F392" s="86">
        <v>45.4</v>
      </c>
      <c r="G392" s="87">
        <v>1.1299999999999999</v>
      </c>
      <c r="H392" s="87">
        <v>2.2599999999999998</v>
      </c>
      <c r="I392" s="180" t="s">
        <v>170</v>
      </c>
      <c r="J392" s="96"/>
      <c r="K392" s="96"/>
      <c r="L392" s="96"/>
      <c r="M392" s="96">
        <v>1</v>
      </c>
      <c r="N392" s="96">
        <v>1</v>
      </c>
      <c r="O392" s="164"/>
      <c r="P392" s="164"/>
      <c r="Q392" s="164"/>
      <c r="R392" s="77">
        <f t="shared" si="41"/>
        <v>0</v>
      </c>
      <c r="S392" s="77"/>
      <c r="T392" s="291" t="str">
        <f>IFERROR(VLOOKUP(B392,'Найдено на объекте'!$A$2:$I$83,9,0),"-")</f>
        <v>-</v>
      </c>
      <c r="U392" s="196" t="str">
        <f t="shared" si="37"/>
        <v>-</v>
      </c>
      <c r="V392" s="95" t="str">
        <f>IFERROR(VLOOKUP(B392,[1]Отгрузки!$B$208:$C$281,2,0),"-")</f>
        <v>-</v>
      </c>
      <c r="W392" s="95" t="str">
        <f t="shared" si="42"/>
        <v>-</v>
      </c>
      <c r="X392" s="88">
        <f t="shared" si="38"/>
        <v>2</v>
      </c>
      <c r="Y392" s="196">
        <f t="shared" si="39"/>
        <v>4.5399999999999996E-2</v>
      </c>
      <c r="Z392" s="319"/>
      <c r="AA392" s="291"/>
      <c r="AB392" s="63">
        <f>VLOOKUP(B392,'[2]ВОМ КГ-3 СОЭКС'!$C$3:$G$2063,5,0)</f>
        <v>45.4</v>
      </c>
      <c r="AC392" s="219">
        <f t="shared" si="40"/>
        <v>0</v>
      </c>
    </row>
    <row r="393" spans="1:29" x14ac:dyDescent="0.3">
      <c r="A393" s="159" t="s">
        <v>1227</v>
      </c>
      <c r="B393" s="160" t="s">
        <v>3093</v>
      </c>
      <c r="C393" s="160" t="s">
        <v>4647</v>
      </c>
      <c r="D393" s="113">
        <v>2</v>
      </c>
      <c r="E393" s="85">
        <v>16.600000000000001</v>
      </c>
      <c r="F393" s="86">
        <v>33.200000000000003</v>
      </c>
      <c r="G393" s="87">
        <v>0.82</v>
      </c>
      <c r="H393" s="87">
        <v>1.64</v>
      </c>
      <c r="I393" s="180" t="s">
        <v>170</v>
      </c>
      <c r="J393" s="96"/>
      <c r="K393" s="96"/>
      <c r="L393" s="96"/>
      <c r="M393" s="96">
        <v>1</v>
      </c>
      <c r="N393" s="96">
        <v>1</v>
      </c>
      <c r="O393" s="164"/>
      <c r="P393" s="164"/>
      <c r="Q393" s="164"/>
      <c r="R393" s="77">
        <f t="shared" si="41"/>
        <v>0</v>
      </c>
      <c r="S393" s="77"/>
      <c r="T393" s="291" t="str">
        <f>IFERROR(VLOOKUP(B393,'Найдено на объекте'!$A$2:$I$83,9,0),"-")</f>
        <v>-</v>
      </c>
      <c r="U393" s="196" t="str">
        <f t="shared" si="37"/>
        <v>-</v>
      </c>
      <c r="V393" s="95" t="str">
        <f>IFERROR(VLOOKUP(B393,[1]Отгрузки!$B$208:$C$281,2,0),"-")</f>
        <v>-</v>
      </c>
      <c r="W393" s="95" t="str">
        <f t="shared" si="42"/>
        <v>-</v>
      </c>
      <c r="X393" s="88">
        <f t="shared" si="38"/>
        <v>2</v>
      </c>
      <c r="Y393" s="196">
        <f t="shared" si="39"/>
        <v>3.32E-2</v>
      </c>
      <c r="Z393" s="319"/>
      <c r="AA393" s="291"/>
      <c r="AB393" s="63">
        <f>VLOOKUP(B393,'[2]ВОМ КГ-3 СОЭКС'!$C$3:$G$2063,5,0)</f>
        <v>33.200000000000003</v>
      </c>
      <c r="AC393" s="219">
        <f t="shared" si="40"/>
        <v>0</v>
      </c>
    </row>
    <row r="394" spans="1:29" x14ac:dyDescent="0.3">
      <c r="A394" s="159" t="s">
        <v>1230</v>
      </c>
      <c r="B394" s="160" t="s">
        <v>3094</v>
      </c>
      <c r="C394" s="160" t="s">
        <v>4648</v>
      </c>
      <c r="D394" s="113">
        <v>1</v>
      </c>
      <c r="E394" s="85">
        <v>16.600000000000001</v>
      </c>
      <c r="F394" s="86">
        <v>16.600000000000001</v>
      </c>
      <c r="G394" s="87">
        <v>0.82</v>
      </c>
      <c r="H394" s="87">
        <v>0.82</v>
      </c>
      <c r="I394" s="180" t="s">
        <v>170</v>
      </c>
      <c r="J394" s="96"/>
      <c r="K394" s="96"/>
      <c r="L394" s="96"/>
      <c r="M394" s="96">
        <v>1</v>
      </c>
      <c r="N394" s="96"/>
      <c r="O394" s="164"/>
      <c r="P394" s="164"/>
      <c r="Q394" s="164"/>
      <c r="R394" s="77">
        <f t="shared" si="41"/>
        <v>0</v>
      </c>
      <c r="S394" s="77"/>
      <c r="T394" s="291" t="str">
        <f>IFERROR(VLOOKUP(B394,'Найдено на объекте'!$A$2:$I$83,9,0),"-")</f>
        <v>-</v>
      </c>
      <c r="U394" s="196" t="str">
        <f t="shared" si="37"/>
        <v>-</v>
      </c>
      <c r="V394" s="95" t="str">
        <f>IFERROR(VLOOKUP(B394,[1]Отгрузки!$B$208:$C$281,2,0),"-")</f>
        <v>-</v>
      </c>
      <c r="W394" s="95" t="str">
        <f t="shared" si="42"/>
        <v>-</v>
      </c>
      <c r="X394" s="88">
        <f t="shared" si="38"/>
        <v>1</v>
      </c>
      <c r="Y394" s="196">
        <f t="shared" si="39"/>
        <v>1.66E-2</v>
      </c>
      <c r="Z394" s="319"/>
      <c r="AA394" s="291"/>
      <c r="AB394" s="63">
        <f>VLOOKUP(B394,'[2]ВОМ КГ-3 СОЭКС'!$C$3:$G$2063,5,0)</f>
        <v>16.600000000000001</v>
      </c>
      <c r="AC394" s="219">
        <f t="shared" si="40"/>
        <v>0</v>
      </c>
    </row>
    <row r="395" spans="1:29" x14ac:dyDescent="0.3">
      <c r="A395" s="159" t="s">
        <v>1233</v>
      </c>
      <c r="B395" s="160" t="s">
        <v>3095</v>
      </c>
      <c r="C395" s="160" t="s">
        <v>4649</v>
      </c>
      <c r="D395" s="113">
        <v>1</v>
      </c>
      <c r="E395" s="85">
        <v>6.2</v>
      </c>
      <c r="F395" s="86">
        <v>6.2</v>
      </c>
      <c r="G395" s="87">
        <v>0.31</v>
      </c>
      <c r="H395" s="87">
        <v>0.31</v>
      </c>
      <c r="I395" s="180" t="s">
        <v>170</v>
      </c>
      <c r="J395" s="96"/>
      <c r="K395" s="96"/>
      <c r="L395" s="96"/>
      <c r="M395" s="96"/>
      <c r="N395" s="96">
        <v>1</v>
      </c>
      <c r="O395" s="164"/>
      <c r="P395" s="164"/>
      <c r="Q395" s="164"/>
      <c r="R395" s="77">
        <f t="shared" si="41"/>
        <v>0</v>
      </c>
      <c r="S395" s="77"/>
      <c r="T395" s="291" t="str">
        <f>IFERROR(VLOOKUP(B395,'Найдено на объекте'!$A$2:$I$83,9,0),"-")</f>
        <v>-</v>
      </c>
      <c r="U395" s="196" t="str">
        <f t="shared" si="37"/>
        <v>-</v>
      </c>
      <c r="V395" s="95" t="str">
        <f>IFERROR(VLOOKUP(B395,[1]Отгрузки!$B$208:$C$281,2,0),"-")</f>
        <v>-</v>
      </c>
      <c r="W395" s="95" t="str">
        <f t="shared" si="42"/>
        <v>-</v>
      </c>
      <c r="X395" s="88">
        <f t="shared" si="38"/>
        <v>1</v>
      </c>
      <c r="Y395" s="196">
        <f t="shared" si="39"/>
        <v>6.1999999999999998E-3</v>
      </c>
      <c r="Z395" s="319"/>
      <c r="AA395" s="291"/>
      <c r="AB395" s="63">
        <f>VLOOKUP(B395,'[2]ВОМ КГ-3 СОЭКС'!$C$3:$G$2063,5,0)</f>
        <v>6.2</v>
      </c>
      <c r="AC395" s="219">
        <f t="shared" si="40"/>
        <v>0</v>
      </c>
    </row>
    <row r="396" spans="1:29" x14ac:dyDescent="0.3">
      <c r="A396" s="159" t="s">
        <v>1236</v>
      </c>
      <c r="B396" s="160" t="s">
        <v>3096</v>
      </c>
      <c r="C396" s="160" t="s">
        <v>4650</v>
      </c>
      <c r="D396" s="113">
        <v>1</v>
      </c>
      <c r="E396" s="85">
        <v>6.2</v>
      </c>
      <c r="F396" s="86">
        <v>6.2</v>
      </c>
      <c r="G396" s="87">
        <v>0.31</v>
      </c>
      <c r="H396" s="87">
        <v>0.31</v>
      </c>
      <c r="I396" s="180" t="s">
        <v>170</v>
      </c>
      <c r="J396" s="96"/>
      <c r="K396" s="96"/>
      <c r="L396" s="96"/>
      <c r="M396" s="96"/>
      <c r="N396" s="96">
        <v>1</v>
      </c>
      <c r="O396" s="164"/>
      <c r="P396" s="164"/>
      <c r="Q396" s="164"/>
      <c r="R396" s="77">
        <f t="shared" si="41"/>
        <v>0</v>
      </c>
      <c r="S396" s="77"/>
      <c r="T396" s="291" t="str">
        <f>IFERROR(VLOOKUP(B396,'Найдено на объекте'!$A$2:$I$83,9,0),"-")</f>
        <v>-</v>
      </c>
      <c r="U396" s="196" t="str">
        <f t="shared" si="37"/>
        <v>-</v>
      </c>
      <c r="V396" s="95" t="str">
        <f>IFERROR(VLOOKUP(B396,[1]Отгрузки!$B$208:$C$281,2,0),"-")</f>
        <v>-</v>
      </c>
      <c r="W396" s="95" t="str">
        <f t="shared" si="42"/>
        <v>-</v>
      </c>
      <c r="X396" s="88">
        <f t="shared" si="38"/>
        <v>1</v>
      </c>
      <c r="Y396" s="196">
        <f t="shared" si="39"/>
        <v>6.1999999999999998E-3</v>
      </c>
      <c r="Z396" s="319"/>
      <c r="AA396" s="291"/>
      <c r="AB396" s="63">
        <f>VLOOKUP(B396,'[2]ВОМ КГ-3 СОЭКС'!$C$3:$G$2063,5,0)</f>
        <v>6.2</v>
      </c>
      <c r="AC396" s="219">
        <f t="shared" si="40"/>
        <v>0</v>
      </c>
    </row>
    <row r="397" spans="1:29" x14ac:dyDescent="0.3">
      <c r="A397" s="159" t="s">
        <v>1239</v>
      </c>
      <c r="B397" s="160" t="s">
        <v>3097</v>
      </c>
      <c r="C397" s="160" t="s">
        <v>4651</v>
      </c>
      <c r="D397" s="113">
        <v>1</v>
      </c>
      <c r="E397" s="85">
        <v>16.899999999999999</v>
      </c>
      <c r="F397" s="86">
        <v>16.899999999999999</v>
      </c>
      <c r="G397" s="87">
        <v>0.83</v>
      </c>
      <c r="H397" s="87">
        <v>0.83</v>
      </c>
      <c r="I397" s="180" t="s">
        <v>170</v>
      </c>
      <c r="J397" s="96"/>
      <c r="K397" s="96"/>
      <c r="L397" s="96"/>
      <c r="M397" s="96"/>
      <c r="N397" s="96">
        <v>1</v>
      </c>
      <c r="O397" s="164"/>
      <c r="P397" s="164"/>
      <c r="Q397" s="164"/>
      <c r="R397" s="77">
        <f t="shared" si="41"/>
        <v>0</v>
      </c>
      <c r="S397" s="77"/>
      <c r="T397" s="291" t="str">
        <f>IFERROR(VLOOKUP(B397,'Найдено на объекте'!$A$2:$I$83,9,0),"-")</f>
        <v>-</v>
      </c>
      <c r="U397" s="196" t="str">
        <f t="shared" si="37"/>
        <v>-</v>
      </c>
      <c r="V397" s="95" t="str">
        <f>IFERROR(VLOOKUP(B397,[1]Отгрузки!$B$208:$C$281,2,0),"-")</f>
        <v>-</v>
      </c>
      <c r="W397" s="95" t="str">
        <f t="shared" si="42"/>
        <v>-</v>
      </c>
      <c r="X397" s="88">
        <f t="shared" si="38"/>
        <v>1</v>
      </c>
      <c r="Y397" s="196">
        <f t="shared" si="39"/>
        <v>1.6899999999999998E-2</v>
      </c>
      <c r="Z397" s="319"/>
      <c r="AA397" s="291"/>
      <c r="AB397" s="63">
        <f>VLOOKUP(B397,'[2]ВОМ КГ-3 СОЭКС'!$C$3:$G$2063,5,0)</f>
        <v>16.899999999999999</v>
      </c>
      <c r="AC397" s="219">
        <f t="shared" si="40"/>
        <v>0</v>
      </c>
    </row>
    <row r="398" spans="1:29" x14ac:dyDescent="0.3">
      <c r="A398" s="159" t="s">
        <v>1242</v>
      </c>
      <c r="B398" s="160" t="s">
        <v>3098</v>
      </c>
      <c r="C398" s="160" t="s">
        <v>4652</v>
      </c>
      <c r="D398" s="113">
        <v>2</v>
      </c>
      <c r="E398" s="85">
        <v>28.2</v>
      </c>
      <c r="F398" s="86">
        <v>56.4</v>
      </c>
      <c r="G398" s="87">
        <v>1.38</v>
      </c>
      <c r="H398" s="87">
        <v>2.76</v>
      </c>
      <c r="I398" s="180" t="s">
        <v>170</v>
      </c>
      <c r="J398" s="96"/>
      <c r="K398" s="96"/>
      <c r="L398" s="96"/>
      <c r="M398" s="96"/>
      <c r="N398" s="96">
        <v>2</v>
      </c>
      <c r="O398" s="164"/>
      <c r="P398" s="164"/>
      <c r="Q398" s="164"/>
      <c r="R398" s="77">
        <f t="shared" si="41"/>
        <v>0</v>
      </c>
      <c r="S398" s="77"/>
      <c r="T398" s="291" t="str">
        <f>IFERROR(VLOOKUP(B398,'Найдено на объекте'!$A$2:$I$83,9,0),"-")</f>
        <v>-</v>
      </c>
      <c r="U398" s="196" t="str">
        <f t="shared" si="37"/>
        <v>-</v>
      </c>
      <c r="V398" s="95" t="str">
        <f>IFERROR(VLOOKUP(B398,[1]Отгрузки!$B$208:$C$281,2,0),"-")</f>
        <v>-</v>
      </c>
      <c r="W398" s="95" t="str">
        <f t="shared" si="42"/>
        <v>-</v>
      </c>
      <c r="X398" s="88">
        <f t="shared" si="38"/>
        <v>2</v>
      </c>
      <c r="Y398" s="196">
        <f t="shared" si="39"/>
        <v>5.6399999999999999E-2</v>
      </c>
      <c r="Z398" s="319"/>
      <c r="AA398" s="291"/>
      <c r="AB398" s="63">
        <f>VLOOKUP(B398,'[2]ВОМ КГ-3 СОЭКС'!$C$3:$G$2063,5,0)</f>
        <v>56.4</v>
      </c>
      <c r="AC398" s="219">
        <f t="shared" si="40"/>
        <v>0</v>
      </c>
    </row>
    <row r="399" spans="1:29" x14ac:dyDescent="0.3">
      <c r="A399" s="159" t="s">
        <v>1245</v>
      </c>
      <c r="B399" s="160" t="s">
        <v>3099</v>
      </c>
      <c r="C399" s="160" t="s">
        <v>4653</v>
      </c>
      <c r="D399" s="113">
        <v>2</v>
      </c>
      <c r="E399" s="85">
        <v>31.2</v>
      </c>
      <c r="F399" s="86">
        <v>62.4</v>
      </c>
      <c r="G399" s="87">
        <v>1.54</v>
      </c>
      <c r="H399" s="87">
        <v>3.08</v>
      </c>
      <c r="I399" s="180" t="s">
        <v>170</v>
      </c>
      <c r="J399" s="96"/>
      <c r="K399" s="96"/>
      <c r="L399" s="96"/>
      <c r="M399" s="96"/>
      <c r="N399" s="96">
        <v>2</v>
      </c>
      <c r="O399" s="164"/>
      <c r="P399" s="164"/>
      <c r="Q399" s="164"/>
      <c r="R399" s="77">
        <f t="shared" si="41"/>
        <v>0</v>
      </c>
      <c r="S399" s="77"/>
      <c r="T399" s="291" t="str">
        <f>IFERROR(VLOOKUP(B399,'Найдено на объекте'!$A$2:$I$83,9,0),"-")</f>
        <v>-</v>
      </c>
      <c r="U399" s="196" t="str">
        <f t="shared" si="37"/>
        <v>-</v>
      </c>
      <c r="V399" s="95" t="str">
        <f>IFERROR(VLOOKUP(B399,[1]Отгрузки!$B$208:$C$281,2,0),"-")</f>
        <v>-</v>
      </c>
      <c r="W399" s="95" t="str">
        <f t="shared" si="42"/>
        <v>-</v>
      </c>
      <c r="X399" s="88">
        <f t="shared" si="38"/>
        <v>2</v>
      </c>
      <c r="Y399" s="196">
        <f t="shared" si="39"/>
        <v>6.2399999999999997E-2</v>
      </c>
      <c r="Z399" s="319"/>
      <c r="AA399" s="291"/>
      <c r="AB399" s="63">
        <f>VLOOKUP(B399,'[2]ВОМ КГ-3 СОЭКС'!$C$3:$G$2063,5,0)</f>
        <v>62.4</v>
      </c>
      <c r="AC399" s="219">
        <f t="shared" si="40"/>
        <v>0</v>
      </c>
    </row>
    <row r="400" spans="1:29" x14ac:dyDescent="0.3">
      <c r="A400" s="159" t="s">
        <v>1248</v>
      </c>
      <c r="B400" s="160" t="s">
        <v>3100</v>
      </c>
      <c r="C400" s="160" t="s">
        <v>4654</v>
      </c>
      <c r="D400" s="113">
        <v>2</v>
      </c>
      <c r="E400" s="85">
        <v>31.2</v>
      </c>
      <c r="F400" s="86">
        <v>62.4</v>
      </c>
      <c r="G400" s="87">
        <v>1.54</v>
      </c>
      <c r="H400" s="87">
        <v>3.08</v>
      </c>
      <c r="I400" s="180" t="s">
        <v>170</v>
      </c>
      <c r="J400" s="96"/>
      <c r="K400" s="96"/>
      <c r="L400" s="96"/>
      <c r="M400" s="96"/>
      <c r="N400" s="96">
        <v>2</v>
      </c>
      <c r="O400" s="164"/>
      <c r="P400" s="164"/>
      <c r="Q400" s="164"/>
      <c r="R400" s="77">
        <f t="shared" si="41"/>
        <v>0</v>
      </c>
      <c r="S400" s="77"/>
      <c r="T400" s="291" t="str">
        <f>IFERROR(VLOOKUP(B400,'Найдено на объекте'!$A$2:$I$83,9,0),"-")</f>
        <v>-</v>
      </c>
      <c r="U400" s="196" t="str">
        <f t="shared" si="37"/>
        <v>-</v>
      </c>
      <c r="V400" s="95" t="str">
        <f>IFERROR(VLOOKUP(B400,[1]Отгрузки!$B$208:$C$281,2,0),"-")</f>
        <v>-</v>
      </c>
      <c r="W400" s="95" t="str">
        <f t="shared" si="42"/>
        <v>-</v>
      </c>
      <c r="X400" s="88">
        <f t="shared" si="38"/>
        <v>2</v>
      </c>
      <c r="Y400" s="196">
        <f t="shared" si="39"/>
        <v>6.2399999999999997E-2</v>
      </c>
      <c r="Z400" s="319"/>
      <c r="AA400" s="291"/>
      <c r="AB400" s="63">
        <f>VLOOKUP(B400,'[2]ВОМ КГ-3 СОЭКС'!$C$3:$G$2063,5,0)</f>
        <v>62.4</v>
      </c>
      <c r="AC400" s="219">
        <f t="shared" si="40"/>
        <v>0</v>
      </c>
    </row>
    <row r="401" spans="1:29" x14ac:dyDescent="0.3">
      <c r="A401" s="159" t="s">
        <v>1251</v>
      </c>
      <c r="B401" s="160" t="s">
        <v>3101</v>
      </c>
      <c r="C401" s="160" t="s">
        <v>4655</v>
      </c>
      <c r="D401" s="113">
        <v>1</v>
      </c>
      <c r="E401" s="85">
        <v>25.1</v>
      </c>
      <c r="F401" s="86">
        <v>25.1</v>
      </c>
      <c r="G401" s="87">
        <v>1.25</v>
      </c>
      <c r="H401" s="87">
        <v>1.25</v>
      </c>
      <c r="I401" s="180" t="s">
        <v>170</v>
      </c>
      <c r="J401" s="96"/>
      <c r="K401" s="96"/>
      <c r="L401" s="96"/>
      <c r="M401" s="96"/>
      <c r="N401" s="96">
        <v>1</v>
      </c>
      <c r="O401" s="164"/>
      <c r="P401" s="164"/>
      <c r="Q401" s="164"/>
      <c r="R401" s="77">
        <f t="shared" si="41"/>
        <v>0</v>
      </c>
      <c r="S401" s="77"/>
      <c r="T401" s="291" t="str">
        <f>IFERROR(VLOOKUP(B401,'Найдено на объекте'!$A$2:$I$83,9,0),"-")</f>
        <v>-</v>
      </c>
      <c r="U401" s="196" t="str">
        <f t="shared" si="37"/>
        <v>-</v>
      </c>
      <c r="V401" s="95" t="str">
        <f>IFERROR(VLOOKUP(B401,[1]Отгрузки!$B$208:$C$281,2,0),"-")</f>
        <v>-</v>
      </c>
      <c r="W401" s="95" t="str">
        <f t="shared" si="42"/>
        <v>-</v>
      </c>
      <c r="X401" s="88">
        <f t="shared" si="38"/>
        <v>1</v>
      </c>
      <c r="Y401" s="196">
        <f t="shared" si="39"/>
        <v>2.5100000000000001E-2</v>
      </c>
      <c r="Z401" s="319"/>
      <c r="AA401" s="291"/>
      <c r="AB401" s="63">
        <f>VLOOKUP(B401,'[2]ВОМ КГ-3 СОЭКС'!$C$3:$G$2063,5,0)</f>
        <v>25.1</v>
      </c>
      <c r="AC401" s="219">
        <f t="shared" si="40"/>
        <v>0</v>
      </c>
    </row>
    <row r="402" spans="1:29" x14ac:dyDescent="0.3">
      <c r="A402" s="159" t="s">
        <v>1254</v>
      </c>
      <c r="B402" s="160" t="s">
        <v>3102</v>
      </c>
      <c r="C402" s="160" t="s">
        <v>4656</v>
      </c>
      <c r="D402" s="113">
        <v>1</v>
      </c>
      <c r="E402" s="85">
        <v>25.1</v>
      </c>
      <c r="F402" s="86">
        <v>25.1</v>
      </c>
      <c r="G402" s="87">
        <v>1.25</v>
      </c>
      <c r="H402" s="87">
        <v>1.25</v>
      </c>
      <c r="I402" s="180" t="s">
        <v>170</v>
      </c>
      <c r="J402" s="96"/>
      <c r="K402" s="96"/>
      <c r="L402" s="96"/>
      <c r="M402" s="96"/>
      <c r="N402" s="96">
        <v>1</v>
      </c>
      <c r="O402" s="164"/>
      <c r="P402" s="164"/>
      <c r="Q402" s="164"/>
      <c r="R402" s="77">
        <f t="shared" si="41"/>
        <v>0</v>
      </c>
      <c r="S402" s="77"/>
      <c r="T402" s="291" t="str">
        <f>IFERROR(VLOOKUP(B402,'Найдено на объекте'!$A$2:$I$83,9,0),"-")</f>
        <v>-</v>
      </c>
      <c r="U402" s="196" t="str">
        <f t="shared" si="37"/>
        <v>-</v>
      </c>
      <c r="V402" s="95" t="str">
        <f>IFERROR(VLOOKUP(B402,[1]Отгрузки!$B$208:$C$281,2,0),"-")</f>
        <v>-</v>
      </c>
      <c r="W402" s="95" t="str">
        <f t="shared" si="42"/>
        <v>-</v>
      </c>
      <c r="X402" s="88">
        <f t="shared" si="38"/>
        <v>1</v>
      </c>
      <c r="Y402" s="196">
        <f t="shared" si="39"/>
        <v>2.5100000000000001E-2</v>
      </c>
      <c r="Z402" s="319"/>
      <c r="AA402" s="291"/>
      <c r="AB402" s="63">
        <f>VLOOKUP(B402,'[2]ВОМ КГ-3 СОЭКС'!$C$3:$G$2063,5,0)</f>
        <v>25.1</v>
      </c>
      <c r="AC402" s="219">
        <f t="shared" si="40"/>
        <v>0</v>
      </c>
    </row>
    <row r="403" spans="1:29" x14ac:dyDescent="0.3">
      <c r="A403" s="159" t="s">
        <v>1257</v>
      </c>
      <c r="B403" s="160" t="s">
        <v>3103</v>
      </c>
      <c r="C403" s="160" t="s">
        <v>4657</v>
      </c>
      <c r="D403" s="113">
        <v>1</v>
      </c>
      <c r="E403" s="85">
        <v>25.1</v>
      </c>
      <c r="F403" s="86">
        <v>25.1</v>
      </c>
      <c r="G403" s="87">
        <v>1.24</v>
      </c>
      <c r="H403" s="87">
        <v>1.24</v>
      </c>
      <c r="I403" s="180" t="s">
        <v>170</v>
      </c>
      <c r="J403" s="96"/>
      <c r="K403" s="96"/>
      <c r="L403" s="96"/>
      <c r="M403" s="96"/>
      <c r="N403" s="96">
        <v>1</v>
      </c>
      <c r="O403" s="164"/>
      <c r="P403" s="164"/>
      <c r="Q403" s="164"/>
      <c r="R403" s="77">
        <f t="shared" si="41"/>
        <v>0</v>
      </c>
      <c r="S403" s="77"/>
      <c r="T403" s="291" t="str">
        <f>IFERROR(VLOOKUP(B403,'Найдено на объекте'!$A$2:$I$83,9,0),"-")</f>
        <v>-</v>
      </c>
      <c r="U403" s="196" t="str">
        <f t="shared" si="37"/>
        <v>-</v>
      </c>
      <c r="V403" s="95" t="str">
        <f>IFERROR(VLOOKUP(B403,[1]Отгрузки!$B$208:$C$281,2,0),"-")</f>
        <v>-</v>
      </c>
      <c r="W403" s="95" t="str">
        <f t="shared" si="42"/>
        <v>-</v>
      </c>
      <c r="X403" s="88">
        <f t="shared" si="38"/>
        <v>1</v>
      </c>
      <c r="Y403" s="196">
        <f t="shared" si="39"/>
        <v>2.5100000000000001E-2</v>
      </c>
      <c r="Z403" s="319"/>
      <c r="AA403" s="291"/>
      <c r="AB403" s="63">
        <f>VLOOKUP(B403,'[2]ВОМ КГ-3 СОЭКС'!$C$3:$G$2063,5,0)</f>
        <v>25.1</v>
      </c>
      <c r="AC403" s="219">
        <f t="shared" si="40"/>
        <v>0</v>
      </c>
    </row>
    <row r="404" spans="1:29" x14ac:dyDescent="0.3">
      <c r="A404" s="159" t="s">
        <v>1260</v>
      </c>
      <c r="B404" s="160" t="s">
        <v>3104</v>
      </c>
      <c r="C404" s="160" t="s">
        <v>4658</v>
      </c>
      <c r="D404" s="113">
        <v>1</v>
      </c>
      <c r="E404" s="85">
        <v>25.1</v>
      </c>
      <c r="F404" s="86">
        <v>25.1</v>
      </c>
      <c r="G404" s="87">
        <v>1.24</v>
      </c>
      <c r="H404" s="87">
        <v>1.24</v>
      </c>
      <c r="I404" s="180" t="s">
        <v>170</v>
      </c>
      <c r="J404" s="96"/>
      <c r="K404" s="96"/>
      <c r="L404" s="96"/>
      <c r="M404" s="96"/>
      <c r="N404" s="96">
        <v>1</v>
      </c>
      <c r="O404" s="164"/>
      <c r="P404" s="164"/>
      <c r="Q404" s="164"/>
      <c r="R404" s="77">
        <f t="shared" si="41"/>
        <v>0</v>
      </c>
      <c r="S404" s="77"/>
      <c r="T404" s="291" t="str">
        <f>IFERROR(VLOOKUP(B404,'Найдено на объекте'!$A$2:$I$83,9,0),"-")</f>
        <v>-</v>
      </c>
      <c r="U404" s="196" t="str">
        <f t="shared" si="37"/>
        <v>-</v>
      </c>
      <c r="V404" s="95" t="str">
        <f>IFERROR(VLOOKUP(B404,[1]Отгрузки!$B$208:$C$281,2,0),"-")</f>
        <v>-</v>
      </c>
      <c r="W404" s="95" t="str">
        <f t="shared" si="42"/>
        <v>-</v>
      </c>
      <c r="X404" s="88">
        <f t="shared" si="38"/>
        <v>1</v>
      </c>
      <c r="Y404" s="196">
        <f t="shared" si="39"/>
        <v>2.5100000000000001E-2</v>
      </c>
      <c r="Z404" s="319"/>
      <c r="AA404" s="291"/>
      <c r="AB404" s="63">
        <f>VLOOKUP(B404,'[2]ВОМ КГ-3 СОЭКС'!$C$3:$G$2063,5,0)</f>
        <v>25.1</v>
      </c>
      <c r="AC404" s="219">
        <f t="shared" si="40"/>
        <v>0</v>
      </c>
    </row>
    <row r="405" spans="1:29" x14ac:dyDescent="0.3">
      <c r="A405" s="159" t="s">
        <v>1263</v>
      </c>
      <c r="B405" s="160" t="s">
        <v>3105</v>
      </c>
      <c r="C405" s="160" t="s">
        <v>4659</v>
      </c>
      <c r="D405" s="113">
        <v>50</v>
      </c>
      <c r="E405" s="85">
        <v>24.3</v>
      </c>
      <c r="F405" s="86">
        <v>1215</v>
      </c>
      <c r="G405" s="87">
        <v>0.94</v>
      </c>
      <c r="H405" s="87">
        <v>47</v>
      </c>
      <c r="I405" s="180" t="s">
        <v>170</v>
      </c>
      <c r="J405" s="96"/>
      <c r="K405" s="96">
        <v>8</v>
      </c>
      <c r="L405" s="96">
        <v>8</v>
      </c>
      <c r="M405" s="96">
        <v>8</v>
      </c>
      <c r="N405" s="96">
        <v>8</v>
      </c>
      <c r="O405" s="164">
        <v>7</v>
      </c>
      <c r="P405" s="164">
        <v>7</v>
      </c>
      <c r="Q405" s="164">
        <v>4</v>
      </c>
      <c r="R405" s="77">
        <f t="shared" si="41"/>
        <v>0</v>
      </c>
      <c r="S405" s="77"/>
      <c r="T405" s="291" t="str">
        <f>IFERROR(VLOOKUP(B405,'Найдено на объекте'!$A$2:$I$83,9,0),"-")</f>
        <v>-</v>
      </c>
      <c r="U405" s="196" t="str">
        <f t="shared" si="37"/>
        <v>-</v>
      </c>
      <c r="V405" s="95" t="str">
        <f>IFERROR(VLOOKUP(B405,[1]Отгрузки!$B$208:$C$281,2,0),"-")</f>
        <v>-</v>
      </c>
      <c r="W405" s="95" t="str">
        <f t="shared" si="42"/>
        <v>-</v>
      </c>
      <c r="X405" s="88">
        <f t="shared" si="38"/>
        <v>50</v>
      </c>
      <c r="Y405" s="196">
        <f t="shared" si="39"/>
        <v>1.2150000000000001</v>
      </c>
      <c r="Z405" s="319"/>
      <c r="AA405" s="291"/>
      <c r="AB405" s="63">
        <f>VLOOKUP(B405,'[2]ВОМ КГ-3 СОЭКС'!$C$3:$G$2063,5,0)</f>
        <v>1215</v>
      </c>
      <c r="AC405" s="219">
        <f t="shared" si="40"/>
        <v>0</v>
      </c>
    </row>
    <row r="406" spans="1:29" x14ac:dyDescent="0.3">
      <c r="A406" s="159" t="s">
        <v>1266</v>
      </c>
      <c r="B406" s="160" t="s">
        <v>3106</v>
      </c>
      <c r="C406" s="160" t="s">
        <v>4660</v>
      </c>
      <c r="D406" s="113">
        <v>2</v>
      </c>
      <c r="E406" s="85">
        <v>8.1999999999999993</v>
      </c>
      <c r="F406" s="86">
        <v>16.399999999999999</v>
      </c>
      <c r="G406" s="87">
        <v>0.31</v>
      </c>
      <c r="H406" s="87">
        <v>0.62</v>
      </c>
      <c r="I406" s="180" t="s">
        <v>170</v>
      </c>
      <c r="J406" s="96">
        <v>1</v>
      </c>
      <c r="K406" s="96"/>
      <c r="L406" s="96"/>
      <c r="M406" s="96"/>
      <c r="N406" s="96"/>
      <c r="O406" s="164"/>
      <c r="P406" s="164"/>
      <c r="Q406" s="164">
        <v>1</v>
      </c>
      <c r="R406" s="77">
        <f t="shared" si="41"/>
        <v>0</v>
      </c>
      <c r="S406" s="77"/>
      <c r="T406" s="291" t="str">
        <f>IFERROR(VLOOKUP(B406,'Найдено на объекте'!$A$2:$I$83,9,0),"-")</f>
        <v>-</v>
      </c>
      <c r="U406" s="196" t="str">
        <f t="shared" si="37"/>
        <v>-</v>
      </c>
      <c r="V406" s="95" t="str">
        <f>IFERROR(VLOOKUP(B406,[1]Отгрузки!$B$208:$C$281,2,0),"-")</f>
        <v>-</v>
      </c>
      <c r="W406" s="95" t="str">
        <f t="shared" si="42"/>
        <v>-</v>
      </c>
      <c r="X406" s="88">
        <f t="shared" si="38"/>
        <v>2</v>
      </c>
      <c r="Y406" s="196">
        <f t="shared" si="39"/>
        <v>1.6399999999999998E-2</v>
      </c>
      <c r="Z406" s="319"/>
      <c r="AA406" s="291"/>
      <c r="AB406" s="63">
        <f>VLOOKUP(B406,'[2]ВОМ КГ-3 СОЭКС'!$C$3:$G$2063,5,0)</f>
        <v>16.399999999999999</v>
      </c>
      <c r="AC406" s="219">
        <f t="shared" si="40"/>
        <v>0</v>
      </c>
    </row>
    <row r="407" spans="1:29" x14ac:dyDescent="0.3">
      <c r="A407" s="159" t="s">
        <v>1269</v>
      </c>
      <c r="B407" s="160" t="s">
        <v>3107</v>
      </c>
      <c r="C407" s="160" t="s">
        <v>4661</v>
      </c>
      <c r="D407" s="113">
        <v>1</v>
      </c>
      <c r="E407" s="85">
        <v>16.8</v>
      </c>
      <c r="F407" s="86">
        <v>16.8</v>
      </c>
      <c r="G407" s="87">
        <v>0.61</v>
      </c>
      <c r="H407" s="87">
        <v>0.61</v>
      </c>
      <c r="I407" s="180" t="s">
        <v>170</v>
      </c>
      <c r="J407" s="96">
        <v>1</v>
      </c>
      <c r="K407" s="96"/>
      <c r="L407" s="135"/>
      <c r="M407" s="96"/>
      <c r="N407" s="96"/>
      <c r="O407" s="164"/>
      <c r="P407" s="164"/>
      <c r="Q407" s="164"/>
      <c r="R407" s="77">
        <f t="shared" si="41"/>
        <v>0</v>
      </c>
      <c r="S407" s="77"/>
      <c r="T407" s="291" t="str">
        <f>IFERROR(VLOOKUP(B407,'Найдено на объекте'!$A$2:$I$83,9,0),"-")</f>
        <v>-</v>
      </c>
      <c r="U407" s="196" t="str">
        <f t="shared" si="37"/>
        <v>-</v>
      </c>
      <c r="V407" s="95" t="str">
        <f>IFERROR(VLOOKUP(B407,[1]Отгрузки!$B$208:$C$281,2,0),"-")</f>
        <v>-</v>
      </c>
      <c r="W407" s="95" t="str">
        <f t="shared" si="42"/>
        <v>-</v>
      </c>
      <c r="X407" s="88">
        <f t="shared" si="38"/>
        <v>1</v>
      </c>
      <c r="Y407" s="196">
        <f t="shared" si="39"/>
        <v>1.6800000000000002E-2</v>
      </c>
      <c r="Z407" s="319"/>
      <c r="AA407" s="291"/>
      <c r="AB407" s="63">
        <f>VLOOKUP(B407,'[2]ВОМ КГ-3 СОЭКС'!$C$3:$G$2063,5,0)</f>
        <v>16.8</v>
      </c>
      <c r="AC407" s="219">
        <f t="shared" si="40"/>
        <v>0</v>
      </c>
    </row>
    <row r="408" spans="1:29" x14ac:dyDescent="0.3">
      <c r="A408" s="159" t="s">
        <v>1272</v>
      </c>
      <c r="B408" s="160" t="s">
        <v>3108</v>
      </c>
      <c r="C408" s="160" t="s">
        <v>4662</v>
      </c>
      <c r="D408" s="113">
        <v>5</v>
      </c>
      <c r="E408" s="85">
        <v>16.8</v>
      </c>
      <c r="F408" s="86">
        <v>84</v>
      </c>
      <c r="G408" s="87">
        <v>0.61</v>
      </c>
      <c r="H408" s="87">
        <v>3.05</v>
      </c>
      <c r="I408" s="180" t="s">
        <v>170</v>
      </c>
      <c r="J408" s="96">
        <v>5</v>
      </c>
      <c r="K408" s="96"/>
      <c r="L408" s="96"/>
      <c r="M408" s="96"/>
      <c r="N408" s="96"/>
      <c r="O408" s="164"/>
      <c r="P408" s="164"/>
      <c r="Q408" s="164"/>
      <c r="R408" s="77">
        <f t="shared" si="41"/>
        <v>0</v>
      </c>
      <c r="S408" s="77"/>
      <c r="T408" s="291" t="str">
        <f>IFERROR(VLOOKUP(B408,'Найдено на объекте'!$A$2:$I$83,9,0),"-")</f>
        <v>-</v>
      </c>
      <c r="U408" s="196" t="str">
        <f t="shared" si="37"/>
        <v>-</v>
      </c>
      <c r="V408" s="95" t="str">
        <f>IFERROR(VLOOKUP(B408,[1]Отгрузки!$B$208:$C$281,2,0),"-")</f>
        <v>-</v>
      </c>
      <c r="W408" s="95" t="str">
        <f t="shared" si="42"/>
        <v>-</v>
      </c>
      <c r="X408" s="88">
        <f t="shared" si="38"/>
        <v>5</v>
      </c>
      <c r="Y408" s="196">
        <f t="shared" si="39"/>
        <v>8.4000000000000005E-2</v>
      </c>
      <c r="Z408" s="319"/>
      <c r="AA408" s="291"/>
      <c r="AB408" s="63">
        <f>VLOOKUP(B408,'[2]ВОМ КГ-3 СОЭКС'!$C$3:$G$2063,5,0)</f>
        <v>84</v>
      </c>
      <c r="AC408" s="219">
        <f t="shared" si="40"/>
        <v>0</v>
      </c>
    </row>
    <row r="409" spans="1:29" x14ac:dyDescent="0.3">
      <c r="A409" s="159" t="s">
        <v>1275</v>
      </c>
      <c r="B409" s="160" t="s">
        <v>3109</v>
      </c>
      <c r="C409" s="160" t="s">
        <v>4663</v>
      </c>
      <c r="D409" s="113">
        <v>1</v>
      </c>
      <c r="E409" s="85">
        <v>16.5</v>
      </c>
      <c r="F409" s="86">
        <v>16.5</v>
      </c>
      <c r="G409" s="87">
        <v>0.61</v>
      </c>
      <c r="H409" s="87">
        <v>0.61</v>
      </c>
      <c r="I409" s="180" t="s">
        <v>170</v>
      </c>
      <c r="J409" s="96">
        <v>1</v>
      </c>
      <c r="K409" s="96"/>
      <c r="L409" s="96"/>
      <c r="M409" s="96"/>
      <c r="N409" s="96"/>
      <c r="O409" s="164"/>
      <c r="P409" s="164"/>
      <c r="Q409" s="164"/>
      <c r="R409" s="77">
        <f t="shared" si="41"/>
        <v>0</v>
      </c>
      <c r="S409" s="77"/>
      <c r="T409" s="291" t="str">
        <f>IFERROR(VLOOKUP(B409,'Найдено на объекте'!$A$2:$I$83,9,0),"-")</f>
        <v>-</v>
      </c>
      <c r="U409" s="196" t="str">
        <f t="shared" si="37"/>
        <v>-</v>
      </c>
      <c r="V409" s="95" t="str">
        <f>IFERROR(VLOOKUP(B409,[1]Отгрузки!$B$208:$C$281,2,0),"-")</f>
        <v>-</v>
      </c>
      <c r="W409" s="95" t="str">
        <f t="shared" si="42"/>
        <v>-</v>
      </c>
      <c r="X409" s="88">
        <f t="shared" si="38"/>
        <v>1</v>
      </c>
      <c r="Y409" s="196">
        <f t="shared" si="39"/>
        <v>1.6500000000000001E-2</v>
      </c>
      <c r="Z409" s="319"/>
      <c r="AA409" s="291"/>
      <c r="AB409" s="63">
        <f>VLOOKUP(B409,'[2]ВОМ КГ-3 СОЭКС'!$C$3:$G$2063,5,0)</f>
        <v>16.5</v>
      </c>
      <c r="AC409" s="219">
        <f t="shared" si="40"/>
        <v>0</v>
      </c>
    </row>
    <row r="410" spans="1:29" x14ac:dyDescent="0.3">
      <c r="A410" s="159" t="s">
        <v>1278</v>
      </c>
      <c r="B410" s="160" t="s">
        <v>3110</v>
      </c>
      <c r="C410" s="160" t="s">
        <v>4664</v>
      </c>
      <c r="D410" s="113">
        <v>1</v>
      </c>
      <c r="E410" s="85">
        <v>104.4</v>
      </c>
      <c r="F410" s="86">
        <v>104.4</v>
      </c>
      <c r="G410" s="87">
        <v>3.89</v>
      </c>
      <c r="H410" s="87">
        <v>3.89</v>
      </c>
      <c r="I410" s="180" t="s">
        <v>170</v>
      </c>
      <c r="J410" s="96"/>
      <c r="K410" s="96">
        <v>1</v>
      </c>
      <c r="L410" s="96"/>
      <c r="M410" s="96"/>
      <c r="N410" s="96"/>
      <c r="O410" s="164"/>
      <c r="P410" s="164"/>
      <c r="Q410" s="164"/>
      <c r="R410" s="77">
        <f t="shared" si="41"/>
        <v>0</v>
      </c>
      <c r="S410" s="77"/>
      <c r="T410" s="291" t="str">
        <f>IFERROR(VLOOKUP(B410,'Найдено на объекте'!$A$2:$I$83,9,0),"-")</f>
        <v>-</v>
      </c>
      <c r="U410" s="196" t="str">
        <f t="shared" si="37"/>
        <v>-</v>
      </c>
      <c r="V410" s="95" t="str">
        <f>IFERROR(VLOOKUP(B410,[1]Отгрузки!$B$208:$C$281,2,0),"-")</f>
        <v>-</v>
      </c>
      <c r="W410" s="95" t="str">
        <f t="shared" si="42"/>
        <v>-</v>
      </c>
      <c r="X410" s="88">
        <f t="shared" si="38"/>
        <v>1</v>
      </c>
      <c r="Y410" s="196">
        <f t="shared" si="39"/>
        <v>0.10440000000000001</v>
      </c>
      <c r="Z410" s="319"/>
      <c r="AA410" s="291"/>
      <c r="AB410" s="63">
        <f>VLOOKUP(B410,'[2]ВОМ КГ-3 СОЭКС'!$C$3:$G$2063,5,0)</f>
        <v>104.4</v>
      </c>
      <c r="AC410" s="219">
        <f t="shared" si="40"/>
        <v>0</v>
      </c>
    </row>
    <row r="411" spans="1:29" x14ac:dyDescent="0.3">
      <c r="A411" s="159" t="s">
        <v>1281</v>
      </c>
      <c r="B411" s="160" t="s">
        <v>3111</v>
      </c>
      <c r="C411" s="160" t="s">
        <v>4665</v>
      </c>
      <c r="D411" s="113">
        <v>5</v>
      </c>
      <c r="E411" s="85">
        <v>104.4</v>
      </c>
      <c r="F411" s="86">
        <v>522</v>
      </c>
      <c r="G411" s="87">
        <v>3.89</v>
      </c>
      <c r="H411" s="87">
        <v>19.45</v>
      </c>
      <c r="I411" s="180" t="s">
        <v>170</v>
      </c>
      <c r="J411" s="96"/>
      <c r="K411" s="96">
        <v>5</v>
      </c>
      <c r="L411" s="96"/>
      <c r="M411" s="96"/>
      <c r="N411" s="96"/>
      <c r="O411" s="164"/>
      <c r="P411" s="164"/>
      <c r="Q411" s="164"/>
      <c r="R411" s="77">
        <f t="shared" si="41"/>
        <v>0</v>
      </c>
      <c r="S411" s="77"/>
      <c r="T411" s="291" t="str">
        <f>IFERROR(VLOOKUP(B411,'Найдено на объекте'!$A$2:$I$83,9,0),"-")</f>
        <v>-</v>
      </c>
      <c r="U411" s="196" t="str">
        <f t="shared" si="37"/>
        <v>-</v>
      </c>
      <c r="V411" s="95" t="str">
        <f>IFERROR(VLOOKUP(B411,[1]Отгрузки!$B$208:$C$281,2,0),"-")</f>
        <v>-</v>
      </c>
      <c r="W411" s="95" t="str">
        <f t="shared" si="42"/>
        <v>-</v>
      </c>
      <c r="X411" s="88">
        <f t="shared" si="38"/>
        <v>5</v>
      </c>
      <c r="Y411" s="196">
        <f t="shared" si="39"/>
        <v>0.52200000000000002</v>
      </c>
      <c r="Z411" s="319"/>
      <c r="AA411" s="291"/>
      <c r="AB411" s="63">
        <f>VLOOKUP(B411,'[2]ВОМ КГ-3 СОЭКС'!$C$3:$G$2063,5,0)</f>
        <v>522</v>
      </c>
      <c r="AC411" s="219">
        <f t="shared" si="40"/>
        <v>0</v>
      </c>
    </row>
    <row r="412" spans="1:29" x14ac:dyDescent="0.3">
      <c r="A412" s="159" t="s">
        <v>1284</v>
      </c>
      <c r="B412" s="160" t="s">
        <v>3112</v>
      </c>
      <c r="C412" s="160" t="s">
        <v>4666</v>
      </c>
      <c r="D412" s="113">
        <v>12</v>
      </c>
      <c r="E412" s="85">
        <v>104.8</v>
      </c>
      <c r="F412" s="86">
        <v>1257.5999999999999</v>
      </c>
      <c r="G412" s="87">
        <v>3.91</v>
      </c>
      <c r="H412" s="87">
        <v>46.92</v>
      </c>
      <c r="I412" s="180" t="s">
        <v>170</v>
      </c>
      <c r="J412" s="96"/>
      <c r="K412" s="96">
        <v>2</v>
      </c>
      <c r="L412" s="96">
        <v>2</v>
      </c>
      <c r="M412" s="96">
        <v>2</v>
      </c>
      <c r="N412" s="96">
        <v>2</v>
      </c>
      <c r="O412" s="164">
        <v>2</v>
      </c>
      <c r="P412" s="164">
        <v>2</v>
      </c>
      <c r="Q412" s="164"/>
      <c r="R412" s="77">
        <f t="shared" si="41"/>
        <v>0</v>
      </c>
      <c r="S412" s="77"/>
      <c r="T412" s="291" t="str">
        <f>IFERROR(VLOOKUP(B412,'Найдено на объекте'!$A$2:$I$83,9,0),"-")</f>
        <v>-</v>
      </c>
      <c r="U412" s="196" t="str">
        <f t="shared" si="37"/>
        <v>-</v>
      </c>
      <c r="V412" s="95" t="str">
        <f>IFERROR(VLOOKUP(B412,[1]Отгрузки!$B$208:$C$281,2,0),"-")</f>
        <v>-</v>
      </c>
      <c r="W412" s="95" t="str">
        <f t="shared" si="42"/>
        <v>-</v>
      </c>
      <c r="X412" s="88">
        <f t="shared" si="38"/>
        <v>12</v>
      </c>
      <c r="Y412" s="196">
        <f t="shared" si="39"/>
        <v>1.2575999999999998</v>
      </c>
      <c r="Z412" s="319"/>
      <c r="AA412" s="291"/>
      <c r="AB412" s="63">
        <f>VLOOKUP(B412,'[2]ВОМ КГ-3 СОЭКС'!$C$3:$G$2063,5,0)</f>
        <v>1257.5999999999999</v>
      </c>
      <c r="AC412" s="219">
        <f t="shared" si="40"/>
        <v>0</v>
      </c>
    </row>
    <row r="413" spans="1:29" x14ac:dyDescent="0.3">
      <c r="A413" s="159" t="s">
        <v>1287</v>
      </c>
      <c r="B413" s="160" t="s">
        <v>3113</v>
      </c>
      <c r="C413" s="160" t="s">
        <v>4667</v>
      </c>
      <c r="D413" s="113">
        <v>66</v>
      </c>
      <c r="E413" s="85">
        <v>104</v>
      </c>
      <c r="F413" s="86">
        <v>6864</v>
      </c>
      <c r="G413" s="87">
        <v>3.88</v>
      </c>
      <c r="H413" s="87">
        <v>256.08</v>
      </c>
      <c r="I413" s="180" t="s">
        <v>170</v>
      </c>
      <c r="J413" s="96"/>
      <c r="K413" s="96">
        <v>6</v>
      </c>
      <c r="L413" s="96">
        <v>12</v>
      </c>
      <c r="M413" s="96">
        <v>12</v>
      </c>
      <c r="N413" s="96">
        <v>12</v>
      </c>
      <c r="O413" s="164">
        <v>12</v>
      </c>
      <c r="P413" s="164">
        <v>12</v>
      </c>
      <c r="Q413" s="164"/>
      <c r="R413" s="77">
        <f t="shared" si="41"/>
        <v>0</v>
      </c>
      <c r="S413" s="77"/>
      <c r="T413" s="291" t="str">
        <f>IFERROR(VLOOKUP(B413,'Найдено на объекте'!$A$2:$I$83,9,0),"-")</f>
        <v>-</v>
      </c>
      <c r="U413" s="196" t="str">
        <f t="shared" si="37"/>
        <v>-</v>
      </c>
      <c r="V413" s="95" t="str">
        <f>IFERROR(VLOOKUP(B413,[1]Отгрузки!$B$208:$C$281,2,0),"-")</f>
        <v>-</v>
      </c>
      <c r="W413" s="95" t="str">
        <f t="shared" si="42"/>
        <v>-</v>
      </c>
      <c r="X413" s="88">
        <f t="shared" si="38"/>
        <v>66</v>
      </c>
      <c r="Y413" s="196">
        <f t="shared" si="39"/>
        <v>6.8639999999999999</v>
      </c>
      <c r="Z413" s="319"/>
      <c r="AA413" s="291"/>
      <c r="AB413" s="63">
        <f>VLOOKUP(B413,'[2]ВОМ КГ-3 СОЭКС'!$C$3:$G$2063,5,0)</f>
        <v>6864</v>
      </c>
      <c r="AC413" s="219">
        <f t="shared" si="40"/>
        <v>0</v>
      </c>
    </row>
    <row r="414" spans="1:29" x14ac:dyDescent="0.3">
      <c r="A414" s="159" t="s">
        <v>1290</v>
      </c>
      <c r="B414" s="160" t="s">
        <v>3114</v>
      </c>
      <c r="C414" s="160" t="s">
        <v>4668</v>
      </c>
      <c r="D414" s="113">
        <v>1</v>
      </c>
      <c r="E414" s="85">
        <v>87.8</v>
      </c>
      <c r="F414" s="86">
        <v>87.8</v>
      </c>
      <c r="G414" s="87">
        <v>3.27</v>
      </c>
      <c r="H414" s="87">
        <v>3.27</v>
      </c>
      <c r="I414" s="180" t="s">
        <v>170</v>
      </c>
      <c r="J414" s="96"/>
      <c r="K414" s="96"/>
      <c r="L414" s="96"/>
      <c r="M414" s="96"/>
      <c r="N414" s="96"/>
      <c r="O414" s="164"/>
      <c r="P414" s="164"/>
      <c r="Q414" s="164">
        <v>1</v>
      </c>
      <c r="R414" s="77">
        <f t="shared" si="41"/>
        <v>0</v>
      </c>
      <c r="S414" s="77"/>
      <c r="T414" s="291" t="str">
        <f>IFERROR(VLOOKUP(B414,'Найдено на объекте'!$A$2:$I$83,9,0),"-")</f>
        <v>-</v>
      </c>
      <c r="U414" s="196" t="str">
        <f t="shared" si="37"/>
        <v>-</v>
      </c>
      <c r="V414" s="95" t="str">
        <f>IFERROR(VLOOKUP(B414,[1]Отгрузки!$B$208:$C$281,2,0),"-")</f>
        <v>-</v>
      </c>
      <c r="W414" s="95" t="str">
        <f t="shared" si="42"/>
        <v>-</v>
      </c>
      <c r="X414" s="88">
        <f t="shared" si="38"/>
        <v>1</v>
      </c>
      <c r="Y414" s="196">
        <f t="shared" si="39"/>
        <v>8.7800000000000003E-2</v>
      </c>
      <c r="Z414" s="319"/>
      <c r="AA414" s="291"/>
      <c r="AB414" s="63">
        <f>VLOOKUP(B414,'[2]ВОМ КГ-3 СОЭКС'!$C$3:$G$2063,5,0)</f>
        <v>87.8</v>
      </c>
      <c r="AC414" s="219">
        <f t="shared" si="40"/>
        <v>0</v>
      </c>
    </row>
    <row r="415" spans="1:29" x14ac:dyDescent="0.3">
      <c r="A415" s="159" t="s">
        <v>1293</v>
      </c>
      <c r="B415" s="160" t="s">
        <v>3115</v>
      </c>
      <c r="C415" s="160" t="s">
        <v>4669</v>
      </c>
      <c r="D415" s="113">
        <v>1</v>
      </c>
      <c r="E415" s="85">
        <v>87.5</v>
      </c>
      <c r="F415" s="86">
        <v>87.5</v>
      </c>
      <c r="G415" s="87">
        <v>3.26</v>
      </c>
      <c r="H415" s="87">
        <v>3.26</v>
      </c>
      <c r="I415" s="180" t="s">
        <v>170</v>
      </c>
      <c r="J415" s="96"/>
      <c r="K415" s="96"/>
      <c r="L415" s="96"/>
      <c r="M415" s="96"/>
      <c r="N415" s="96"/>
      <c r="O415" s="164"/>
      <c r="P415" s="164"/>
      <c r="Q415" s="164">
        <v>1</v>
      </c>
      <c r="R415" s="77">
        <f t="shared" si="41"/>
        <v>0</v>
      </c>
      <c r="S415" s="77"/>
      <c r="T415" s="291" t="str">
        <f>IFERROR(VLOOKUP(B415,'Найдено на объекте'!$A$2:$I$83,9,0),"-")</f>
        <v>-</v>
      </c>
      <c r="U415" s="196" t="str">
        <f t="shared" si="37"/>
        <v>-</v>
      </c>
      <c r="V415" s="95" t="str">
        <f>IFERROR(VLOOKUP(B415,[1]Отгрузки!$B$208:$C$281,2,0),"-")</f>
        <v>-</v>
      </c>
      <c r="W415" s="95" t="str">
        <f t="shared" si="42"/>
        <v>-</v>
      </c>
      <c r="X415" s="88">
        <f t="shared" si="38"/>
        <v>1</v>
      </c>
      <c r="Y415" s="196">
        <f t="shared" si="39"/>
        <v>8.7499999999999994E-2</v>
      </c>
      <c r="Z415" s="319"/>
      <c r="AA415" s="291"/>
      <c r="AB415" s="63">
        <f>VLOOKUP(B415,'[2]ВОМ КГ-3 СОЭКС'!$C$3:$G$2063,5,0)</f>
        <v>87.5</v>
      </c>
      <c r="AC415" s="219">
        <f t="shared" si="40"/>
        <v>0</v>
      </c>
    </row>
    <row r="416" spans="1:29" x14ac:dyDescent="0.3">
      <c r="A416" s="159" t="s">
        <v>1296</v>
      </c>
      <c r="B416" s="160" t="s">
        <v>3116</v>
      </c>
      <c r="C416" s="160" t="s">
        <v>4670</v>
      </c>
      <c r="D416" s="113">
        <v>5</v>
      </c>
      <c r="E416" s="85">
        <v>89.1</v>
      </c>
      <c r="F416" s="86">
        <v>445.5</v>
      </c>
      <c r="G416" s="87">
        <v>3.31</v>
      </c>
      <c r="H416" s="87">
        <v>16.55</v>
      </c>
      <c r="I416" s="180" t="s">
        <v>170</v>
      </c>
      <c r="J416" s="96"/>
      <c r="K416" s="96"/>
      <c r="L416" s="96"/>
      <c r="M416" s="96"/>
      <c r="N416" s="96"/>
      <c r="O416" s="164"/>
      <c r="P416" s="164"/>
      <c r="Q416" s="164">
        <v>5</v>
      </c>
      <c r="R416" s="77">
        <f t="shared" si="41"/>
        <v>0</v>
      </c>
      <c r="S416" s="77"/>
      <c r="T416" s="291" t="str">
        <f>IFERROR(VLOOKUP(B416,'Найдено на объекте'!$A$2:$I$83,9,0),"-")</f>
        <v>-</v>
      </c>
      <c r="U416" s="196" t="str">
        <f t="shared" si="37"/>
        <v>-</v>
      </c>
      <c r="V416" s="95" t="str">
        <f>IFERROR(VLOOKUP(B416,[1]Отгрузки!$B$208:$C$281,2,0),"-")</f>
        <v>-</v>
      </c>
      <c r="W416" s="95" t="str">
        <f t="shared" si="42"/>
        <v>-</v>
      </c>
      <c r="X416" s="88">
        <f t="shared" si="38"/>
        <v>5</v>
      </c>
      <c r="Y416" s="196">
        <f t="shared" si="39"/>
        <v>0.44550000000000001</v>
      </c>
      <c r="Z416" s="319"/>
      <c r="AA416" s="291"/>
      <c r="AB416" s="63">
        <f>VLOOKUP(B416,'[2]ВОМ КГ-3 СОЭКС'!$C$3:$G$2063,5,0)</f>
        <v>445.5</v>
      </c>
      <c r="AC416" s="219">
        <f t="shared" si="40"/>
        <v>0</v>
      </c>
    </row>
    <row r="417" spans="1:29" x14ac:dyDescent="0.3">
      <c r="A417" s="159" t="s">
        <v>1299</v>
      </c>
      <c r="B417" s="160" t="s">
        <v>3117</v>
      </c>
      <c r="C417" s="160" t="s">
        <v>4671</v>
      </c>
      <c r="D417" s="113">
        <v>1</v>
      </c>
      <c r="E417" s="85">
        <v>46.1</v>
      </c>
      <c r="F417" s="86">
        <v>46.1</v>
      </c>
      <c r="G417" s="87">
        <v>1.29</v>
      </c>
      <c r="H417" s="87">
        <v>1.29</v>
      </c>
      <c r="I417" s="180" t="s">
        <v>170</v>
      </c>
      <c r="J417" s="96"/>
      <c r="K417" s="96"/>
      <c r="L417" s="96"/>
      <c r="M417" s="96">
        <v>1</v>
      </c>
      <c r="N417" s="96"/>
      <c r="O417" s="164"/>
      <c r="P417" s="164"/>
      <c r="Q417" s="164"/>
      <c r="R417" s="77">
        <f t="shared" si="41"/>
        <v>0</v>
      </c>
      <c r="S417" s="77"/>
      <c r="T417" s="291" t="str">
        <f>IFERROR(VLOOKUP(B417,'Найдено на объекте'!$A$2:$I$83,9,0),"-")</f>
        <v>-</v>
      </c>
      <c r="U417" s="196" t="str">
        <f t="shared" si="37"/>
        <v>-</v>
      </c>
      <c r="V417" s="95" t="str">
        <f>IFERROR(VLOOKUP(B417,[1]Отгрузки!$B$208:$C$281,2,0),"-")</f>
        <v>-</v>
      </c>
      <c r="W417" s="95" t="str">
        <f t="shared" si="42"/>
        <v>-</v>
      </c>
      <c r="X417" s="88">
        <f t="shared" si="38"/>
        <v>1</v>
      </c>
      <c r="Y417" s="196">
        <f t="shared" si="39"/>
        <v>4.6100000000000002E-2</v>
      </c>
      <c r="Z417" s="319"/>
      <c r="AA417" s="291"/>
      <c r="AB417" s="63">
        <f>VLOOKUP(B417,'[2]ВОМ КГ-3 СОЭКС'!$C$3:$G$2063,5,0)</f>
        <v>46.1</v>
      </c>
      <c r="AC417" s="219">
        <f t="shared" si="40"/>
        <v>0</v>
      </c>
    </row>
    <row r="418" spans="1:29" x14ac:dyDescent="0.3">
      <c r="A418" s="159" t="s">
        <v>1302</v>
      </c>
      <c r="B418" s="160" t="s">
        <v>3118</v>
      </c>
      <c r="C418" s="160" t="s">
        <v>4672</v>
      </c>
      <c r="D418" s="113">
        <v>26</v>
      </c>
      <c r="E418" s="85">
        <v>1</v>
      </c>
      <c r="F418" s="86">
        <v>26</v>
      </c>
      <c r="G418" s="87">
        <v>0.05</v>
      </c>
      <c r="H418" s="87">
        <v>1.3</v>
      </c>
      <c r="I418" s="180" t="s">
        <v>170</v>
      </c>
      <c r="J418" s="96">
        <v>3</v>
      </c>
      <c r="K418" s="96">
        <v>4</v>
      </c>
      <c r="L418" s="96">
        <v>4</v>
      </c>
      <c r="M418" s="96">
        <v>4</v>
      </c>
      <c r="N418" s="96">
        <v>4</v>
      </c>
      <c r="O418" s="164">
        <v>4</v>
      </c>
      <c r="P418" s="164">
        <v>3</v>
      </c>
      <c r="Q418" s="164"/>
      <c r="R418" s="77">
        <f t="shared" si="41"/>
        <v>0</v>
      </c>
      <c r="S418" s="77"/>
      <c r="T418" s="291" t="str">
        <f>IFERROR(VLOOKUP(B418,'Найдено на объекте'!$A$2:$I$83,9,0),"-")</f>
        <v>-</v>
      </c>
      <c r="U418" s="196" t="str">
        <f t="shared" si="37"/>
        <v>-</v>
      </c>
      <c r="V418" s="95" t="str">
        <f>IFERROR(VLOOKUP(B418,[1]Отгрузки!$B$208:$C$281,2,0),"-")</f>
        <v>-</v>
      </c>
      <c r="W418" s="95" t="str">
        <f t="shared" si="42"/>
        <v>-</v>
      </c>
      <c r="X418" s="88">
        <f t="shared" si="38"/>
        <v>26</v>
      </c>
      <c r="Y418" s="196">
        <f t="shared" si="39"/>
        <v>2.5999999999999999E-2</v>
      </c>
      <c r="Z418" s="319"/>
      <c r="AA418" s="291"/>
      <c r="AB418" s="63">
        <f>VLOOKUP(B418,'[2]ВОМ КГ-3 СОЭКС'!$C$3:$G$2063,5,0)</f>
        <v>26</v>
      </c>
      <c r="AC418" s="219">
        <f t="shared" si="40"/>
        <v>0</v>
      </c>
    </row>
    <row r="419" spans="1:29" x14ac:dyDescent="0.3">
      <c r="A419" s="159" t="s">
        <v>1305</v>
      </c>
      <c r="B419" s="160" t="s">
        <v>3119</v>
      </c>
      <c r="C419" s="160" t="s">
        <v>4673</v>
      </c>
      <c r="D419" s="113">
        <v>22</v>
      </c>
      <c r="E419" s="85">
        <v>5.0999999999999996</v>
      </c>
      <c r="F419" s="86">
        <v>112.2</v>
      </c>
      <c r="G419" s="87">
        <v>0.22</v>
      </c>
      <c r="H419" s="87">
        <v>4.84</v>
      </c>
      <c r="I419" s="180" t="s">
        <v>170</v>
      </c>
      <c r="J419" s="96">
        <v>2</v>
      </c>
      <c r="K419" s="96">
        <v>4</v>
      </c>
      <c r="L419" s="96">
        <v>4</v>
      </c>
      <c r="M419" s="96">
        <v>3</v>
      </c>
      <c r="N419" s="96">
        <v>3</v>
      </c>
      <c r="O419" s="164">
        <v>4</v>
      </c>
      <c r="P419" s="164">
        <v>2</v>
      </c>
      <c r="Q419" s="164"/>
      <c r="R419" s="77">
        <f t="shared" si="41"/>
        <v>0</v>
      </c>
      <c r="S419" s="77"/>
      <c r="T419" s="291" t="str">
        <f>IFERROR(VLOOKUP(B419,'Найдено на объекте'!$A$2:$I$83,9,0),"-")</f>
        <v>-</v>
      </c>
      <c r="U419" s="196" t="str">
        <f t="shared" si="37"/>
        <v>-</v>
      </c>
      <c r="V419" s="95" t="str">
        <f>IFERROR(VLOOKUP(B419,[1]Отгрузки!$B$208:$C$281,2,0),"-")</f>
        <v>-</v>
      </c>
      <c r="W419" s="95" t="str">
        <f t="shared" si="42"/>
        <v>-</v>
      </c>
      <c r="X419" s="88">
        <f t="shared" si="38"/>
        <v>22</v>
      </c>
      <c r="Y419" s="196">
        <f t="shared" si="39"/>
        <v>0.11219999999999999</v>
      </c>
      <c r="Z419" s="319"/>
      <c r="AA419" s="291"/>
      <c r="AB419" s="63">
        <f>VLOOKUP(B419,'[2]ВОМ КГ-3 СОЭКС'!$C$3:$G$2063,5,0)</f>
        <v>112.2</v>
      </c>
      <c r="AC419" s="219">
        <f t="shared" si="40"/>
        <v>0</v>
      </c>
    </row>
    <row r="420" spans="1:29" x14ac:dyDescent="0.3">
      <c r="A420" s="159" t="s">
        <v>1308</v>
      </c>
      <c r="B420" s="160" t="s">
        <v>3120</v>
      </c>
      <c r="C420" s="160" t="s">
        <v>4674</v>
      </c>
      <c r="D420" s="113">
        <v>2</v>
      </c>
      <c r="E420" s="85">
        <v>3.5</v>
      </c>
      <c r="F420" s="86">
        <v>7</v>
      </c>
      <c r="G420" s="87">
        <v>0.15</v>
      </c>
      <c r="H420" s="87">
        <v>0.3</v>
      </c>
      <c r="I420" s="180" t="s">
        <v>170</v>
      </c>
      <c r="J420" s="96"/>
      <c r="K420" s="96"/>
      <c r="L420" s="96"/>
      <c r="M420" s="96"/>
      <c r="N420" s="96"/>
      <c r="O420" s="164"/>
      <c r="P420" s="164"/>
      <c r="Q420" s="164">
        <v>2</v>
      </c>
      <c r="R420" s="77">
        <f t="shared" si="41"/>
        <v>0</v>
      </c>
      <c r="S420" s="77"/>
      <c r="T420" s="291" t="str">
        <f>IFERROR(VLOOKUP(B420,'Найдено на объекте'!$A$2:$I$83,9,0),"-")</f>
        <v>-</v>
      </c>
      <c r="U420" s="196" t="str">
        <f t="shared" si="37"/>
        <v>-</v>
      </c>
      <c r="V420" s="95" t="str">
        <f>IFERROR(VLOOKUP(B420,[1]Отгрузки!$B$208:$C$281,2,0),"-")</f>
        <v>-</v>
      </c>
      <c r="W420" s="95" t="str">
        <f t="shared" si="42"/>
        <v>-</v>
      </c>
      <c r="X420" s="88">
        <f t="shared" si="38"/>
        <v>2</v>
      </c>
      <c r="Y420" s="196">
        <f t="shared" si="39"/>
        <v>7.0000000000000001E-3</v>
      </c>
      <c r="Z420" s="319"/>
      <c r="AA420" s="291"/>
      <c r="AB420" s="63">
        <f>VLOOKUP(B420,'[2]ВОМ КГ-3 СОЭКС'!$C$3:$G$2063,5,0)</f>
        <v>7</v>
      </c>
      <c r="AC420" s="219">
        <f t="shared" si="40"/>
        <v>0</v>
      </c>
    </row>
    <row r="421" spans="1:29" x14ac:dyDescent="0.3">
      <c r="A421" s="159" t="s">
        <v>1311</v>
      </c>
      <c r="B421" s="160" t="s">
        <v>3121</v>
      </c>
      <c r="C421" s="160" t="s">
        <v>4675</v>
      </c>
      <c r="D421" s="113">
        <v>24</v>
      </c>
      <c r="E421" s="85">
        <v>0.5</v>
      </c>
      <c r="F421" s="86">
        <v>12</v>
      </c>
      <c r="G421" s="87">
        <v>0.02</v>
      </c>
      <c r="H421" s="87">
        <v>0.48</v>
      </c>
      <c r="I421" s="180" t="s">
        <v>170</v>
      </c>
      <c r="J421" s="96"/>
      <c r="K421" s="96"/>
      <c r="L421" s="96"/>
      <c r="M421" s="96">
        <v>2</v>
      </c>
      <c r="N421" s="96">
        <v>2</v>
      </c>
      <c r="O421" s="164"/>
      <c r="P421" s="164"/>
      <c r="Q421" s="164"/>
      <c r="R421" s="77">
        <f t="shared" si="41"/>
        <v>20</v>
      </c>
      <c r="S421" s="77" t="s">
        <v>1775</v>
      </c>
      <c r="T421" s="291" t="str">
        <f>IFERROR(VLOOKUP(B421,'Найдено на объекте'!$A$2:$I$83,9,0),"-")</f>
        <v>-</v>
      </c>
      <c r="U421" s="196" t="str">
        <f t="shared" si="37"/>
        <v>-</v>
      </c>
      <c r="V421" s="95" t="str">
        <f>IFERROR(VLOOKUP(B421,[1]Отгрузки!$B$208:$C$281,2,0),"-")</f>
        <v>-</v>
      </c>
      <c r="W421" s="95" t="str">
        <f t="shared" si="42"/>
        <v>-</v>
      </c>
      <c r="X421" s="88">
        <f t="shared" si="38"/>
        <v>24</v>
      </c>
      <c r="Y421" s="196">
        <f t="shared" si="39"/>
        <v>1.2E-2</v>
      </c>
      <c r="Z421" s="319"/>
      <c r="AA421" s="291"/>
      <c r="AB421" s="63">
        <f>VLOOKUP(B421,'[2]ВОМ КГ-3 СОЭКС'!$C$3:$G$2063,5,0)</f>
        <v>12</v>
      </c>
      <c r="AC421" s="219">
        <f t="shared" si="40"/>
        <v>0</v>
      </c>
    </row>
    <row r="422" spans="1:29" x14ac:dyDescent="0.3">
      <c r="A422" s="159" t="s">
        <v>1314</v>
      </c>
      <c r="B422" s="160" t="s">
        <v>3122</v>
      </c>
      <c r="C422" s="160" t="s">
        <v>4676</v>
      </c>
      <c r="D422" s="113">
        <v>24</v>
      </c>
      <c r="E422" s="85">
        <v>185</v>
      </c>
      <c r="F422" s="86">
        <v>4440</v>
      </c>
      <c r="G422" s="87">
        <v>6.49</v>
      </c>
      <c r="H422" s="87">
        <v>155.76</v>
      </c>
      <c r="I422" s="180" t="s">
        <v>170</v>
      </c>
      <c r="J422" s="96"/>
      <c r="K422" s="96">
        <v>4</v>
      </c>
      <c r="L422" s="96">
        <v>4</v>
      </c>
      <c r="M422" s="96">
        <v>4</v>
      </c>
      <c r="N422" s="96">
        <v>4</v>
      </c>
      <c r="O422" s="164">
        <v>4</v>
      </c>
      <c r="P422" s="164">
        <v>4</v>
      </c>
      <c r="Q422" s="164"/>
      <c r="R422" s="77">
        <f t="shared" si="41"/>
        <v>0</v>
      </c>
      <c r="S422" s="77"/>
      <c r="T422" s="291" t="str">
        <f>IFERROR(VLOOKUP(B422,'Найдено на объекте'!$A$2:$I$83,9,0),"-")</f>
        <v>-</v>
      </c>
      <c r="U422" s="196" t="str">
        <f t="shared" si="37"/>
        <v>-</v>
      </c>
      <c r="V422" s="95" t="str">
        <f>IFERROR(VLOOKUP(B422,[1]Отгрузки!$B$208:$C$281,2,0),"-")</f>
        <v>-</v>
      </c>
      <c r="W422" s="95" t="str">
        <f t="shared" si="42"/>
        <v>-</v>
      </c>
      <c r="X422" s="88">
        <f t="shared" si="38"/>
        <v>24</v>
      </c>
      <c r="Y422" s="196">
        <f t="shared" si="39"/>
        <v>4.4400000000000004</v>
      </c>
      <c r="Z422" s="319"/>
      <c r="AA422" s="291"/>
      <c r="AB422" s="63">
        <f>VLOOKUP(B422,'[2]ВОМ КГ-3 СОЭКС'!$C$3:$G$2063,5,0)</f>
        <v>4440</v>
      </c>
      <c r="AC422" s="219">
        <f t="shared" si="40"/>
        <v>0</v>
      </c>
    </row>
    <row r="423" spans="1:29" x14ac:dyDescent="0.3">
      <c r="A423" s="159" t="s">
        <v>1317</v>
      </c>
      <c r="B423" s="160" t="s">
        <v>3123</v>
      </c>
      <c r="C423" s="160" t="s">
        <v>4677</v>
      </c>
      <c r="D423" s="113">
        <v>2</v>
      </c>
      <c r="E423" s="85">
        <v>118.2</v>
      </c>
      <c r="F423" s="86">
        <v>236.4</v>
      </c>
      <c r="G423" s="87">
        <v>4.12</v>
      </c>
      <c r="H423" s="87">
        <v>8.24</v>
      </c>
      <c r="I423" s="180" t="s">
        <v>170</v>
      </c>
      <c r="J423" s="96"/>
      <c r="K423" s="96"/>
      <c r="L423" s="96"/>
      <c r="M423" s="96"/>
      <c r="N423" s="96"/>
      <c r="O423" s="164"/>
      <c r="P423" s="164"/>
      <c r="Q423" s="164">
        <v>2</v>
      </c>
      <c r="R423" s="77">
        <f t="shared" si="41"/>
        <v>0</v>
      </c>
      <c r="S423" s="77"/>
      <c r="T423" s="291" t="str">
        <f>IFERROR(VLOOKUP(B423,'Найдено на объекте'!$A$2:$I$83,9,0),"-")</f>
        <v>-</v>
      </c>
      <c r="U423" s="196" t="str">
        <f t="shared" si="37"/>
        <v>-</v>
      </c>
      <c r="V423" s="95" t="str">
        <f>IFERROR(VLOOKUP(B423,[1]Отгрузки!$B$208:$C$281,2,0),"-")</f>
        <v>-</v>
      </c>
      <c r="W423" s="95" t="str">
        <f t="shared" si="42"/>
        <v>-</v>
      </c>
      <c r="X423" s="88">
        <f t="shared" si="38"/>
        <v>2</v>
      </c>
      <c r="Y423" s="196">
        <f t="shared" si="39"/>
        <v>0.2364</v>
      </c>
      <c r="Z423" s="319"/>
      <c r="AA423" s="291"/>
      <c r="AB423" s="63">
        <f>VLOOKUP(B423,'[2]ВОМ КГ-3 СОЭКС'!$C$3:$G$2063,5,0)</f>
        <v>236.4</v>
      </c>
      <c r="AC423" s="219">
        <f t="shared" si="40"/>
        <v>0</v>
      </c>
    </row>
    <row r="424" spans="1:29" x14ac:dyDescent="0.3">
      <c r="A424" s="159" t="s">
        <v>1320</v>
      </c>
      <c r="B424" s="160" t="s">
        <v>3124</v>
      </c>
      <c r="C424" s="160" t="s">
        <v>4678</v>
      </c>
      <c r="D424" s="113">
        <v>10</v>
      </c>
      <c r="E424" s="85">
        <v>311.5</v>
      </c>
      <c r="F424" s="86">
        <v>3115</v>
      </c>
      <c r="G424" s="87">
        <v>8.3000000000000007</v>
      </c>
      <c r="H424" s="87">
        <v>83</v>
      </c>
      <c r="I424" s="180" t="s">
        <v>170</v>
      </c>
      <c r="J424" s="96"/>
      <c r="K424" s="96">
        <v>2</v>
      </c>
      <c r="L424" s="96">
        <v>2</v>
      </c>
      <c r="M424" s="96">
        <v>2</v>
      </c>
      <c r="N424" s="96"/>
      <c r="O424" s="164">
        <v>2</v>
      </c>
      <c r="P424" s="164">
        <v>2</v>
      </c>
      <c r="Q424" s="164"/>
      <c r="R424" s="77">
        <f t="shared" si="41"/>
        <v>0</v>
      </c>
      <c r="S424" s="77"/>
      <c r="T424" s="291" t="str">
        <f>IFERROR(VLOOKUP(B424,'Найдено на объекте'!$A$2:$I$83,9,0),"-")</f>
        <v>-</v>
      </c>
      <c r="U424" s="196" t="str">
        <f t="shared" si="37"/>
        <v>-</v>
      </c>
      <c r="V424" s="95" t="str">
        <f>IFERROR(VLOOKUP(B424,[1]Отгрузки!$B$208:$C$281,2,0),"-")</f>
        <v>-</v>
      </c>
      <c r="W424" s="95" t="str">
        <f t="shared" si="42"/>
        <v>-</v>
      </c>
      <c r="X424" s="88">
        <f t="shared" si="38"/>
        <v>10</v>
      </c>
      <c r="Y424" s="196">
        <f t="shared" si="39"/>
        <v>3.1150000000000002</v>
      </c>
      <c r="Z424" s="319"/>
      <c r="AA424" s="291"/>
      <c r="AB424" s="63">
        <f>VLOOKUP(B424,'[2]ВОМ КГ-3 СОЭКС'!$C$3:$G$2063,5,0)</f>
        <v>3115</v>
      </c>
      <c r="AC424" s="219">
        <f t="shared" si="40"/>
        <v>0</v>
      </c>
    </row>
    <row r="425" spans="1:29" x14ac:dyDescent="0.3">
      <c r="A425" s="159" t="s">
        <v>1323</v>
      </c>
      <c r="B425" s="160" t="s">
        <v>3125</v>
      </c>
      <c r="C425" s="160" t="s">
        <v>4679</v>
      </c>
      <c r="D425" s="113">
        <v>1</v>
      </c>
      <c r="E425" s="85">
        <v>339.7</v>
      </c>
      <c r="F425" s="86">
        <v>339.7</v>
      </c>
      <c r="G425" s="87">
        <v>8.84</v>
      </c>
      <c r="H425" s="87">
        <v>8.84</v>
      </c>
      <c r="I425" s="180" t="s">
        <v>170</v>
      </c>
      <c r="J425" s="96"/>
      <c r="K425" s="96"/>
      <c r="L425" s="96"/>
      <c r="M425" s="96"/>
      <c r="N425" s="96"/>
      <c r="O425" s="164"/>
      <c r="P425" s="164">
        <v>1</v>
      </c>
      <c r="Q425" s="164"/>
      <c r="R425" s="77">
        <f t="shared" si="41"/>
        <v>0</v>
      </c>
      <c r="S425" s="77"/>
      <c r="T425" s="291" t="str">
        <f>IFERROR(VLOOKUP(B425,'Найдено на объекте'!$A$2:$I$83,9,0),"-")</f>
        <v>-</v>
      </c>
      <c r="U425" s="196" t="str">
        <f t="shared" si="37"/>
        <v>-</v>
      </c>
      <c r="V425" s="95" t="str">
        <f>IFERROR(VLOOKUP(B425,[1]Отгрузки!$B$208:$C$281,2,0),"-")</f>
        <v>-</v>
      </c>
      <c r="W425" s="95" t="str">
        <f t="shared" si="42"/>
        <v>-</v>
      </c>
      <c r="X425" s="88">
        <f t="shared" si="38"/>
        <v>1</v>
      </c>
      <c r="Y425" s="196">
        <f t="shared" si="39"/>
        <v>0.3397</v>
      </c>
      <c r="Z425" s="319"/>
      <c r="AA425" s="291"/>
      <c r="AB425" s="63">
        <f>VLOOKUP(B425,'[2]ВОМ КГ-3 СОЭКС'!$C$3:$G$2063,5,0)</f>
        <v>339.7</v>
      </c>
      <c r="AC425" s="219">
        <f t="shared" si="40"/>
        <v>0</v>
      </c>
    </row>
    <row r="426" spans="1:29" x14ac:dyDescent="0.3">
      <c r="A426" s="159" t="s">
        <v>1326</v>
      </c>
      <c r="B426" s="160" t="s">
        <v>3126</v>
      </c>
      <c r="C426" s="160" t="s">
        <v>4680</v>
      </c>
      <c r="D426" s="113">
        <v>2</v>
      </c>
      <c r="E426" s="85">
        <v>102.3</v>
      </c>
      <c r="F426" s="86">
        <v>204.6</v>
      </c>
      <c r="G426" s="87">
        <v>2.77</v>
      </c>
      <c r="H426" s="87">
        <v>5.54</v>
      </c>
      <c r="I426" s="180" t="s">
        <v>170</v>
      </c>
      <c r="J426" s="96"/>
      <c r="K426" s="96"/>
      <c r="L426" s="96"/>
      <c r="M426" s="96"/>
      <c r="N426" s="96"/>
      <c r="O426" s="164"/>
      <c r="P426" s="164"/>
      <c r="Q426" s="164">
        <v>2</v>
      </c>
      <c r="R426" s="77">
        <f t="shared" si="41"/>
        <v>0</v>
      </c>
      <c r="S426" s="77"/>
      <c r="T426" s="291" t="str">
        <f>IFERROR(VLOOKUP(B426,'Найдено на объекте'!$A$2:$I$83,9,0),"-")</f>
        <v>-</v>
      </c>
      <c r="U426" s="196" t="str">
        <f t="shared" si="37"/>
        <v>-</v>
      </c>
      <c r="V426" s="95" t="str">
        <f>IFERROR(VLOOKUP(B426,[1]Отгрузки!$B$208:$C$281,2,0),"-")</f>
        <v>-</v>
      </c>
      <c r="W426" s="95" t="str">
        <f t="shared" si="42"/>
        <v>-</v>
      </c>
      <c r="X426" s="88">
        <f t="shared" si="38"/>
        <v>2</v>
      </c>
      <c r="Y426" s="196">
        <f t="shared" si="39"/>
        <v>0.2046</v>
      </c>
      <c r="Z426" s="319"/>
      <c r="AA426" s="291"/>
      <c r="AB426" s="63">
        <f>VLOOKUP(B426,'[2]ВОМ КГ-3 СОЭКС'!$C$3:$G$2063,5,0)</f>
        <v>204.6</v>
      </c>
      <c r="AC426" s="219">
        <f t="shared" si="40"/>
        <v>0</v>
      </c>
    </row>
    <row r="427" spans="1:29" x14ac:dyDescent="0.3">
      <c r="A427" s="159" t="s">
        <v>1329</v>
      </c>
      <c r="B427" s="160" t="s">
        <v>3127</v>
      </c>
      <c r="C427" s="160" t="s">
        <v>4681</v>
      </c>
      <c r="D427" s="113">
        <v>1</v>
      </c>
      <c r="E427" s="85">
        <v>544</v>
      </c>
      <c r="F427" s="86">
        <v>544</v>
      </c>
      <c r="G427" s="87">
        <v>11.91</v>
      </c>
      <c r="H427" s="87">
        <v>11.91</v>
      </c>
      <c r="I427" s="180" t="s">
        <v>170</v>
      </c>
      <c r="J427" s="96"/>
      <c r="K427" s="96"/>
      <c r="L427" s="96"/>
      <c r="M427" s="96"/>
      <c r="N427" s="96">
        <v>1</v>
      </c>
      <c r="O427" s="164"/>
      <c r="P427" s="164"/>
      <c r="Q427" s="164"/>
      <c r="R427" s="77">
        <f t="shared" si="41"/>
        <v>0</v>
      </c>
      <c r="S427" s="77"/>
      <c r="T427" s="291" t="str">
        <f>IFERROR(VLOOKUP(B427,'Найдено на объекте'!$A$2:$I$83,9,0),"-")</f>
        <v>-</v>
      </c>
      <c r="U427" s="196" t="str">
        <f t="shared" si="37"/>
        <v>-</v>
      </c>
      <c r="V427" s="95" t="str">
        <f>IFERROR(VLOOKUP(B427,[1]Отгрузки!$B$208:$C$281,2,0),"-")</f>
        <v>-</v>
      </c>
      <c r="W427" s="95" t="str">
        <f t="shared" si="42"/>
        <v>-</v>
      </c>
      <c r="X427" s="88">
        <f t="shared" si="38"/>
        <v>1</v>
      </c>
      <c r="Y427" s="196">
        <f t="shared" si="39"/>
        <v>0.54400000000000004</v>
      </c>
      <c r="Z427" s="319"/>
      <c r="AA427" s="291"/>
      <c r="AB427" s="63">
        <f>VLOOKUP(B427,'[2]ВОМ КГ-3 СОЭКС'!$C$3:$G$2063,5,0)</f>
        <v>544</v>
      </c>
      <c r="AC427" s="219">
        <f t="shared" si="40"/>
        <v>0</v>
      </c>
    </row>
    <row r="428" spans="1:29" x14ac:dyDescent="0.3">
      <c r="A428" s="159" t="s">
        <v>1332</v>
      </c>
      <c r="B428" s="160" t="s">
        <v>3128</v>
      </c>
      <c r="C428" s="160" t="s">
        <v>4682</v>
      </c>
      <c r="D428" s="113">
        <v>6</v>
      </c>
      <c r="E428" s="85">
        <v>515.5</v>
      </c>
      <c r="F428" s="86">
        <v>3093</v>
      </c>
      <c r="G428" s="87">
        <v>11.42</v>
      </c>
      <c r="H428" s="87">
        <v>68.52</v>
      </c>
      <c r="I428" s="180" t="s">
        <v>170</v>
      </c>
      <c r="J428" s="96">
        <v>1</v>
      </c>
      <c r="K428" s="96">
        <v>1</v>
      </c>
      <c r="L428" s="96">
        <v>1</v>
      </c>
      <c r="M428" s="96">
        <v>1</v>
      </c>
      <c r="N428" s="96">
        <v>1</v>
      </c>
      <c r="O428" s="164">
        <v>1</v>
      </c>
      <c r="P428" s="164"/>
      <c r="Q428" s="164"/>
      <c r="R428" s="77">
        <f t="shared" si="41"/>
        <v>0</v>
      </c>
      <c r="S428" s="77"/>
      <c r="T428" s="291" t="str">
        <f>IFERROR(VLOOKUP(B428,'Найдено на объекте'!$A$2:$I$83,9,0),"-")</f>
        <v>-</v>
      </c>
      <c r="U428" s="196" t="str">
        <f t="shared" si="37"/>
        <v>-</v>
      </c>
      <c r="V428" s="95" t="str">
        <f>IFERROR(VLOOKUP(B428,[1]Отгрузки!$B$208:$C$281,2,0),"-")</f>
        <v>-</v>
      </c>
      <c r="W428" s="95" t="str">
        <f t="shared" si="42"/>
        <v>-</v>
      </c>
      <c r="X428" s="88">
        <f t="shared" si="38"/>
        <v>6</v>
      </c>
      <c r="Y428" s="196">
        <f t="shared" si="39"/>
        <v>3.093</v>
      </c>
      <c r="Z428" s="319"/>
      <c r="AA428" s="291"/>
      <c r="AB428" s="63">
        <f>VLOOKUP(B428,'[2]ВОМ КГ-3 СОЭКС'!$C$3:$G$2063,5,0)</f>
        <v>3093</v>
      </c>
      <c r="AC428" s="219">
        <f t="shared" si="40"/>
        <v>0</v>
      </c>
    </row>
    <row r="429" spans="1:29" x14ac:dyDescent="0.3">
      <c r="A429" s="159" t="s">
        <v>1335</v>
      </c>
      <c r="B429" s="160" t="s">
        <v>3129</v>
      </c>
      <c r="C429" s="160" t="s">
        <v>4683</v>
      </c>
      <c r="D429" s="113">
        <v>1</v>
      </c>
      <c r="E429" s="85">
        <v>578.20000000000005</v>
      </c>
      <c r="F429" s="86">
        <v>578.20000000000005</v>
      </c>
      <c r="G429" s="87">
        <v>12.84</v>
      </c>
      <c r="H429" s="87">
        <v>12.84</v>
      </c>
      <c r="I429" s="180" t="s">
        <v>170</v>
      </c>
      <c r="J429" s="96"/>
      <c r="K429" s="96"/>
      <c r="L429" s="96"/>
      <c r="M429" s="96"/>
      <c r="N429" s="96">
        <v>1</v>
      </c>
      <c r="O429" s="164"/>
      <c r="P429" s="164"/>
      <c r="Q429" s="164"/>
      <c r="R429" s="77">
        <f t="shared" si="41"/>
        <v>0</v>
      </c>
      <c r="S429" s="77"/>
      <c r="T429" s="291" t="str">
        <f>IFERROR(VLOOKUP(B429,'Найдено на объекте'!$A$2:$I$83,9,0),"-")</f>
        <v>-</v>
      </c>
      <c r="U429" s="196" t="str">
        <f t="shared" si="37"/>
        <v>-</v>
      </c>
      <c r="V429" s="95" t="str">
        <f>IFERROR(VLOOKUP(B429,[1]Отгрузки!$B$208:$C$281,2,0),"-")</f>
        <v>-</v>
      </c>
      <c r="W429" s="95" t="str">
        <f t="shared" si="42"/>
        <v>-</v>
      </c>
      <c r="X429" s="88">
        <f t="shared" si="38"/>
        <v>1</v>
      </c>
      <c r="Y429" s="196">
        <f t="shared" si="39"/>
        <v>0.57820000000000005</v>
      </c>
      <c r="Z429" s="319"/>
      <c r="AA429" s="291"/>
      <c r="AB429" s="63">
        <f>VLOOKUP(B429,'[2]ВОМ КГ-3 СОЭКС'!$C$3:$G$2063,5,0)</f>
        <v>578.20000000000005</v>
      </c>
      <c r="AC429" s="219">
        <f t="shared" si="40"/>
        <v>0</v>
      </c>
    </row>
    <row r="430" spans="1:29" x14ac:dyDescent="0.3">
      <c r="A430" s="159" t="s">
        <v>1338</v>
      </c>
      <c r="B430" s="160" t="s">
        <v>3130</v>
      </c>
      <c r="C430" s="160" t="s">
        <v>4684</v>
      </c>
      <c r="D430" s="113">
        <v>1</v>
      </c>
      <c r="E430" s="85">
        <v>504.2</v>
      </c>
      <c r="F430" s="86">
        <v>504.2</v>
      </c>
      <c r="G430" s="87">
        <v>11.19</v>
      </c>
      <c r="H430" s="87">
        <v>11.19</v>
      </c>
      <c r="I430" s="180" t="s">
        <v>170</v>
      </c>
      <c r="J430" s="96"/>
      <c r="K430" s="96"/>
      <c r="L430" s="96"/>
      <c r="M430" s="96"/>
      <c r="N430" s="96"/>
      <c r="O430" s="164"/>
      <c r="P430" s="164"/>
      <c r="Q430" s="164">
        <v>1</v>
      </c>
      <c r="R430" s="77">
        <f t="shared" si="41"/>
        <v>0</v>
      </c>
      <c r="S430" s="77"/>
      <c r="T430" s="291" t="str">
        <f>IFERROR(VLOOKUP(B430,'Найдено на объекте'!$A$2:$I$83,9,0),"-")</f>
        <v>-</v>
      </c>
      <c r="U430" s="196" t="str">
        <f t="shared" si="37"/>
        <v>-</v>
      </c>
      <c r="V430" s="95" t="str">
        <f>IFERROR(VLOOKUP(B430,[1]Отгрузки!$B$208:$C$281,2,0),"-")</f>
        <v>-</v>
      </c>
      <c r="W430" s="95" t="str">
        <f t="shared" si="42"/>
        <v>-</v>
      </c>
      <c r="X430" s="88">
        <f t="shared" si="38"/>
        <v>1</v>
      </c>
      <c r="Y430" s="196">
        <f t="shared" si="39"/>
        <v>0.50419999999999998</v>
      </c>
      <c r="Z430" s="319"/>
      <c r="AA430" s="291"/>
      <c r="AB430" s="63">
        <f>VLOOKUP(B430,'[2]ВОМ КГ-3 СОЭКС'!$C$3:$G$2063,5,0)</f>
        <v>504.2</v>
      </c>
      <c r="AC430" s="219">
        <f t="shared" si="40"/>
        <v>0</v>
      </c>
    </row>
    <row r="431" spans="1:29" x14ac:dyDescent="0.3">
      <c r="A431" s="159" t="s">
        <v>1341</v>
      </c>
      <c r="B431" s="160" t="s">
        <v>3131</v>
      </c>
      <c r="C431" s="160" t="s">
        <v>4685</v>
      </c>
      <c r="D431" s="113">
        <v>1</v>
      </c>
      <c r="E431" s="85">
        <v>515.4</v>
      </c>
      <c r="F431" s="86">
        <v>515.4</v>
      </c>
      <c r="G431" s="87">
        <v>11.41</v>
      </c>
      <c r="H431" s="87">
        <v>11.41</v>
      </c>
      <c r="I431" s="180" t="s">
        <v>170</v>
      </c>
      <c r="J431" s="96"/>
      <c r="K431" s="96"/>
      <c r="L431" s="96"/>
      <c r="M431" s="96"/>
      <c r="N431" s="96"/>
      <c r="O431" s="164"/>
      <c r="P431" s="164"/>
      <c r="Q431" s="164">
        <v>1</v>
      </c>
      <c r="R431" s="77">
        <f t="shared" si="41"/>
        <v>0</v>
      </c>
      <c r="S431" s="77"/>
      <c r="T431" s="291" t="str">
        <f>IFERROR(VLOOKUP(B431,'Найдено на объекте'!$A$2:$I$83,9,0),"-")</f>
        <v>-</v>
      </c>
      <c r="U431" s="196" t="str">
        <f t="shared" si="37"/>
        <v>-</v>
      </c>
      <c r="V431" s="95" t="str">
        <f>IFERROR(VLOOKUP(B431,[1]Отгрузки!$B$208:$C$281,2,0),"-")</f>
        <v>-</v>
      </c>
      <c r="W431" s="95" t="str">
        <f t="shared" si="42"/>
        <v>-</v>
      </c>
      <c r="X431" s="88">
        <f t="shared" si="38"/>
        <v>1</v>
      </c>
      <c r="Y431" s="196">
        <f t="shared" si="39"/>
        <v>0.51539999999999997</v>
      </c>
      <c r="Z431" s="319"/>
      <c r="AA431" s="291"/>
      <c r="AB431" s="63">
        <f>VLOOKUP(B431,'[2]ВОМ КГ-3 СОЭКС'!$C$3:$G$2063,5,0)</f>
        <v>515.4</v>
      </c>
      <c r="AC431" s="219">
        <f t="shared" si="40"/>
        <v>0</v>
      </c>
    </row>
    <row r="432" spans="1:29" x14ac:dyDescent="0.3">
      <c r="A432" s="159" t="s">
        <v>1344</v>
      </c>
      <c r="B432" s="160" t="s">
        <v>3132</v>
      </c>
      <c r="C432" s="160" t="s">
        <v>4686</v>
      </c>
      <c r="D432" s="113">
        <v>11</v>
      </c>
      <c r="E432" s="85">
        <v>255.3</v>
      </c>
      <c r="F432" s="86">
        <v>2808.3</v>
      </c>
      <c r="G432" s="87">
        <v>9.5500000000000007</v>
      </c>
      <c r="H432" s="87">
        <v>105.05</v>
      </c>
      <c r="I432" s="180" t="s">
        <v>170</v>
      </c>
      <c r="J432" s="96"/>
      <c r="K432" s="96">
        <v>2</v>
      </c>
      <c r="L432" s="96">
        <v>2</v>
      </c>
      <c r="M432" s="96">
        <v>2</v>
      </c>
      <c r="N432" s="96">
        <v>1</v>
      </c>
      <c r="O432" s="164">
        <v>2</v>
      </c>
      <c r="P432" s="164">
        <v>2</v>
      </c>
      <c r="Q432" s="164"/>
      <c r="R432" s="77">
        <f t="shared" si="41"/>
        <v>0</v>
      </c>
      <c r="S432" s="77"/>
      <c r="T432" s="291" t="str">
        <f>IFERROR(VLOOKUP(B432,'Найдено на объекте'!$A$2:$I$83,9,0),"-")</f>
        <v>-</v>
      </c>
      <c r="U432" s="196" t="str">
        <f t="shared" si="37"/>
        <v>-</v>
      </c>
      <c r="V432" s="95" t="str">
        <f>IFERROR(VLOOKUP(B432,[1]Отгрузки!$B$208:$C$281,2,0),"-")</f>
        <v>-</v>
      </c>
      <c r="W432" s="95" t="str">
        <f t="shared" si="42"/>
        <v>-</v>
      </c>
      <c r="X432" s="88">
        <f t="shared" si="38"/>
        <v>11</v>
      </c>
      <c r="Y432" s="196">
        <f t="shared" si="39"/>
        <v>2.8083</v>
      </c>
      <c r="Z432" s="319"/>
      <c r="AA432" s="291"/>
      <c r="AB432" s="63">
        <f>VLOOKUP(B432,'[2]ВОМ КГ-3 СОЭКС'!$C$3:$G$2063,5,0)</f>
        <v>2808.3</v>
      </c>
      <c r="AC432" s="219">
        <f t="shared" si="40"/>
        <v>0</v>
      </c>
    </row>
    <row r="433" spans="1:29" x14ac:dyDescent="0.3">
      <c r="A433" s="159" t="s">
        <v>1347</v>
      </c>
      <c r="B433" s="160" t="s">
        <v>3133</v>
      </c>
      <c r="C433" s="160" t="s">
        <v>4687</v>
      </c>
      <c r="D433" s="113">
        <v>1</v>
      </c>
      <c r="E433" s="85">
        <v>271.5</v>
      </c>
      <c r="F433" s="86">
        <v>271.5</v>
      </c>
      <c r="G433" s="87">
        <v>9.98</v>
      </c>
      <c r="H433" s="87">
        <v>9.98</v>
      </c>
      <c r="I433" s="180" t="s">
        <v>165</v>
      </c>
      <c r="J433" s="96"/>
      <c r="K433" s="96"/>
      <c r="L433" s="96"/>
      <c r="M433" s="96"/>
      <c r="N433" s="96">
        <v>1</v>
      </c>
      <c r="O433" s="164"/>
      <c r="P433" s="164"/>
      <c r="Q433" s="164"/>
      <c r="R433" s="77">
        <f t="shared" si="41"/>
        <v>0</v>
      </c>
      <c r="S433" s="77"/>
      <c r="T433" s="291" t="str">
        <f>IFERROR(VLOOKUP(B433,'Найдено на объекте'!$A$2:$I$83,9,0),"-")</f>
        <v>-</v>
      </c>
      <c r="U433" s="196" t="str">
        <f t="shared" si="37"/>
        <v>-</v>
      </c>
      <c r="V433" s="95" t="str">
        <f>IFERROR(VLOOKUP(B433,[1]Отгрузки!$B$208:$C$281,2,0),"-")</f>
        <v>-</v>
      </c>
      <c r="W433" s="95" t="str">
        <f t="shared" si="42"/>
        <v>-</v>
      </c>
      <c r="X433" s="88">
        <f t="shared" si="38"/>
        <v>1</v>
      </c>
      <c r="Y433" s="196">
        <f t="shared" si="39"/>
        <v>0.27150000000000002</v>
      </c>
      <c r="Z433" s="319"/>
      <c r="AA433" s="291"/>
      <c r="AB433" s="63">
        <f>VLOOKUP(B433,'[2]ВОМ КГ-3 СОЭКС'!$C$3:$G$2063,5,0)</f>
        <v>271.5</v>
      </c>
      <c r="AC433" s="219">
        <f t="shared" si="40"/>
        <v>0</v>
      </c>
    </row>
    <row r="434" spans="1:29" x14ac:dyDescent="0.3">
      <c r="A434" s="159" t="s">
        <v>1350</v>
      </c>
      <c r="B434" s="160" t="s">
        <v>3134</v>
      </c>
      <c r="C434" s="160" t="s">
        <v>4688</v>
      </c>
      <c r="D434" s="113">
        <v>1</v>
      </c>
      <c r="E434" s="85">
        <v>164.6</v>
      </c>
      <c r="F434" s="86">
        <v>164.6</v>
      </c>
      <c r="G434" s="87">
        <v>6.15</v>
      </c>
      <c r="H434" s="87">
        <v>6.15</v>
      </c>
      <c r="I434" s="180" t="s">
        <v>170</v>
      </c>
      <c r="J434" s="96"/>
      <c r="K434" s="96"/>
      <c r="L434" s="96"/>
      <c r="M434" s="96"/>
      <c r="N434" s="96"/>
      <c r="O434" s="164"/>
      <c r="P434" s="164"/>
      <c r="Q434" s="164">
        <v>1</v>
      </c>
      <c r="R434" s="77">
        <f t="shared" si="41"/>
        <v>0</v>
      </c>
      <c r="S434" s="77"/>
      <c r="T434" s="291" t="str">
        <f>IFERROR(VLOOKUP(B434,'Найдено на объекте'!$A$2:$I$83,9,0),"-")</f>
        <v>-</v>
      </c>
      <c r="U434" s="196" t="str">
        <f t="shared" si="37"/>
        <v>-</v>
      </c>
      <c r="V434" s="95" t="str">
        <f>IFERROR(VLOOKUP(B434,[1]Отгрузки!$B$208:$C$281,2,0),"-")</f>
        <v>-</v>
      </c>
      <c r="W434" s="95" t="str">
        <f t="shared" si="42"/>
        <v>-</v>
      </c>
      <c r="X434" s="88">
        <f t="shared" si="38"/>
        <v>1</v>
      </c>
      <c r="Y434" s="196">
        <f t="shared" si="39"/>
        <v>0.1646</v>
      </c>
      <c r="Z434" s="319"/>
      <c r="AA434" s="291"/>
      <c r="AB434" s="63">
        <f>VLOOKUP(B434,'[2]ВОМ КГ-3 СОЭКС'!$C$3:$G$2063,5,0)</f>
        <v>164.6</v>
      </c>
      <c r="AC434" s="219">
        <f t="shared" si="40"/>
        <v>0</v>
      </c>
    </row>
    <row r="435" spans="1:29" x14ac:dyDescent="0.3">
      <c r="A435" s="159" t="s">
        <v>1353</v>
      </c>
      <c r="B435" s="160" t="s">
        <v>3135</v>
      </c>
      <c r="C435" s="160" t="s">
        <v>4689</v>
      </c>
      <c r="D435" s="113">
        <v>1</v>
      </c>
      <c r="E435" s="85">
        <v>163.19999999999999</v>
      </c>
      <c r="F435" s="86">
        <v>163.19999999999999</v>
      </c>
      <c r="G435" s="87">
        <v>6.01</v>
      </c>
      <c r="H435" s="87">
        <v>6.01</v>
      </c>
      <c r="I435" s="180" t="s">
        <v>170</v>
      </c>
      <c r="J435" s="96"/>
      <c r="K435" s="96"/>
      <c r="L435" s="96"/>
      <c r="M435" s="96"/>
      <c r="N435" s="96"/>
      <c r="O435" s="164"/>
      <c r="P435" s="164"/>
      <c r="Q435" s="164">
        <v>1</v>
      </c>
      <c r="R435" s="77">
        <f t="shared" si="41"/>
        <v>0</v>
      </c>
      <c r="S435" s="77"/>
      <c r="T435" s="291" t="str">
        <f>IFERROR(VLOOKUP(B435,'Найдено на объекте'!$A$2:$I$83,9,0),"-")</f>
        <v>-</v>
      </c>
      <c r="U435" s="196" t="str">
        <f t="shared" si="37"/>
        <v>-</v>
      </c>
      <c r="V435" s="95" t="str">
        <f>IFERROR(VLOOKUP(B435,[1]Отгрузки!$B$208:$C$281,2,0),"-")</f>
        <v>-</v>
      </c>
      <c r="W435" s="95" t="str">
        <f t="shared" si="42"/>
        <v>-</v>
      </c>
      <c r="X435" s="88">
        <f t="shared" si="38"/>
        <v>1</v>
      </c>
      <c r="Y435" s="196">
        <f t="shared" si="39"/>
        <v>0.16319999999999998</v>
      </c>
      <c r="Z435" s="319"/>
      <c r="AA435" s="291"/>
      <c r="AB435" s="63">
        <f>VLOOKUP(B435,'[2]ВОМ КГ-3 СОЭКС'!$C$3:$G$2063,5,0)</f>
        <v>163.19999999999999</v>
      </c>
      <c r="AC435" s="219">
        <f t="shared" si="40"/>
        <v>0</v>
      </c>
    </row>
    <row r="436" spans="1:29" x14ac:dyDescent="0.3">
      <c r="A436" s="159" t="s">
        <v>1356</v>
      </c>
      <c r="B436" s="160" t="s">
        <v>3136</v>
      </c>
      <c r="C436" s="160" t="s">
        <v>4690</v>
      </c>
      <c r="D436" s="113">
        <v>1</v>
      </c>
      <c r="E436" s="85">
        <v>304.8</v>
      </c>
      <c r="F436" s="86">
        <v>304.8</v>
      </c>
      <c r="G436" s="87">
        <v>8.0299999999999994</v>
      </c>
      <c r="H436" s="87">
        <v>8.0299999999999994</v>
      </c>
      <c r="I436" s="180" t="s">
        <v>170</v>
      </c>
      <c r="J436" s="96"/>
      <c r="K436" s="96">
        <v>1</v>
      </c>
      <c r="L436" s="96"/>
      <c r="M436" s="96"/>
      <c r="N436" s="96"/>
      <c r="O436" s="164"/>
      <c r="P436" s="164"/>
      <c r="Q436" s="164"/>
      <c r="R436" s="77">
        <f t="shared" si="41"/>
        <v>0</v>
      </c>
      <c r="S436" s="77"/>
      <c r="T436" s="291" t="str">
        <f>IFERROR(VLOOKUP(B436,'Найдено на объекте'!$A$2:$I$83,9,0),"-")</f>
        <v>-</v>
      </c>
      <c r="U436" s="196" t="str">
        <f t="shared" si="37"/>
        <v>-</v>
      </c>
      <c r="V436" s="95" t="str">
        <f>IFERROR(VLOOKUP(B436,[1]Отгрузки!$B$208:$C$281,2,0),"-")</f>
        <v>-</v>
      </c>
      <c r="W436" s="95" t="str">
        <f t="shared" si="42"/>
        <v>-</v>
      </c>
      <c r="X436" s="88">
        <f t="shared" si="38"/>
        <v>1</v>
      </c>
      <c r="Y436" s="196">
        <f t="shared" si="39"/>
        <v>0.30480000000000002</v>
      </c>
      <c r="Z436" s="319"/>
      <c r="AA436" s="291"/>
      <c r="AB436" s="63">
        <f>VLOOKUP(B436,'[2]ВОМ КГ-3 СОЭКС'!$C$3:$G$2063,5,0)</f>
        <v>304.8</v>
      </c>
      <c r="AC436" s="219">
        <f t="shared" si="40"/>
        <v>0</v>
      </c>
    </row>
    <row r="437" spans="1:29" x14ac:dyDescent="0.3">
      <c r="A437" s="159" t="s">
        <v>1359</v>
      </c>
      <c r="B437" s="160" t="s">
        <v>3137</v>
      </c>
      <c r="C437" s="160" t="s">
        <v>4691</v>
      </c>
      <c r="D437" s="113">
        <v>1</v>
      </c>
      <c r="E437" s="85">
        <v>264.3</v>
      </c>
      <c r="F437" s="86">
        <v>264.3</v>
      </c>
      <c r="G437" s="87">
        <v>6.98</v>
      </c>
      <c r="H437" s="87">
        <v>6.98</v>
      </c>
      <c r="I437" s="180" t="s">
        <v>170</v>
      </c>
      <c r="J437" s="96"/>
      <c r="K437" s="96">
        <v>1</v>
      </c>
      <c r="L437" s="96"/>
      <c r="M437" s="96"/>
      <c r="N437" s="96"/>
      <c r="O437" s="164"/>
      <c r="P437" s="164"/>
      <c r="Q437" s="164"/>
      <c r="R437" s="77">
        <f t="shared" si="41"/>
        <v>0</v>
      </c>
      <c r="S437" s="77"/>
      <c r="T437" s="291" t="str">
        <f>IFERROR(VLOOKUP(B437,'Найдено на объекте'!$A$2:$I$83,9,0),"-")</f>
        <v>-</v>
      </c>
      <c r="U437" s="196" t="str">
        <f t="shared" si="37"/>
        <v>-</v>
      </c>
      <c r="V437" s="95" t="str">
        <f>IFERROR(VLOOKUP(B437,[1]Отгрузки!$B$208:$C$281,2,0),"-")</f>
        <v>-</v>
      </c>
      <c r="W437" s="95" t="str">
        <f t="shared" si="42"/>
        <v>-</v>
      </c>
      <c r="X437" s="88">
        <f t="shared" si="38"/>
        <v>1</v>
      </c>
      <c r="Y437" s="196">
        <f t="shared" si="39"/>
        <v>0.26430000000000003</v>
      </c>
      <c r="Z437" s="319"/>
      <c r="AA437" s="291"/>
      <c r="AB437" s="63">
        <f>VLOOKUP(B437,'[2]ВОМ КГ-3 СОЭКС'!$C$3:$G$2063,5,0)</f>
        <v>264.3</v>
      </c>
      <c r="AC437" s="219">
        <f t="shared" si="40"/>
        <v>0</v>
      </c>
    </row>
    <row r="438" spans="1:29" x14ac:dyDescent="0.3">
      <c r="A438" s="159" t="s">
        <v>1362</v>
      </c>
      <c r="B438" s="160" t="s">
        <v>3138</v>
      </c>
      <c r="C438" s="160" t="s">
        <v>4692</v>
      </c>
      <c r="D438" s="113">
        <v>1</v>
      </c>
      <c r="E438" s="85">
        <v>262.3</v>
      </c>
      <c r="F438" s="86">
        <v>262.3</v>
      </c>
      <c r="G438" s="87">
        <v>6.91</v>
      </c>
      <c r="H438" s="87">
        <v>6.91</v>
      </c>
      <c r="I438" s="180" t="s">
        <v>170</v>
      </c>
      <c r="J438" s="96"/>
      <c r="K438" s="96"/>
      <c r="L438" s="96">
        <v>1</v>
      </c>
      <c r="M438" s="96"/>
      <c r="N438" s="96"/>
      <c r="O438" s="164"/>
      <c r="P438" s="164"/>
      <c r="Q438" s="164"/>
      <c r="R438" s="77">
        <f t="shared" si="41"/>
        <v>0</v>
      </c>
      <c r="S438" s="77"/>
      <c r="T438" s="291" t="str">
        <f>IFERROR(VLOOKUP(B438,'Найдено на объекте'!$A$2:$I$83,9,0),"-")</f>
        <v>-</v>
      </c>
      <c r="U438" s="196" t="str">
        <f t="shared" si="37"/>
        <v>-</v>
      </c>
      <c r="V438" s="95" t="str">
        <f>IFERROR(VLOOKUP(B438,[1]Отгрузки!$B$208:$C$281,2,0),"-")</f>
        <v>-</v>
      </c>
      <c r="W438" s="95" t="str">
        <f t="shared" si="42"/>
        <v>-</v>
      </c>
      <c r="X438" s="88">
        <f t="shared" si="38"/>
        <v>1</v>
      </c>
      <c r="Y438" s="196">
        <f t="shared" si="39"/>
        <v>0.26230000000000003</v>
      </c>
      <c r="Z438" s="319"/>
      <c r="AA438" s="291"/>
      <c r="AB438" s="63">
        <f>VLOOKUP(B438,'[2]ВОМ КГ-3 СОЭКС'!$C$3:$G$2063,5,0)</f>
        <v>262.3</v>
      </c>
      <c r="AC438" s="219">
        <f t="shared" si="40"/>
        <v>0</v>
      </c>
    </row>
    <row r="439" spans="1:29" x14ac:dyDescent="0.3">
      <c r="A439" s="159" t="s">
        <v>1365</v>
      </c>
      <c r="B439" s="160" t="s">
        <v>3139</v>
      </c>
      <c r="C439" s="160" t="s">
        <v>4693</v>
      </c>
      <c r="D439" s="113">
        <v>1</v>
      </c>
      <c r="E439" s="85">
        <v>264.3</v>
      </c>
      <c r="F439" s="86">
        <v>264.3</v>
      </c>
      <c r="G439" s="87">
        <v>6.98</v>
      </c>
      <c r="H439" s="87">
        <v>6.98</v>
      </c>
      <c r="I439" s="180" t="s">
        <v>170</v>
      </c>
      <c r="J439" s="96"/>
      <c r="K439" s="96"/>
      <c r="L439" s="96">
        <v>1</v>
      </c>
      <c r="M439" s="96"/>
      <c r="N439" s="96"/>
      <c r="O439" s="164"/>
      <c r="P439" s="164"/>
      <c r="Q439" s="164"/>
      <c r="R439" s="77">
        <f t="shared" si="41"/>
        <v>0</v>
      </c>
      <c r="S439" s="77"/>
      <c r="T439" s="291" t="str">
        <f>IFERROR(VLOOKUP(B439,'Найдено на объекте'!$A$2:$I$83,9,0),"-")</f>
        <v>-</v>
      </c>
      <c r="U439" s="196" t="str">
        <f t="shared" si="37"/>
        <v>-</v>
      </c>
      <c r="V439" s="95" t="str">
        <f>IFERROR(VLOOKUP(B439,[1]Отгрузки!$B$208:$C$281,2,0),"-")</f>
        <v>-</v>
      </c>
      <c r="W439" s="95" t="str">
        <f t="shared" si="42"/>
        <v>-</v>
      </c>
      <c r="X439" s="88">
        <f t="shared" si="38"/>
        <v>1</v>
      </c>
      <c r="Y439" s="196">
        <f t="shared" si="39"/>
        <v>0.26430000000000003</v>
      </c>
      <c r="Z439" s="319"/>
      <c r="AA439" s="291"/>
      <c r="AB439" s="63">
        <f>VLOOKUP(B439,'[2]ВОМ КГ-3 СОЭКС'!$C$3:$G$2063,5,0)</f>
        <v>264.3</v>
      </c>
      <c r="AC439" s="219">
        <f t="shared" si="40"/>
        <v>0</v>
      </c>
    </row>
    <row r="440" spans="1:29" x14ac:dyDescent="0.3">
      <c r="A440" s="159" t="s">
        <v>1368</v>
      </c>
      <c r="B440" s="160" t="s">
        <v>3140</v>
      </c>
      <c r="C440" s="160" t="s">
        <v>4694</v>
      </c>
      <c r="D440" s="113">
        <v>1</v>
      </c>
      <c r="E440" s="85">
        <v>264.3</v>
      </c>
      <c r="F440" s="86">
        <v>264.3</v>
      </c>
      <c r="G440" s="87">
        <v>6.98</v>
      </c>
      <c r="H440" s="87">
        <v>6.98</v>
      </c>
      <c r="I440" s="180" t="s">
        <v>170</v>
      </c>
      <c r="J440" s="96"/>
      <c r="K440" s="96"/>
      <c r="L440" s="96"/>
      <c r="M440" s="96">
        <v>1</v>
      </c>
      <c r="N440" s="96"/>
      <c r="O440" s="164"/>
      <c r="P440" s="164"/>
      <c r="Q440" s="164"/>
      <c r="R440" s="77">
        <f t="shared" si="41"/>
        <v>0</v>
      </c>
      <c r="S440" s="77"/>
      <c r="T440" s="291" t="str">
        <f>IFERROR(VLOOKUP(B440,'Найдено на объекте'!$A$2:$I$83,9,0),"-")</f>
        <v>-</v>
      </c>
      <c r="U440" s="196" t="str">
        <f t="shared" si="37"/>
        <v>-</v>
      </c>
      <c r="V440" s="95" t="str">
        <f>IFERROR(VLOOKUP(B440,[1]Отгрузки!$B$208:$C$281,2,0),"-")</f>
        <v>-</v>
      </c>
      <c r="W440" s="95" t="str">
        <f t="shared" si="42"/>
        <v>-</v>
      </c>
      <c r="X440" s="88">
        <f t="shared" si="38"/>
        <v>1</v>
      </c>
      <c r="Y440" s="196">
        <f t="shared" si="39"/>
        <v>0.26430000000000003</v>
      </c>
      <c r="Z440" s="319"/>
      <c r="AA440" s="291"/>
      <c r="AB440" s="63">
        <f>VLOOKUP(B440,'[2]ВОМ КГ-3 СОЭКС'!$C$3:$G$2063,5,0)</f>
        <v>264.3</v>
      </c>
      <c r="AC440" s="219">
        <f t="shared" si="40"/>
        <v>0</v>
      </c>
    </row>
    <row r="441" spans="1:29" x14ac:dyDescent="0.3">
      <c r="A441" s="159" t="s">
        <v>1371</v>
      </c>
      <c r="B441" s="160" t="s">
        <v>3141</v>
      </c>
      <c r="C441" s="160" t="s">
        <v>4695</v>
      </c>
      <c r="D441" s="113">
        <v>1</v>
      </c>
      <c r="E441" s="85">
        <v>261.39999999999998</v>
      </c>
      <c r="F441" s="86">
        <v>261.39999999999998</v>
      </c>
      <c r="G441" s="87">
        <v>6.89</v>
      </c>
      <c r="H441" s="87">
        <v>6.89</v>
      </c>
      <c r="I441" s="180" t="s">
        <v>170</v>
      </c>
      <c r="J441" s="96"/>
      <c r="K441" s="96"/>
      <c r="L441" s="96"/>
      <c r="M441" s="96">
        <v>1</v>
      </c>
      <c r="N441" s="96"/>
      <c r="O441" s="164"/>
      <c r="P441" s="164"/>
      <c r="Q441" s="164"/>
      <c r="R441" s="77">
        <f t="shared" si="41"/>
        <v>0</v>
      </c>
      <c r="S441" s="77"/>
      <c r="T441" s="291" t="str">
        <f>IFERROR(VLOOKUP(B441,'Найдено на объекте'!$A$2:$I$83,9,0),"-")</f>
        <v>-</v>
      </c>
      <c r="U441" s="196" t="str">
        <f t="shared" si="37"/>
        <v>-</v>
      </c>
      <c r="V441" s="95" t="str">
        <f>IFERROR(VLOOKUP(B441,[1]Отгрузки!$B$208:$C$281,2,0),"-")</f>
        <v>-</v>
      </c>
      <c r="W441" s="95" t="str">
        <f t="shared" si="42"/>
        <v>-</v>
      </c>
      <c r="X441" s="88">
        <f t="shared" si="38"/>
        <v>1</v>
      </c>
      <c r="Y441" s="196">
        <f t="shared" si="39"/>
        <v>0.26139999999999997</v>
      </c>
      <c r="Z441" s="319"/>
      <c r="AA441" s="291"/>
      <c r="AB441" s="63">
        <f>VLOOKUP(B441,'[2]ВОМ КГ-3 СОЭКС'!$C$3:$G$2063,5,0)</f>
        <v>261.39999999999998</v>
      </c>
      <c r="AC441" s="219">
        <f t="shared" si="40"/>
        <v>0</v>
      </c>
    </row>
    <row r="442" spans="1:29" x14ac:dyDescent="0.3">
      <c r="A442" s="159" t="s">
        <v>1374</v>
      </c>
      <c r="B442" s="160" t="s">
        <v>3142</v>
      </c>
      <c r="C442" s="160" t="s">
        <v>4696</v>
      </c>
      <c r="D442" s="113">
        <v>1</v>
      </c>
      <c r="E442" s="85">
        <v>265</v>
      </c>
      <c r="F442" s="86">
        <v>265</v>
      </c>
      <c r="G442" s="87">
        <v>7</v>
      </c>
      <c r="H442" s="87">
        <v>7</v>
      </c>
      <c r="I442" s="180" t="s">
        <v>170</v>
      </c>
      <c r="J442" s="96"/>
      <c r="K442" s="96"/>
      <c r="L442" s="96"/>
      <c r="M442" s="96"/>
      <c r="N442" s="96">
        <v>1</v>
      </c>
      <c r="O442" s="164"/>
      <c r="P442" s="164"/>
      <c r="Q442" s="164"/>
      <c r="R442" s="77">
        <f t="shared" si="41"/>
        <v>0</v>
      </c>
      <c r="S442" s="77"/>
      <c r="T442" s="291" t="str">
        <f>IFERROR(VLOOKUP(B442,'Найдено на объекте'!$A$2:$I$83,9,0),"-")</f>
        <v>-</v>
      </c>
      <c r="U442" s="196" t="str">
        <f t="shared" si="37"/>
        <v>-</v>
      </c>
      <c r="V442" s="95" t="str">
        <f>IFERROR(VLOOKUP(B442,[1]Отгрузки!$B$208:$C$281,2,0),"-")</f>
        <v>-</v>
      </c>
      <c r="W442" s="95" t="str">
        <f t="shared" si="42"/>
        <v>-</v>
      </c>
      <c r="X442" s="88">
        <f t="shared" si="38"/>
        <v>1</v>
      </c>
      <c r="Y442" s="196">
        <f t="shared" si="39"/>
        <v>0.26500000000000001</v>
      </c>
      <c r="Z442" s="319"/>
      <c r="AA442" s="291"/>
      <c r="AB442" s="63">
        <f>VLOOKUP(B442,'[2]ВОМ КГ-3 СОЭКС'!$C$3:$G$2063,5,0)</f>
        <v>265</v>
      </c>
      <c r="AC442" s="219">
        <f t="shared" si="40"/>
        <v>0</v>
      </c>
    </row>
    <row r="443" spans="1:29" x14ac:dyDescent="0.3">
      <c r="A443" s="159" t="s">
        <v>1377</v>
      </c>
      <c r="B443" s="160" t="s">
        <v>3143</v>
      </c>
      <c r="C443" s="160" t="s">
        <v>4697</v>
      </c>
      <c r="D443" s="113">
        <v>1</v>
      </c>
      <c r="E443" s="85">
        <v>264.3</v>
      </c>
      <c r="F443" s="86">
        <v>264.3</v>
      </c>
      <c r="G443" s="87">
        <v>6.98</v>
      </c>
      <c r="H443" s="87">
        <v>6.98</v>
      </c>
      <c r="I443" s="180" t="s">
        <v>170</v>
      </c>
      <c r="J443" s="96"/>
      <c r="K443" s="96"/>
      <c r="L443" s="96"/>
      <c r="M443" s="96"/>
      <c r="N443" s="96">
        <v>1</v>
      </c>
      <c r="O443" s="164"/>
      <c r="P443" s="164"/>
      <c r="Q443" s="164"/>
      <c r="R443" s="77">
        <f t="shared" si="41"/>
        <v>0</v>
      </c>
      <c r="S443" s="77"/>
      <c r="T443" s="291" t="str">
        <f>IFERROR(VLOOKUP(B443,'Найдено на объекте'!$A$2:$I$83,9,0),"-")</f>
        <v>-</v>
      </c>
      <c r="U443" s="196" t="str">
        <f t="shared" si="37"/>
        <v>-</v>
      </c>
      <c r="V443" s="95" t="str">
        <f>IFERROR(VLOOKUP(B443,[1]Отгрузки!$B$208:$C$281,2,0),"-")</f>
        <v>-</v>
      </c>
      <c r="W443" s="95" t="str">
        <f t="shared" si="42"/>
        <v>-</v>
      </c>
      <c r="X443" s="88">
        <f t="shared" si="38"/>
        <v>1</v>
      </c>
      <c r="Y443" s="196">
        <f t="shared" si="39"/>
        <v>0.26430000000000003</v>
      </c>
      <c r="Z443" s="319"/>
      <c r="AA443" s="291"/>
      <c r="AB443" s="63">
        <f>VLOOKUP(B443,'[2]ВОМ КГ-3 СОЭКС'!$C$3:$G$2063,5,0)</f>
        <v>264.3</v>
      </c>
      <c r="AC443" s="219">
        <f t="shared" si="40"/>
        <v>0</v>
      </c>
    </row>
    <row r="444" spans="1:29" x14ac:dyDescent="0.3">
      <c r="A444" s="159" t="s">
        <v>1380</v>
      </c>
      <c r="B444" s="160" t="s">
        <v>3144</v>
      </c>
      <c r="C444" s="160" t="s">
        <v>4698</v>
      </c>
      <c r="D444" s="113">
        <v>1</v>
      </c>
      <c r="E444" s="85">
        <v>263.3</v>
      </c>
      <c r="F444" s="86">
        <v>263.3</v>
      </c>
      <c r="G444" s="87">
        <v>6.95</v>
      </c>
      <c r="H444" s="87">
        <v>6.95</v>
      </c>
      <c r="I444" s="180" t="s">
        <v>170</v>
      </c>
      <c r="J444" s="96"/>
      <c r="K444" s="96"/>
      <c r="L444" s="96"/>
      <c r="M444" s="96"/>
      <c r="N444" s="96"/>
      <c r="O444" s="164">
        <v>1</v>
      </c>
      <c r="P444" s="164"/>
      <c r="Q444" s="164"/>
      <c r="R444" s="77">
        <f t="shared" si="41"/>
        <v>0</v>
      </c>
      <c r="S444" s="77"/>
      <c r="T444" s="291" t="str">
        <f>IFERROR(VLOOKUP(B444,'Найдено на объекте'!$A$2:$I$83,9,0),"-")</f>
        <v>-</v>
      </c>
      <c r="U444" s="196" t="str">
        <f t="shared" si="37"/>
        <v>-</v>
      </c>
      <c r="V444" s="95" t="str">
        <f>IFERROR(VLOOKUP(B444,[1]Отгрузки!$B$208:$C$281,2,0),"-")</f>
        <v>-</v>
      </c>
      <c r="W444" s="95" t="str">
        <f t="shared" si="42"/>
        <v>-</v>
      </c>
      <c r="X444" s="88">
        <f t="shared" si="38"/>
        <v>1</v>
      </c>
      <c r="Y444" s="196">
        <f t="shared" si="39"/>
        <v>0.26330000000000003</v>
      </c>
      <c r="Z444" s="319"/>
      <c r="AA444" s="291"/>
      <c r="AB444" s="63">
        <f>VLOOKUP(B444,'[2]ВОМ КГ-3 СОЭКС'!$C$3:$G$2063,5,0)</f>
        <v>263.3</v>
      </c>
      <c r="AC444" s="219">
        <f t="shared" si="40"/>
        <v>0</v>
      </c>
    </row>
    <row r="445" spans="1:29" x14ac:dyDescent="0.3">
      <c r="A445" s="159" t="s">
        <v>1383</v>
      </c>
      <c r="B445" s="160" t="s">
        <v>3145</v>
      </c>
      <c r="C445" s="160" t="s">
        <v>4699</v>
      </c>
      <c r="D445" s="113">
        <v>1</v>
      </c>
      <c r="E445" s="85">
        <v>263.3</v>
      </c>
      <c r="F445" s="86">
        <v>263.3</v>
      </c>
      <c r="G445" s="87">
        <v>6.95</v>
      </c>
      <c r="H445" s="87">
        <v>6.95</v>
      </c>
      <c r="I445" s="180" t="s">
        <v>170</v>
      </c>
      <c r="J445" s="96"/>
      <c r="K445" s="96"/>
      <c r="L445" s="96"/>
      <c r="M445" s="96"/>
      <c r="N445" s="96"/>
      <c r="O445" s="164">
        <v>1</v>
      </c>
      <c r="P445" s="164"/>
      <c r="Q445" s="164"/>
      <c r="R445" s="77">
        <f t="shared" si="41"/>
        <v>0</v>
      </c>
      <c r="S445" s="77"/>
      <c r="T445" s="291" t="str">
        <f>IFERROR(VLOOKUP(B445,'Найдено на объекте'!$A$2:$I$83,9,0),"-")</f>
        <v>-</v>
      </c>
      <c r="U445" s="196" t="str">
        <f t="shared" si="37"/>
        <v>-</v>
      </c>
      <c r="V445" s="95" t="str">
        <f>IFERROR(VLOOKUP(B445,[1]Отгрузки!$B$208:$C$281,2,0),"-")</f>
        <v>-</v>
      </c>
      <c r="W445" s="95" t="str">
        <f t="shared" si="42"/>
        <v>-</v>
      </c>
      <c r="X445" s="88">
        <f t="shared" si="38"/>
        <v>1</v>
      </c>
      <c r="Y445" s="196">
        <f t="shared" si="39"/>
        <v>0.26330000000000003</v>
      </c>
      <c r="Z445" s="319"/>
      <c r="AA445" s="291"/>
      <c r="AB445" s="63">
        <f>VLOOKUP(B445,'[2]ВОМ КГ-3 СОЭКС'!$C$3:$G$2063,5,0)</f>
        <v>263.3</v>
      </c>
      <c r="AC445" s="219">
        <f t="shared" si="40"/>
        <v>0</v>
      </c>
    </row>
    <row r="446" spans="1:29" x14ac:dyDescent="0.3">
      <c r="A446" s="159" t="s">
        <v>1386</v>
      </c>
      <c r="B446" s="160" t="s">
        <v>3146</v>
      </c>
      <c r="C446" s="160" t="s">
        <v>4700</v>
      </c>
      <c r="D446" s="113">
        <v>1</v>
      </c>
      <c r="E446" s="85">
        <v>264.3</v>
      </c>
      <c r="F446" s="86">
        <v>264.3</v>
      </c>
      <c r="G446" s="87">
        <v>6.98</v>
      </c>
      <c r="H446" s="87">
        <v>6.98</v>
      </c>
      <c r="I446" s="180" t="s">
        <v>170</v>
      </c>
      <c r="J446" s="96"/>
      <c r="K446" s="96"/>
      <c r="L446" s="96"/>
      <c r="M446" s="96"/>
      <c r="N446" s="96"/>
      <c r="O446" s="164"/>
      <c r="P446" s="164">
        <v>1</v>
      </c>
      <c r="Q446" s="164"/>
      <c r="R446" s="77">
        <f t="shared" si="41"/>
        <v>0</v>
      </c>
      <c r="S446" s="77"/>
      <c r="T446" s="291" t="str">
        <f>IFERROR(VLOOKUP(B446,'Найдено на объекте'!$A$2:$I$83,9,0),"-")</f>
        <v>-</v>
      </c>
      <c r="U446" s="196" t="str">
        <f t="shared" si="37"/>
        <v>-</v>
      </c>
      <c r="V446" s="95" t="str">
        <f>IFERROR(VLOOKUP(B446,[1]Отгрузки!$B$208:$C$281,2,0),"-")</f>
        <v>-</v>
      </c>
      <c r="W446" s="95" t="str">
        <f t="shared" si="42"/>
        <v>-</v>
      </c>
      <c r="X446" s="88">
        <f t="shared" si="38"/>
        <v>1</v>
      </c>
      <c r="Y446" s="196">
        <f t="shared" si="39"/>
        <v>0.26430000000000003</v>
      </c>
      <c r="Z446" s="319"/>
      <c r="AA446" s="291"/>
      <c r="AB446" s="63">
        <f>VLOOKUP(B446,'[2]ВОМ КГ-3 СОЭКС'!$C$3:$G$2063,5,0)</f>
        <v>264.3</v>
      </c>
      <c r="AC446" s="219">
        <f t="shared" si="40"/>
        <v>0</v>
      </c>
    </row>
    <row r="447" spans="1:29" x14ac:dyDescent="0.3">
      <c r="A447" s="159" t="s">
        <v>1389</v>
      </c>
      <c r="B447" s="160" t="s">
        <v>3147</v>
      </c>
      <c r="C447" s="160" t="s">
        <v>4701</v>
      </c>
      <c r="D447" s="113">
        <v>1</v>
      </c>
      <c r="E447" s="85">
        <v>263.3</v>
      </c>
      <c r="F447" s="86">
        <v>263.3</v>
      </c>
      <c r="G447" s="87">
        <v>6.95</v>
      </c>
      <c r="H447" s="87">
        <v>6.95</v>
      </c>
      <c r="I447" s="180" t="s">
        <v>170</v>
      </c>
      <c r="J447" s="96"/>
      <c r="K447" s="96"/>
      <c r="L447" s="96"/>
      <c r="M447" s="96"/>
      <c r="N447" s="96"/>
      <c r="O447" s="164"/>
      <c r="P447" s="164">
        <v>1</v>
      </c>
      <c r="Q447" s="164"/>
      <c r="R447" s="77">
        <f t="shared" si="41"/>
        <v>0</v>
      </c>
      <c r="S447" s="77"/>
      <c r="T447" s="291" t="str">
        <f>IFERROR(VLOOKUP(B447,'Найдено на объекте'!$A$2:$I$83,9,0),"-")</f>
        <v>-</v>
      </c>
      <c r="U447" s="196" t="str">
        <f t="shared" si="37"/>
        <v>-</v>
      </c>
      <c r="V447" s="95" t="str">
        <f>IFERROR(VLOOKUP(B447,[1]Отгрузки!$B$208:$C$281,2,0),"-")</f>
        <v>-</v>
      </c>
      <c r="W447" s="95" t="str">
        <f t="shared" si="42"/>
        <v>-</v>
      </c>
      <c r="X447" s="88">
        <f t="shared" si="38"/>
        <v>1</v>
      </c>
      <c r="Y447" s="196">
        <f t="shared" si="39"/>
        <v>0.26330000000000003</v>
      </c>
      <c r="Z447" s="319"/>
      <c r="AA447" s="291"/>
      <c r="AB447" s="63">
        <f>VLOOKUP(B447,'[2]ВОМ КГ-3 СОЭКС'!$C$3:$G$2063,5,0)</f>
        <v>263.3</v>
      </c>
      <c r="AC447" s="219">
        <f t="shared" si="40"/>
        <v>0</v>
      </c>
    </row>
    <row r="448" spans="1:29" x14ac:dyDescent="0.3">
      <c r="A448" s="159" t="s">
        <v>1392</v>
      </c>
      <c r="B448" s="160" t="s">
        <v>3148</v>
      </c>
      <c r="C448" s="160" t="s">
        <v>4702</v>
      </c>
      <c r="D448" s="113">
        <v>1</v>
      </c>
      <c r="E448" s="85">
        <v>178.4</v>
      </c>
      <c r="F448" s="86">
        <v>178.4</v>
      </c>
      <c r="G448" s="87">
        <v>4.75</v>
      </c>
      <c r="H448" s="87">
        <v>4.75</v>
      </c>
      <c r="I448" s="180" t="s">
        <v>170</v>
      </c>
      <c r="J448" s="96"/>
      <c r="K448" s="96"/>
      <c r="L448" s="96"/>
      <c r="M448" s="96"/>
      <c r="N448" s="96"/>
      <c r="O448" s="164"/>
      <c r="P448" s="164"/>
      <c r="Q448" s="164">
        <v>1</v>
      </c>
      <c r="R448" s="77">
        <f t="shared" si="41"/>
        <v>0</v>
      </c>
      <c r="S448" s="77"/>
      <c r="T448" s="291" t="str">
        <f>IFERROR(VLOOKUP(B448,'Найдено на объекте'!$A$2:$I$83,9,0),"-")</f>
        <v>-</v>
      </c>
      <c r="U448" s="196" t="str">
        <f t="shared" si="37"/>
        <v>-</v>
      </c>
      <c r="V448" s="95" t="str">
        <f>IFERROR(VLOOKUP(B448,[1]Отгрузки!$B$208:$C$281,2,0),"-")</f>
        <v>-</v>
      </c>
      <c r="W448" s="95" t="str">
        <f t="shared" si="42"/>
        <v>-</v>
      </c>
      <c r="X448" s="88">
        <f t="shared" si="38"/>
        <v>1</v>
      </c>
      <c r="Y448" s="196">
        <f t="shared" si="39"/>
        <v>0.1784</v>
      </c>
      <c r="Z448" s="319"/>
      <c r="AA448" s="291"/>
      <c r="AB448" s="63">
        <f>VLOOKUP(B448,'[2]ВОМ КГ-3 СОЭКС'!$C$3:$G$2063,5,0)</f>
        <v>178.4</v>
      </c>
      <c r="AC448" s="219">
        <f t="shared" si="40"/>
        <v>0</v>
      </c>
    </row>
    <row r="449" spans="1:29" x14ac:dyDescent="0.3">
      <c r="A449" s="159" t="s">
        <v>1395</v>
      </c>
      <c r="B449" s="160" t="s">
        <v>3149</v>
      </c>
      <c r="C449" s="160" t="s">
        <v>4703</v>
      </c>
      <c r="D449" s="113">
        <v>1</v>
      </c>
      <c r="E449" s="85">
        <v>276.39999999999998</v>
      </c>
      <c r="F449" s="86">
        <v>276.39999999999998</v>
      </c>
      <c r="G449" s="87">
        <v>9.2799999999999994</v>
      </c>
      <c r="H449" s="87">
        <v>9.2799999999999994</v>
      </c>
      <c r="I449" s="180" t="s">
        <v>170</v>
      </c>
      <c r="J449" s="96"/>
      <c r="K449" s="96">
        <v>1</v>
      </c>
      <c r="L449" s="96"/>
      <c r="M449" s="96"/>
      <c r="N449" s="96"/>
      <c r="O449" s="164"/>
      <c r="P449" s="164"/>
      <c r="Q449" s="164"/>
      <c r="R449" s="77">
        <f t="shared" si="41"/>
        <v>0</v>
      </c>
      <c r="S449" s="77"/>
      <c r="T449" s="291" t="str">
        <f>IFERROR(VLOOKUP(B449,'Найдено на объекте'!$A$2:$I$83,9,0),"-")</f>
        <v>-</v>
      </c>
      <c r="U449" s="196" t="str">
        <f t="shared" si="37"/>
        <v>-</v>
      </c>
      <c r="V449" s="95" t="str">
        <f>IFERROR(VLOOKUP(B449,[1]Отгрузки!$B$208:$C$281,2,0),"-")</f>
        <v>-</v>
      </c>
      <c r="W449" s="95" t="str">
        <f t="shared" si="42"/>
        <v>-</v>
      </c>
      <c r="X449" s="88">
        <f t="shared" si="38"/>
        <v>1</v>
      </c>
      <c r="Y449" s="196">
        <f t="shared" si="39"/>
        <v>0.27639999999999998</v>
      </c>
      <c r="Z449" s="319"/>
      <c r="AA449" s="291"/>
      <c r="AB449" s="63">
        <f>VLOOKUP(B449,'[2]ВОМ КГ-3 СОЭКС'!$C$3:$G$2063,5,0)</f>
        <v>276.39999999999998</v>
      </c>
      <c r="AC449" s="219">
        <f t="shared" si="40"/>
        <v>0</v>
      </c>
    </row>
    <row r="450" spans="1:29" x14ac:dyDescent="0.3">
      <c r="A450" s="159" t="s">
        <v>1398</v>
      </c>
      <c r="B450" s="160" t="s">
        <v>3150</v>
      </c>
      <c r="C450" s="160" t="s">
        <v>4704</v>
      </c>
      <c r="D450" s="113">
        <v>11</v>
      </c>
      <c r="E450" s="85">
        <v>231.4</v>
      </c>
      <c r="F450" s="86">
        <v>2545.4</v>
      </c>
      <c r="G450" s="87">
        <v>7.76</v>
      </c>
      <c r="H450" s="87">
        <v>85.36</v>
      </c>
      <c r="I450" s="180" t="s">
        <v>170</v>
      </c>
      <c r="J450" s="96"/>
      <c r="K450" s="96">
        <v>1</v>
      </c>
      <c r="L450" s="96">
        <v>2</v>
      </c>
      <c r="M450" s="96">
        <v>2</v>
      </c>
      <c r="N450" s="96">
        <v>2</v>
      </c>
      <c r="O450" s="164">
        <v>2</v>
      </c>
      <c r="P450" s="164">
        <v>2</v>
      </c>
      <c r="Q450" s="164"/>
      <c r="R450" s="77">
        <f t="shared" si="41"/>
        <v>0</v>
      </c>
      <c r="S450" s="77"/>
      <c r="T450" s="291" t="str">
        <f>IFERROR(VLOOKUP(B450,'Найдено на объекте'!$A$2:$I$83,9,0),"-")</f>
        <v>-</v>
      </c>
      <c r="U450" s="196" t="str">
        <f t="shared" si="37"/>
        <v>-</v>
      </c>
      <c r="V450" s="95" t="str">
        <f>IFERROR(VLOOKUP(B450,[1]Отгрузки!$B$208:$C$281,2,0),"-")</f>
        <v>-</v>
      </c>
      <c r="W450" s="95" t="str">
        <f t="shared" si="42"/>
        <v>-</v>
      </c>
      <c r="X450" s="88">
        <f t="shared" si="38"/>
        <v>11</v>
      </c>
      <c r="Y450" s="196">
        <f t="shared" si="39"/>
        <v>2.5453999999999999</v>
      </c>
      <c r="Z450" s="319"/>
      <c r="AA450" s="291"/>
      <c r="AB450" s="63">
        <f>VLOOKUP(B450,'[2]ВОМ КГ-3 СОЭКС'!$C$3:$G$2063,5,0)</f>
        <v>2545.4</v>
      </c>
      <c r="AC450" s="219">
        <f t="shared" si="40"/>
        <v>0</v>
      </c>
    </row>
    <row r="451" spans="1:29" x14ac:dyDescent="0.3">
      <c r="A451" s="159" t="s">
        <v>1401</v>
      </c>
      <c r="B451" s="160" t="s">
        <v>3151</v>
      </c>
      <c r="C451" s="160" t="s">
        <v>4705</v>
      </c>
      <c r="D451" s="113">
        <v>1</v>
      </c>
      <c r="E451" s="85">
        <v>151.5</v>
      </c>
      <c r="F451" s="86">
        <v>151.5</v>
      </c>
      <c r="G451" s="87">
        <v>5.03</v>
      </c>
      <c r="H451" s="87">
        <v>5.03</v>
      </c>
      <c r="I451" s="180" t="s">
        <v>170</v>
      </c>
      <c r="J451" s="96"/>
      <c r="K451" s="96"/>
      <c r="L451" s="96"/>
      <c r="M451" s="96"/>
      <c r="N451" s="96"/>
      <c r="O451" s="164"/>
      <c r="P451" s="164"/>
      <c r="Q451" s="164">
        <v>1</v>
      </c>
      <c r="R451" s="77">
        <f t="shared" si="41"/>
        <v>0</v>
      </c>
      <c r="S451" s="77"/>
      <c r="T451" s="291" t="str">
        <f>IFERROR(VLOOKUP(B451,'Найдено на объекте'!$A$2:$I$83,9,0),"-")</f>
        <v>-</v>
      </c>
      <c r="U451" s="196" t="str">
        <f t="shared" ref="U451:U514" si="43">IFERROR(T451*E451/1000,"-")</f>
        <v>-</v>
      </c>
      <c r="V451" s="95" t="str">
        <f>IFERROR(VLOOKUP(B451,[1]Отгрузки!$B$208:$C$281,2,0),"-")</f>
        <v>-</v>
      </c>
      <c r="W451" s="95" t="str">
        <f t="shared" si="42"/>
        <v>-</v>
      </c>
      <c r="X451" s="88">
        <f t="shared" ref="X451:X514" si="44">IFERROR((D451-V451),D451)</f>
        <v>1</v>
      </c>
      <c r="Y451" s="196">
        <f t="shared" ref="Y451:Y514" si="45">IFERROR(X451*E451/1000, 0)</f>
        <v>0.1515</v>
      </c>
      <c r="Z451" s="319"/>
      <c r="AA451" s="291"/>
      <c r="AB451" s="63">
        <f>VLOOKUP(B451,'[2]ВОМ КГ-3 СОЭКС'!$C$3:$G$2063,5,0)</f>
        <v>151.5</v>
      </c>
      <c r="AC451" s="219">
        <f t="shared" ref="AC451:AC514" si="46">F451-AB451</f>
        <v>0</v>
      </c>
    </row>
    <row r="452" spans="1:29" x14ac:dyDescent="0.3">
      <c r="A452" s="159" t="s">
        <v>1404</v>
      </c>
      <c r="B452" s="160" t="s">
        <v>3152</v>
      </c>
      <c r="C452" s="160" t="s">
        <v>4706</v>
      </c>
      <c r="D452" s="113">
        <v>1</v>
      </c>
      <c r="E452" s="85">
        <v>215.5</v>
      </c>
      <c r="F452" s="86">
        <v>215.5</v>
      </c>
      <c r="G452" s="87">
        <v>5.78</v>
      </c>
      <c r="H452" s="87">
        <v>5.78</v>
      </c>
      <c r="I452" s="180" t="s">
        <v>170</v>
      </c>
      <c r="J452" s="96"/>
      <c r="K452" s="96"/>
      <c r="L452" s="96"/>
      <c r="M452" s="96"/>
      <c r="N452" s="96"/>
      <c r="O452" s="164"/>
      <c r="P452" s="164"/>
      <c r="Q452" s="164"/>
      <c r="R452" s="77">
        <f t="shared" ref="R452:R515" si="47">D452-J452-K452-L452-M452-N452-O452-P452-Q452</f>
        <v>1</v>
      </c>
      <c r="S452" s="77" t="s">
        <v>1772</v>
      </c>
      <c r="T452" s="291" t="str">
        <f>IFERROR(VLOOKUP(B452,'Найдено на объекте'!$A$2:$I$83,9,0),"-")</f>
        <v>-</v>
      </c>
      <c r="U452" s="196" t="str">
        <f t="shared" si="43"/>
        <v>-</v>
      </c>
      <c r="V452" s="95" t="str">
        <f>IFERROR(VLOOKUP(B452,[1]Отгрузки!$B$208:$C$281,2,0),"-")</f>
        <v>-</v>
      </c>
      <c r="W452" s="95" t="str">
        <f t="shared" si="42"/>
        <v>-</v>
      </c>
      <c r="X452" s="88">
        <f t="shared" si="44"/>
        <v>1</v>
      </c>
      <c r="Y452" s="196">
        <f t="shared" si="45"/>
        <v>0.2155</v>
      </c>
      <c r="Z452" s="319"/>
      <c r="AA452" s="291"/>
      <c r="AB452" s="63">
        <f>VLOOKUP(B452,'[2]ВОМ КГ-3 СОЭКС'!$C$3:$G$2063,5,0)</f>
        <v>215.5</v>
      </c>
      <c r="AC452" s="219">
        <f t="shared" si="46"/>
        <v>0</v>
      </c>
    </row>
    <row r="453" spans="1:29" x14ac:dyDescent="0.3">
      <c r="A453" s="159" t="s">
        <v>1407</v>
      </c>
      <c r="B453" s="160" t="s">
        <v>3153</v>
      </c>
      <c r="C453" s="160" t="s">
        <v>4707</v>
      </c>
      <c r="D453" s="113">
        <v>11</v>
      </c>
      <c r="E453" s="85">
        <v>181</v>
      </c>
      <c r="F453" s="86">
        <v>1991</v>
      </c>
      <c r="G453" s="87">
        <v>4.83</v>
      </c>
      <c r="H453" s="87">
        <v>53.13</v>
      </c>
      <c r="I453" s="180" t="s">
        <v>170</v>
      </c>
      <c r="J453" s="96">
        <v>2</v>
      </c>
      <c r="K453" s="96">
        <v>2</v>
      </c>
      <c r="L453" s="96">
        <v>2</v>
      </c>
      <c r="M453" s="96">
        <v>2</v>
      </c>
      <c r="N453" s="96">
        <v>2</v>
      </c>
      <c r="O453" s="164">
        <v>2</v>
      </c>
      <c r="P453" s="164">
        <v>2</v>
      </c>
      <c r="Q453" s="164">
        <v>2</v>
      </c>
      <c r="R453" s="77">
        <f t="shared" si="47"/>
        <v>-5</v>
      </c>
      <c r="S453" s="77" t="s">
        <v>4708</v>
      </c>
      <c r="T453" s="291" t="str">
        <f>IFERROR(VLOOKUP(B453,'Найдено на объекте'!$A$2:$I$83,9,0),"-")</f>
        <v>-</v>
      </c>
      <c r="U453" s="196" t="str">
        <f t="shared" si="43"/>
        <v>-</v>
      </c>
      <c r="V453" s="95" t="str">
        <f>IFERROR(VLOOKUP(B453,[1]Отгрузки!$B$208:$C$281,2,0),"-")</f>
        <v>-</v>
      </c>
      <c r="W453" s="95" t="str">
        <f t="shared" si="42"/>
        <v>-</v>
      </c>
      <c r="X453" s="88">
        <f t="shared" si="44"/>
        <v>11</v>
      </c>
      <c r="Y453" s="196">
        <f t="shared" si="45"/>
        <v>1.9910000000000001</v>
      </c>
      <c r="Z453" s="319"/>
      <c r="AA453" s="291"/>
      <c r="AB453" s="63">
        <f>VLOOKUP(B453,'[2]ВОМ КГ-3 СОЭКС'!$C$3:$G$2063,5,0)</f>
        <v>1991</v>
      </c>
      <c r="AC453" s="219">
        <f t="shared" si="46"/>
        <v>0</v>
      </c>
    </row>
    <row r="454" spans="1:29" x14ac:dyDescent="0.3">
      <c r="A454" s="159" t="s">
        <v>1410</v>
      </c>
      <c r="B454" s="160" t="s">
        <v>3154</v>
      </c>
      <c r="C454" s="160" t="s">
        <v>4709</v>
      </c>
      <c r="D454" s="113">
        <v>1</v>
      </c>
      <c r="E454" s="85">
        <v>125</v>
      </c>
      <c r="F454" s="86">
        <v>125</v>
      </c>
      <c r="G454" s="87">
        <v>3.37</v>
      </c>
      <c r="H454" s="87">
        <v>3.37</v>
      </c>
      <c r="I454" s="180" t="s">
        <v>170</v>
      </c>
      <c r="J454" s="96"/>
      <c r="K454" s="96"/>
      <c r="L454" s="96"/>
      <c r="M454" s="96"/>
      <c r="N454" s="96"/>
      <c r="O454" s="164"/>
      <c r="P454" s="164"/>
      <c r="Q454" s="164"/>
      <c r="R454" s="77">
        <f t="shared" si="47"/>
        <v>1</v>
      </c>
      <c r="S454" s="77" t="s">
        <v>1772</v>
      </c>
      <c r="T454" s="291" t="str">
        <f>IFERROR(VLOOKUP(B454,'Найдено на объекте'!$A$2:$I$83,9,0),"-")</f>
        <v>-</v>
      </c>
      <c r="U454" s="196" t="str">
        <f t="shared" si="43"/>
        <v>-</v>
      </c>
      <c r="V454" s="95" t="str">
        <f>IFERROR(VLOOKUP(B454,[1]Отгрузки!$B$208:$C$281,2,0),"-")</f>
        <v>-</v>
      </c>
      <c r="W454" s="95" t="str">
        <f t="shared" si="42"/>
        <v>-</v>
      </c>
      <c r="X454" s="88">
        <f t="shared" si="44"/>
        <v>1</v>
      </c>
      <c r="Y454" s="196">
        <f t="shared" si="45"/>
        <v>0.125</v>
      </c>
      <c r="Z454" s="319"/>
      <c r="AA454" s="291"/>
      <c r="AB454" s="63">
        <f>VLOOKUP(B454,'[2]ВОМ КГ-3 СОЭКС'!$C$3:$G$2063,5,0)</f>
        <v>125</v>
      </c>
      <c r="AC454" s="219">
        <f t="shared" si="46"/>
        <v>0</v>
      </c>
    </row>
    <row r="455" spans="1:29" x14ac:dyDescent="0.3">
      <c r="A455" s="159" t="s">
        <v>1413</v>
      </c>
      <c r="B455" s="160" t="s">
        <v>3155</v>
      </c>
      <c r="C455" s="160" t="s">
        <v>4710</v>
      </c>
      <c r="D455" s="113">
        <v>1</v>
      </c>
      <c r="E455" s="85">
        <v>14.3</v>
      </c>
      <c r="F455" s="86">
        <v>14.3</v>
      </c>
      <c r="G455" s="87">
        <v>0.4</v>
      </c>
      <c r="H455" s="87">
        <v>0.4</v>
      </c>
      <c r="I455" s="180" t="s">
        <v>170</v>
      </c>
      <c r="J455" s="96">
        <v>1</v>
      </c>
      <c r="K455" s="96"/>
      <c r="L455" s="96"/>
      <c r="M455" s="96"/>
      <c r="N455" s="96"/>
      <c r="O455" s="164"/>
      <c r="P455" s="164"/>
      <c r="Q455" s="164"/>
      <c r="R455" s="77">
        <f t="shared" si="47"/>
        <v>0</v>
      </c>
      <c r="S455" s="77"/>
      <c r="T455" s="291" t="str">
        <f>IFERROR(VLOOKUP(B455,'Найдено на объекте'!$A$2:$I$83,9,0),"-")</f>
        <v>-</v>
      </c>
      <c r="U455" s="196" t="str">
        <f t="shared" si="43"/>
        <v>-</v>
      </c>
      <c r="V455" s="95" t="str">
        <f>IFERROR(VLOOKUP(B455,[1]Отгрузки!$B$208:$C$281,2,0),"-")</f>
        <v>-</v>
      </c>
      <c r="W455" s="95" t="str">
        <f t="shared" ref="W455:W518" si="48">IFERROR(V455*E455/1000, "-")</f>
        <v>-</v>
      </c>
      <c r="X455" s="88">
        <f t="shared" si="44"/>
        <v>1</v>
      </c>
      <c r="Y455" s="196">
        <f t="shared" si="45"/>
        <v>1.43E-2</v>
      </c>
      <c r="Z455" s="319"/>
      <c r="AA455" s="291"/>
      <c r="AB455" s="63">
        <f>VLOOKUP(B455,'[2]ВОМ КГ-3 СОЭКС'!$C$3:$G$2063,5,0)</f>
        <v>14.3</v>
      </c>
      <c r="AC455" s="219">
        <f t="shared" si="46"/>
        <v>0</v>
      </c>
    </row>
    <row r="456" spans="1:29" x14ac:dyDescent="0.3">
      <c r="A456" s="159" t="s">
        <v>1416</v>
      </c>
      <c r="B456" s="160" t="s">
        <v>3156</v>
      </c>
      <c r="C456" s="160" t="s">
        <v>4711</v>
      </c>
      <c r="D456" s="113">
        <v>4</v>
      </c>
      <c r="E456" s="85">
        <v>16.100000000000001</v>
      </c>
      <c r="F456" s="86">
        <v>64.400000000000006</v>
      </c>
      <c r="G456" s="87">
        <v>0.44</v>
      </c>
      <c r="H456" s="87">
        <v>1.76</v>
      </c>
      <c r="I456" s="180" t="s">
        <v>170</v>
      </c>
      <c r="J456" s="96">
        <v>4</v>
      </c>
      <c r="K456" s="96"/>
      <c r="L456" s="96"/>
      <c r="M456" s="96"/>
      <c r="N456" s="96"/>
      <c r="O456" s="164"/>
      <c r="P456" s="164"/>
      <c r="Q456" s="164"/>
      <c r="R456" s="77">
        <f t="shared" si="47"/>
        <v>0</v>
      </c>
      <c r="S456" s="77"/>
      <c r="T456" s="291" t="str">
        <f>IFERROR(VLOOKUP(B456,'Найдено на объекте'!$A$2:$I$83,9,0),"-")</f>
        <v>-</v>
      </c>
      <c r="U456" s="196" t="str">
        <f t="shared" si="43"/>
        <v>-</v>
      </c>
      <c r="V456" s="95" t="str">
        <f>IFERROR(VLOOKUP(B456,[1]Отгрузки!$B$208:$C$281,2,0),"-")</f>
        <v>-</v>
      </c>
      <c r="W456" s="95" t="str">
        <f t="shared" si="48"/>
        <v>-</v>
      </c>
      <c r="X456" s="88">
        <f t="shared" si="44"/>
        <v>4</v>
      </c>
      <c r="Y456" s="196">
        <f t="shared" si="45"/>
        <v>6.4399999999999999E-2</v>
      </c>
      <c r="Z456" s="319"/>
      <c r="AA456" s="291"/>
      <c r="AB456" s="63">
        <f>VLOOKUP(B456,'[2]ВОМ КГ-3 СОЭКС'!$C$3:$G$2063,5,0)</f>
        <v>64.400000000000006</v>
      </c>
      <c r="AC456" s="219">
        <f t="shared" si="46"/>
        <v>0</v>
      </c>
    </row>
    <row r="457" spans="1:29" x14ac:dyDescent="0.3">
      <c r="A457" s="159" t="s">
        <v>1419</v>
      </c>
      <c r="B457" s="160" t="s">
        <v>3157</v>
      </c>
      <c r="C457" s="160" t="s">
        <v>4712</v>
      </c>
      <c r="D457" s="113">
        <v>1</v>
      </c>
      <c r="E457" s="85">
        <v>19.8</v>
      </c>
      <c r="F457" s="86">
        <v>19.8</v>
      </c>
      <c r="G457" s="87">
        <v>0.56000000000000005</v>
      </c>
      <c r="H457" s="87">
        <v>0.56000000000000005</v>
      </c>
      <c r="I457" s="180" t="s">
        <v>170</v>
      </c>
      <c r="J457" s="96"/>
      <c r="K457" s="96"/>
      <c r="L457" s="96"/>
      <c r="M457" s="96"/>
      <c r="N457" s="96"/>
      <c r="O457" s="164"/>
      <c r="P457" s="164"/>
      <c r="Q457" s="164"/>
      <c r="R457" s="77">
        <f t="shared" si="47"/>
        <v>1</v>
      </c>
      <c r="S457" s="77" t="s">
        <v>1772</v>
      </c>
      <c r="T457" s="291" t="str">
        <f>IFERROR(VLOOKUP(B457,'Найдено на объекте'!$A$2:$I$83,9,0),"-")</f>
        <v>-</v>
      </c>
      <c r="U457" s="196" t="str">
        <f t="shared" si="43"/>
        <v>-</v>
      </c>
      <c r="V457" s="95" t="str">
        <f>IFERROR(VLOOKUP(B457,[1]Отгрузки!$B$208:$C$281,2,0),"-")</f>
        <v>-</v>
      </c>
      <c r="W457" s="95" t="str">
        <f t="shared" si="48"/>
        <v>-</v>
      </c>
      <c r="X457" s="88">
        <f t="shared" si="44"/>
        <v>1</v>
      </c>
      <c r="Y457" s="196">
        <f t="shared" si="45"/>
        <v>1.9800000000000002E-2</v>
      </c>
      <c r="Z457" s="319"/>
      <c r="AA457" s="291"/>
      <c r="AB457" s="63">
        <f>VLOOKUP(B457,'[2]ВОМ КГ-3 СОЭКС'!$C$3:$G$2063,5,0)</f>
        <v>19.8</v>
      </c>
      <c r="AC457" s="219">
        <f t="shared" si="46"/>
        <v>0</v>
      </c>
    </row>
    <row r="458" spans="1:29" x14ac:dyDescent="0.3">
      <c r="A458" s="159" t="s">
        <v>1422</v>
      </c>
      <c r="B458" s="160" t="s">
        <v>3158</v>
      </c>
      <c r="C458" s="160" t="s">
        <v>4713</v>
      </c>
      <c r="D458" s="113">
        <v>6</v>
      </c>
      <c r="E458" s="85">
        <v>111.8</v>
      </c>
      <c r="F458" s="86">
        <v>670.8</v>
      </c>
      <c r="G458" s="87">
        <v>2.98</v>
      </c>
      <c r="H458" s="87">
        <v>17.88</v>
      </c>
      <c r="I458" s="180" t="s">
        <v>170</v>
      </c>
      <c r="J458" s="96"/>
      <c r="K458" s="96">
        <v>1</v>
      </c>
      <c r="L458" s="96">
        <v>1</v>
      </c>
      <c r="M458" s="96">
        <v>1</v>
      </c>
      <c r="N458" s="96">
        <v>1</v>
      </c>
      <c r="O458" s="164">
        <v>1</v>
      </c>
      <c r="P458" s="164">
        <v>1</v>
      </c>
      <c r="Q458" s="164"/>
      <c r="R458" s="77">
        <f t="shared" si="47"/>
        <v>0</v>
      </c>
      <c r="S458" s="77"/>
      <c r="T458" s="291" t="str">
        <f>IFERROR(VLOOKUP(B458,'Найдено на объекте'!$A$2:$I$83,9,0),"-")</f>
        <v>-</v>
      </c>
      <c r="U458" s="196" t="str">
        <f t="shared" si="43"/>
        <v>-</v>
      </c>
      <c r="V458" s="95" t="str">
        <f>IFERROR(VLOOKUP(B458,[1]Отгрузки!$B$208:$C$281,2,0),"-")</f>
        <v>-</v>
      </c>
      <c r="W458" s="95" t="str">
        <f t="shared" si="48"/>
        <v>-</v>
      </c>
      <c r="X458" s="88">
        <f t="shared" si="44"/>
        <v>6</v>
      </c>
      <c r="Y458" s="196">
        <f t="shared" si="45"/>
        <v>0.67079999999999995</v>
      </c>
      <c r="Z458" s="319"/>
      <c r="AA458" s="291"/>
      <c r="AB458" s="63">
        <f>VLOOKUP(B458,'[2]ВОМ КГ-3 СОЭКС'!$C$3:$G$2063,5,0)</f>
        <v>670.8</v>
      </c>
      <c r="AC458" s="219">
        <f t="shared" si="46"/>
        <v>0</v>
      </c>
    </row>
    <row r="459" spans="1:29" x14ac:dyDescent="0.3">
      <c r="A459" s="159" t="s">
        <v>1425</v>
      </c>
      <c r="B459" s="160" t="s">
        <v>3159</v>
      </c>
      <c r="C459" s="160" t="s">
        <v>4714</v>
      </c>
      <c r="D459" s="113">
        <v>24</v>
      </c>
      <c r="E459" s="85">
        <v>113.4</v>
      </c>
      <c r="F459" s="86">
        <v>2721.6</v>
      </c>
      <c r="G459" s="87">
        <v>3.02</v>
      </c>
      <c r="H459" s="87">
        <v>72.48</v>
      </c>
      <c r="I459" s="180" t="s">
        <v>170</v>
      </c>
      <c r="J459" s="96"/>
      <c r="K459" s="96">
        <v>4</v>
      </c>
      <c r="L459" s="96">
        <v>4</v>
      </c>
      <c r="M459" s="96">
        <v>4</v>
      </c>
      <c r="N459" s="96">
        <v>4</v>
      </c>
      <c r="O459" s="164">
        <v>4</v>
      </c>
      <c r="P459" s="164">
        <v>4</v>
      </c>
      <c r="Q459" s="164"/>
      <c r="R459" s="77">
        <f t="shared" si="47"/>
        <v>0</v>
      </c>
      <c r="S459" s="77"/>
      <c r="T459" s="291" t="str">
        <f>IFERROR(VLOOKUP(B459,'Найдено на объекте'!$A$2:$I$83,9,0),"-")</f>
        <v>-</v>
      </c>
      <c r="U459" s="196" t="str">
        <f t="shared" si="43"/>
        <v>-</v>
      </c>
      <c r="V459" s="95" t="str">
        <f>IFERROR(VLOOKUP(B459,[1]Отгрузки!$B$208:$C$281,2,0),"-")</f>
        <v>-</v>
      </c>
      <c r="W459" s="95" t="str">
        <f t="shared" si="48"/>
        <v>-</v>
      </c>
      <c r="X459" s="88">
        <f t="shared" si="44"/>
        <v>24</v>
      </c>
      <c r="Y459" s="196">
        <f t="shared" si="45"/>
        <v>2.7216000000000005</v>
      </c>
      <c r="Z459" s="319"/>
      <c r="AA459" s="291"/>
      <c r="AB459" s="63">
        <f>VLOOKUP(B459,'[2]ВОМ КГ-3 СОЭКС'!$C$3:$G$2063,5,0)</f>
        <v>2721.6</v>
      </c>
      <c r="AC459" s="219">
        <f t="shared" si="46"/>
        <v>0</v>
      </c>
    </row>
    <row r="460" spans="1:29" x14ac:dyDescent="0.3">
      <c r="A460" s="159" t="s">
        <v>1428</v>
      </c>
      <c r="B460" s="160" t="s">
        <v>3160</v>
      </c>
      <c r="C460" s="160" t="s">
        <v>4715</v>
      </c>
      <c r="D460" s="113">
        <v>24</v>
      </c>
      <c r="E460" s="85">
        <v>116.8</v>
      </c>
      <c r="F460" s="86">
        <v>2803.2</v>
      </c>
      <c r="G460" s="87">
        <v>3.11</v>
      </c>
      <c r="H460" s="87">
        <v>74.64</v>
      </c>
      <c r="I460" s="180" t="s">
        <v>170</v>
      </c>
      <c r="J460" s="96"/>
      <c r="K460" s="96">
        <v>4</v>
      </c>
      <c r="L460" s="96">
        <v>4</v>
      </c>
      <c r="M460" s="96">
        <v>4</v>
      </c>
      <c r="N460" s="96">
        <v>4</v>
      </c>
      <c r="O460" s="164">
        <v>4</v>
      </c>
      <c r="P460" s="164">
        <v>4</v>
      </c>
      <c r="Q460" s="164"/>
      <c r="R460" s="77">
        <f t="shared" si="47"/>
        <v>0</v>
      </c>
      <c r="S460" s="77"/>
      <c r="T460" s="291" t="str">
        <f>IFERROR(VLOOKUP(B460,'Найдено на объекте'!$A$2:$I$83,9,0),"-")</f>
        <v>-</v>
      </c>
      <c r="U460" s="196" t="str">
        <f t="shared" si="43"/>
        <v>-</v>
      </c>
      <c r="V460" s="95" t="str">
        <f>IFERROR(VLOOKUP(B460,[1]Отгрузки!$B$208:$C$281,2,0),"-")</f>
        <v>-</v>
      </c>
      <c r="W460" s="95" t="str">
        <f t="shared" si="48"/>
        <v>-</v>
      </c>
      <c r="X460" s="88">
        <f t="shared" si="44"/>
        <v>24</v>
      </c>
      <c r="Y460" s="196">
        <f t="shared" si="45"/>
        <v>2.8031999999999999</v>
      </c>
      <c r="Z460" s="319"/>
      <c r="AA460" s="291"/>
      <c r="AB460" s="63">
        <f>VLOOKUP(B460,'[2]ВОМ КГ-3 СОЭКС'!$C$3:$G$2063,5,0)</f>
        <v>2803.2</v>
      </c>
      <c r="AC460" s="219">
        <f t="shared" si="46"/>
        <v>0</v>
      </c>
    </row>
    <row r="461" spans="1:29" x14ac:dyDescent="0.3">
      <c r="A461" s="159" t="s">
        <v>1431</v>
      </c>
      <c r="B461" s="160" t="s">
        <v>3161</v>
      </c>
      <c r="C461" s="160" t="s">
        <v>4716</v>
      </c>
      <c r="D461" s="113">
        <v>12</v>
      </c>
      <c r="E461" s="85">
        <v>113.4</v>
      </c>
      <c r="F461" s="86">
        <v>1360.8</v>
      </c>
      <c r="G461" s="87">
        <v>3.02</v>
      </c>
      <c r="H461" s="87">
        <v>36.24</v>
      </c>
      <c r="I461" s="180" t="s">
        <v>170</v>
      </c>
      <c r="J461" s="96"/>
      <c r="K461" s="96">
        <v>2</v>
      </c>
      <c r="L461" s="96">
        <v>2</v>
      </c>
      <c r="M461" s="96">
        <v>2</v>
      </c>
      <c r="N461" s="96">
        <v>2</v>
      </c>
      <c r="O461" s="164">
        <v>2</v>
      </c>
      <c r="P461" s="164">
        <v>2</v>
      </c>
      <c r="Q461" s="164"/>
      <c r="R461" s="77">
        <f t="shared" si="47"/>
        <v>0</v>
      </c>
      <c r="S461" s="77"/>
      <c r="T461" s="291" t="str">
        <f>IFERROR(VLOOKUP(B461,'Найдено на объекте'!$A$2:$I$83,9,0),"-")</f>
        <v>-</v>
      </c>
      <c r="U461" s="196" t="str">
        <f t="shared" si="43"/>
        <v>-</v>
      </c>
      <c r="V461" s="95" t="str">
        <f>IFERROR(VLOOKUP(B461,[1]Отгрузки!$B$208:$C$281,2,0),"-")</f>
        <v>-</v>
      </c>
      <c r="W461" s="95" t="str">
        <f t="shared" si="48"/>
        <v>-</v>
      </c>
      <c r="X461" s="88">
        <f t="shared" si="44"/>
        <v>12</v>
      </c>
      <c r="Y461" s="196">
        <f t="shared" si="45"/>
        <v>1.3608000000000002</v>
      </c>
      <c r="Z461" s="319"/>
      <c r="AA461" s="291"/>
      <c r="AB461" s="63">
        <f>VLOOKUP(B461,'[2]ВОМ КГ-3 СОЭКС'!$C$3:$G$2063,5,0)</f>
        <v>1360.8</v>
      </c>
      <c r="AC461" s="219">
        <f t="shared" si="46"/>
        <v>0</v>
      </c>
    </row>
    <row r="462" spans="1:29" x14ac:dyDescent="0.3">
      <c r="A462" s="159" t="s">
        <v>1434</v>
      </c>
      <c r="B462" s="160" t="s">
        <v>3162</v>
      </c>
      <c r="C462" s="160" t="s">
        <v>4717</v>
      </c>
      <c r="D462" s="113">
        <v>6</v>
      </c>
      <c r="E462" s="85">
        <v>111.8</v>
      </c>
      <c r="F462" s="86">
        <v>670.8</v>
      </c>
      <c r="G462" s="87">
        <v>2.98</v>
      </c>
      <c r="H462" s="87">
        <v>17.88</v>
      </c>
      <c r="I462" s="180" t="s">
        <v>170</v>
      </c>
      <c r="J462" s="96"/>
      <c r="K462" s="96">
        <v>1</v>
      </c>
      <c r="L462" s="96">
        <v>1</v>
      </c>
      <c r="M462" s="96">
        <v>1</v>
      </c>
      <c r="N462" s="96">
        <v>1</v>
      </c>
      <c r="O462" s="164">
        <v>1</v>
      </c>
      <c r="P462" s="164">
        <v>1</v>
      </c>
      <c r="Q462" s="164"/>
      <c r="R462" s="77">
        <f t="shared" si="47"/>
        <v>0</v>
      </c>
      <c r="S462" s="77"/>
      <c r="T462" s="291" t="str">
        <f>IFERROR(VLOOKUP(B462,'Найдено на объекте'!$A$2:$I$83,9,0),"-")</f>
        <v>-</v>
      </c>
      <c r="U462" s="196" t="str">
        <f t="shared" si="43"/>
        <v>-</v>
      </c>
      <c r="V462" s="95" t="str">
        <f>IFERROR(VLOOKUP(B462,[1]Отгрузки!$B$208:$C$281,2,0),"-")</f>
        <v>-</v>
      </c>
      <c r="W462" s="95" t="str">
        <f t="shared" si="48"/>
        <v>-</v>
      </c>
      <c r="X462" s="88">
        <f t="shared" si="44"/>
        <v>6</v>
      </c>
      <c r="Y462" s="196">
        <f t="shared" si="45"/>
        <v>0.67079999999999995</v>
      </c>
      <c r="Z462" s="319"/>
      <c r="AA462" s="291"/>
      <c r="AB462" s="63">
        <f>VLOOKUP(B462,'[2]ВОМ КГ-3 СОЭКС'!$C$3:$G$2063,5,0)</f>
        <v>670.8</v>
      </c>
      <c r="AC462" s="219">
        <f t="shared" si="46"/>
        <v>0</v>
      </c>
    </row>
    <row r="463" spans="1:29" x14ac:dyDescent="0.3">
      <c r="A463" s="159" t="s">
        <v>1437</v>
      </c>
      <c r="B463" s="160" t="s">
        <v>3163</v>
      </c>
      <c r="C463" s="160" t="s">
        <v>4718</v>
      </c>
      <c r="D463" s="113">
        <v>2</v>
      </c>
      <c r="E463" s="85">
        <v>76.3</v>
      </c>
      <c r="F463" s="86">
        <v>152.6</v>
      </c>
      <c r="G463" s="87">
        <v>2.02</v>
      </c>
      <c r="H463" s="87">
        <v>4.04</v>
      </c>
      <c r="I463" s="180" t="s">
        <v>170</v>
      </c>
      <c r="J463" s="96"/>
      <c r="K463" s="96"/>
      <c r="L463" s="96"/>
      <c r="M463" s="96"/>
      <c r="N463" s="96"/>
      <c r="O463" s="164"/>
      <c r="P463" s="164"/>
      <c r="Q463" s="164">
        <v>2</v>
      </c>
      <c r="R463" s="77">
        <f t="shared" si="47"/>
        <v>0</v>
      </c>
      <c r="S463" s="77"/>
      <c r="T463" s="291" t="str">
        <f>IFERROR(VLOOKUP(B463,'Найдено на объекте'!$A$2:$I$83,9,0),"-")</f>
        <v>-</v>
      </c>
      <c r="U463" s="196" t="str">
        <f t="shared" si="43"/>
        <v>-</v>
      </c>
      <c r="V463" s="95" t="str">
        <f>IFERROR(VLOOKUP(B463,[1]Отгрузки!$B$208:$C$281,2,0),"-")</f>
        <v>-</v>
      </c>
      <c r="W463" s="95" t="str">
        <f t="shared" si="48"/>
        <v>-</v>
      </c>
      <c r="X463" s="88">
        <f t="shared" si="44"/>
        <v>2</v>
      </c>
      <c r="Y463" s="196">
        <f t="shared" si="45"/>
        <v>0.15259999999999999</v>
      </c>
      <c r="Z463" s="319"/>
      <c r="AA463" s="291"/>
      <c r="AB463" s="63">
        <f>VLOOKUP(B463,'[2]ВОМ КГ-3 СОЭКС'!$C$3:$G$2063,5,0)</f>
        <v>152.6</v>
      </c>
      <c r="AC463" s="219">
        <f t="shared" si="46"/>
        <v>0</v>
      </c>
    </row>
    <row r="464" spans="1:29" x14ac:dyDescent="0.3">
      <c r="A464" s="159" t="s">
        <v>1440</v>
      </c>
      <c r="B464" s="160" t="s">
        <v>3164</v>
      </c>
      <c r="C464" s="160" t="s">
        <v>4719</v>
      </c>
      <c r="D464" s="113">
        <v>1</v>
      </c>
      <c r="E464" s="85">
        <v>73.3</v>
      </c>
      <c r="F464" s="86">
        <v>73.3</v>
      </c>
      <c r="G464" s="87">
        <v>1.95</v>
      </c>
      <c r="H464" s="87">
        <v>1.95</v>
      </c>
      <c r="I464" s="180" t="s">
        <v>170</v>
      </c>
      <c r="J464" s="96"/>
      <c r="K464" s="96"/>
      <c r="L464" s="96"/>
      <c r="M464" s="96"/>
      <c r="N464" s="96"/>
      <c r="O464" s="164"/>
      <c r="P464" s="164"/>
      <c r="Q464" s="164">
        <v>1</v>
      </c>
      <c r="R464" s="77">
        <f t="shared" si="47"/>
        <v>0</v>
      </c>
      <c r="S464" s="77"/>
      <c r="T464" s="291" t="str">
        <f>IFERROR(VLOOKUP(B464,'Найдено на объекте'!$A$2:$I$83,9,0),"-")</f>
        <v>-</v>
      </c>
      <c r="U464" s="196" t="str">
        <f t="shared" si="43"/>
        <v>-</v>
      </c>
      <c r="V464" s="95" t="str">
        <f>IFERROR(VLOOKUP(B464,[1]Отгрузки!$B$208:$C$281,2,0),"-")</f>
        <v>-</v>
      </c>
      <c r="W464" s="95" t="str">
        <f t="shared" si="48"/>
        <v>-</v>
      </c>
      <c r="X464" s="88">
        <f t="shared" si="44"/>
        <v>1</v>
      </c>
      <c r="Y464" s="196">
        <f t="shared" si="45"/>
        <v>7.3300000000000004E-2</v>
      </c>
      <c r="Z464" s="319"/>
      <c r="AA464" s="291"/>
      <c r="AB464" s="63">
        <f>VLOOKUP(B464,'[2]ВОМ КГ-3 СОЭКС'!$C$3:$G$2063,5,0)</f>
        <v>73.3</v>
      </c>
      <c r="AC464" s="219">
        <f t="shared" si="46"/>
        <v>0</v>
      </c>
    </row>
    <row r="465" spans="1:29" x14ac:dyDescent="0.3">
      <c r="A465" s="159" t="s">
        <v>1443</v>
      </c>
      <c r="B465" s="160" t="s">
        <v>3165</v>
      </c>
      <c r="C465" s="160" t="s">
        <v>4720</v>
      </c>
      <c r="D465" s="113">
        <v>2</v>
      </c>
      <c r="E465" s="85">
        <v>76.900000000000006</v>
      </c>
      <c r="F465" s="86">
        <v>153.80000000000001</v>
      </c>
      <c r="G465" s="87">
        <v>2.04</v>
      </c>
      <c r="H465" s="87">
        <v>4.08</v>
      </c>
      <c r="I465" s="180" t="s">
        <v>170</v>
      </c>
      <c r="J465" s="96"/>
      <c r="K465" s="96"/>
      <c r="L465" s="96"/>
      <c r="M465" s="96"/>
      <c r="N465" s="96"/>
      <c r="O465" s="164"/>
      <c r="P465" s="164"/>
      <c r="Q465" s="164">
        <v>2</v>
      </c>
      <c r="R465" s="77">
        <f t="shared" si="47"/>
        <v>0</v>
      </c>
      <c r="S465" s="77"/>
      <c r="T465" s="291" t="str">
        <f>IFERROR(VLOOKUP(B465,'Найдено на объекте'!$A$2:$I$83,9,0),"-")</f>
        <v>-</v>
      </c>
      <c r="U465" s="196" t="str">
        <f t="shared" si="43"/>
        <v>-</v>
      </c>
      <c r="V465" s="95" t="str">
        <f>IFERROR(VLOOKUP(B465,[1]Отгрузки!$B$208:$C$281,2,0),"-")</f>
        <v>-</v>
      </c>
      <c r="W465" s="95" t="str">
        <f t="shared" si="48"/>
        <v>-</v>
      </c>
      <c r="X465" s="88">
        <f t="shared" si="44"/>
        <v>2</v>
      </c>
      <c r="Y465" s="196">
        <f t="shared" si="45"/>
        <v>0.15380000000000002</v>
      </c>
      <c r="Z465" s="319"/>
      <c r="AA465" s="291"/>
      <c r="AB465" s="63">
        <f>VLOOKUP(B465,'[2]ВОМ КГ-3 СОЭКС'!$C$3:$G$2063,5,0)</f>
        <v>153.80000000000001</v>
      </c>
      <c r="AC465" s="219">
        <f t="shared" si="46"/>
        <v>0</v>
      </c>
    </row>
    <row r="466" spans="1:29" x14ac:dyDescent="0.3">
      <c r="A466" s="159" t="s">
        <v>1446</v>
      </c>
      <c r="B466" s="160" t="s">
        <v>3166</v>
      </c>
      <c r="C466" s="160" t="s">
        <v>4721</v>
      </c>
      <c r="D466" s="113">
        <v>1</v>
      </c>
      <c r="E466" s="85">
        <v>73.7</v>
      </c>
      <c r="F466" s="86">
        <v>73.7</v>
      </c>
      <c r="G466" s="87">
        <v>1.96</v>
      </c>
      <c r="H466" s="87">
        <v>1.96</v>
      </c>
      <c r="I466" s="180" t="s">
        <v>170</v>
      </c>
      <c r="J466" s="96"/>
      <c r="K466" s="96"/>
      <c r="L466" s="96"/>
      <c r="M466" s="96"/>
      <c r="N466" s="96"/>
      <c r="O466" s="164"/>
      <c r="P466" s="164"/>
      <c r="Q466" s="164">
        <v>1</v>
      </c>
      <c r="R466" s="77">
        <f t="shared" si="47"/>
        <v>0</v>
      </c>
      <c r="S466" s="77"/>
      <c r="T466" s="291" t="str">
        <f>IFERROR(VLOOKUP(B466,'Найдено на объекте'!$A$2:$I$83,9,0),"-")</f>
        <v>-</v>
      </c>
      <c r="U466" s="196" t="str">
        <f t="shared" si="43"/>
        <v>-</v>
      </c>
      <c r="V466" s="95" t="str">
        <f>IFERROR(VLOOKUP(B466,[1]Отгрузки!$B$208:$C$281,2,0),"-")</f>
        <v>-</v>
      </c>
      <c r="W466" s="95" t="str">
        <f t="shared" si="48"/>
        <v>-</v>
      </c>
      <c r="X466" s="88">
        <f t="shared" si="44"/>
        <v>1</v>
      </c>
      <c r="Y466" s="196">
        <f t="shared" si="45"/>
        <v>7.3700000000000002E-2</v>
      </c>
      <c r="Z466" s="319"/>
      <c r="AA466" s="291"/>
      <c r="AB466" s="63">
        <f>VLOOKUP(B466,'[2]ВОМ КГ-3 СОЭКС'!$C$3:$G$2063,5,0)</f>
        <v>73.7</v>
      </c>
      <c r="AC466" s="219">
        <f t="shared" si="46"/>
        <v>0</v>
      </c>
    </row>
    <row r="467" spans="1:29" x14ac:dyDescent="0.3">
      <c r="A467" s="159" t="s">
        <v>1449</v>
      </c>
      <c r="B467" s="160" t="s">
        <v>3167</v>
      </c>
      <c r="C467" s="160" t="s">
        <v>4722</v>
      </c>
      <c r="D467" s="113">
        <v>1</v>
      </c>
      <c r="E467" s="85">
        <v>12.3</v>
      </c>
      <c r="F467" s="86">
        <v>12.3</v>
      </c>
      <c r="G467" s="87">
        <v>0.34</v>
      </c>
      <c r="H467" s="87">
        <v>0.34</v>
      </c>
      <c r="I467" s="180" t="s">
        <v>170</v>
      </c>
      <c r="J467" s="96"/>
      <c r="K467" s="96"/>
      <c r="L467" s="96"/>
      <c r="M467" s="96"/>
      <c r="N467" s="96"/>
      <c r="O467" s="164"/>
      <c r="P467" s="164"/>
      <c r="Q467" s="164">
        <v>1</v>
      </c>
      <c r="R467" s="77">
        <f t="shared" si="47"/>
        <v>0</v>
      </c>
      <c r="S467" s="77"/>
      <c r="T467" s="291" t="str">
        <f>IFERROR(VLOOKUP(B467,'Найдено на объекте'!$A$2:$I$83,9,0),"-")</f>
        <v>-</v>
      </c>
      <c r="U467" s="196" t="str">
        <f t="shared" si="43"/>
        <v>-</v>
      </c>
      <c r="V467" s="95" t="str">
        <f>IFERROR(VLOOKUP(B467,[1]Отгрузки!$B$208:$C$281,2,0),"-")</f>
        <v>-</v>
      </c>
      <c r="W467" s="95" t="str">
        <f t="shared" si="48"/>
        <v>-</v>
      </c>
      <c r="X467" s="88">
        <f t="shared" si="44"/>
        <v>1</v>
      </c>
      <c r="Y467" s="196">
        <f t="shared" si="45"/>
        <v>1.23E-2</v>
      </c>
      <c r="Z467" s="319"/>
      <c r="AA467" s="291"/>
      <c r="AB467" s="63">
        <f>VLOOKUP(B467,'[2]ВОМ КГ-3 СОЭКС'!$C$3:$G$2063,5,0)</f>
        <v>12.3</v>
      </c>
      <c r="AC467" s="219">
        <f t="shared" si="46"/>
        <v>0</v>
      </c>
    </row>
    <row r="468" spans="1:29" x14ac:dyDescent="0.3">
      <c r="A468" s="159" t="s">
        <v>1452</v>
      </c>
      <c r="B468" s="160" t="s">
        <v>3168</v>
      </c>
      <c r="C468" s="160" t="s">
        <v>4723</v>
      </c>
      <c r="D468" s="113">
        <v>3</v>
      </c>
      <c r="E468" s="85">
        <v>11.9</v>
      </c>
      <c r="F468" s="86">
        <v>35.700000000000003</v>
      </c>
      <c r="G468" s="87">
        <v>0.33</v>
      </c>
      <c r="H468" s="87">
        <v>0.99</v>
      </c>
      <c r="I468" s="180" t="s">
        <v>170</v>
      </c>
      <c r="J468" s="96"/>
      <c r="K468" s="96"/>
      <c r="L468" s="96"/>
      <c r="M468" s="96"/>
      <c r="N468" s="96"/>
      <c r="O468" s="164"/>
      <c r="P468" s="164"/>
      <c r="Q468" s="164">
        <v>3</v>
      </c>
      <c r="R468" s="77">
        <f t="shared" si="47"/>
        <v>0</v>
      </c>
      <c r="S468" s="77"/>
      <c r="T468" s="291" t="str">
        <f>IFERROR(VLOOKUP(B468,'Найдено на объекте'!$A$2:$I$83,9,0),"-")</f>
        <v>-</v>
      </c>
      <c r="U468" s="196" t="str">
        <f t="shared" si="43"/>
        <v>-</v>
      </c>
      <c r="V468" s="95" t="str">
        <f>IFERROR(VLOOKUP(B468,[1]Отгрузки!$B$208:$C$281,2,0),"-")</f>
        <v>-</v>
      </c>
      <c r="W468" s="95" t="str">
        <f t="shared" si="48"/>
        <v>-</v>
      </c>
      <c r="X468" s="88">
        <f t="shared" si="44"/>
        <v>3</v>
      </c>
      <c r="Y468" s="196">
        <f t="shared" si="45"/>
        <v>3.5700000000000003E-2</v>
      </c>
      <c r="Z468" s="319"/>
      <c r="AA468" s="291"/>
      <c r="AB468" s="63">
        <f>VLOOKUP(B468,'[2]ВОМ КГ-3 СОЭКС'!$C$3:$G$2063,5,0)</f>
        <v>35.700000000000003</v>
      </c>
      <c r="AC468" s="219">
        <f t="shared" si="46"/>
        <v>0</v>
      </c>
    </row>
    <row r="469" spans="1:29" x14ac:dyDescent="0.3">
      <c r="A469" s="159" t="s">
        <v>1455</v>
      </c>
      <c r="B469" s="160" t="s">
        <v>3169</v>
      </c>
      <c r="C469" s="160" t="s">
        <v>4724</v>
      </c>
      <c r="D469" s="113">
        <v>1</v>
      </c>
      <c r="E469" s="85">
        <v>10.8</v>
      </c>
      <c r="F469" s="86">
        <v>10.8</v>
      </c>
      <c r="G469" s="87">
        <v>0.3</v>
      </c>
      <c r="H469" s="87">
        <v>0.3</v>
      </c>
      <c r="I469" s="180" t="s">
        <v>170</v>
      </c>
      <c r="J469" s="96"/>
      <c r="K469" s="96"/>
      <c r="L469" s="96"/>
      <c r="M469" s="96"/>
      <c r="N469" s="96"/>
      <c r="O469" s="164"/>
      <c r="P469" s="164"/>
      <c r="Q469" s="164">
        <v>1</v>
      </c>
      <c r="R469" s="77">
        <f t="shared" si="47"/>
        <v>0</v>
      </c>
      <c r="S469" s="77"/>
      <c r="T469" s="291" t="str">
        <f>IFERROR(VLOOKUP(B469,'Найдено на объекте'!$A$2:$I$83,9,0),"-")</f>
        <v>-</v>
      </c>
      <c r="U469" s="196" t="str">
        <f t="shared" si="43"/>
        <v>-</v>
      </c>
      <c r="V469" s="95" t="str">
        <f>IFERROR(VLOOKUP(B469,[1]Отгрузки!$B$208:$C$281,2,0),"-")</f>
        <v>-</v>
      </c>
      <c r="W469" s="95" t="str">
        <f t="shared" si="48"/>
        <v>-</v>
      </c>
      <c r="X469" s="88">
        <f t="shared" si="44"/>
        <v>1</v>
      </c>
      <c r="Y469" s="196">
        <f t="shared" si="45"/>
        <v>1.0800000000000001E-2</v>
      </c>
      <c r="Z469" s="319"/>
      <c r="AA469" s="291"/>
      <c r="AB469" s="63">
        <f>VLOOKUP(B469,'[2]ВОМ КГ-3 СОЭКС'!$C$3:$G$2063,5,0)</f>
        <v>10.8</v>
      </c>
      <c r="AC469" s="219">
        <f t="shared" si="46"/>
        <v>0</v>
      </c>
    </row>
    <row r="470" spans="1:29" x14ac:dyDescent="0.3">
      <c r="A470" s="159" t="s">
        <v>1458</v>
      </c>
      <c r="B470" s="160" t="s">
        <v>3170</v>
      </c>
      <c r="C470" s="160" t="s">
        <v>4725</v>
      </c>
      <c r="D470" s="113">
        <v>1</v>
      </c>
      <c r="E470" s="85">
        <v>15.5</v>
      </c>
      <c r="F470" s="86">
        <v>15.5</v>
      </c>
      <c r="G470" s="87">
        <v>0.43</v>
      </c>
      <c r="H470" s="87">
        <v>0.43</v>
      </c>
      <c r="I470" s="180" t="s">
        <v>170</v>
      </c>
      <c r="J470" s="96"/>
      <c r="K470" s="96"/>
      <c r="L470" s="96"/>
      <c r="M470" s="96"/>
      <c r="N470" s="96"/>
      <c r="O470" s="164"/>
      <c r="P470" s="164"/>
      <c r="Q470" s="164">
        <v>1</v>
      </c>
      <c r="R470" s="77">
        <f t="shared" si="47"/>
        <v>0</v>
      </c>
      <c r="S470" s="77"/>
      <c r="T470" s="291" t="str">
        <f>IFERROR(VLOOKUP(B470,'Найдено на объекте'!$A$2:$I$83,9,0),"-")</f>
        <v>-</v>
      </c>
      <c r="U470" s="196" t="str">
        <f t="shared" si="43"/>
        <v>-</v>
      </c>
      <c r="V470" s="95" t="str">
        <f>IFERROR(VLOOKUP(B470,[1]Отгрузки!$B$208:$C$281,2,0),"-")</f>
        <v>-</v>
      </c>
      <c r="W470" s="95" t="str">
        <f t="shared" si="48"/>
        <v>-</v>
      </c>
      <c r="X470" s="88">
        <f t="shared" si="44"/>
        <v>1</v>
      </c>
      <c r="Y470" s="196">
        <f t="shared" si="45"/>
        <v>1.55E-2</v>
      </c>
      <c r="Z470" s="319"/>
      <c r="AA470" s="291"/>
      <c r="AB470" s="63">
        <f>VLOOKUP(B470,'[2]ВОМ КГ-3 СОЭКС'!$C$3:$G$2063,5,0)</f>
        <v>15.5</v>
      </c>
      <c r="AC470" s="219">
        <f t="shared" si="46"/>
        <v>0</v>
      </c>
    </row>
    <row r="471" spans="1:29" x14ac:dyDescent="0.3">
      <c r="A471" s="159" t="s">
        <v>1461</v>
      </c>
      <c r="B471" s="160" t="s">
        <v>3171</v>
      </c>
      <c r="C471" s="160" t="s">
        <v>4726</v>
      </c>
      <c r="D471" s="113">
        <v>3</v>
      </c>
      <c r="E471" s="85">
        <v>15</v>
      </c>
      <c r="F471" s="86">
        <v>45</v>
      </c>
      <c r="G471" s="87">
        <v>0.42</v>
      </c>
      <c r="H471" s="87">
        <v>1.26</v>
      </c>
      <c r="I471" s="180" t="s">
        <v>170</v>
      </c>
      <c r="J471" s="96"/>
      <c r="K471" s="96"/>
      <c r="L471" s="96"/>
      <c r="M471" s="96"/>
      <c r="N471" s="96"/>
      <c r="O471" s="164"/>
      <c r="P471" s="164"/>
      <c r="Q471" s="164">
        <v>3</v>
      </c>
      <c r="R471" s="77">
        <f t="shared" si="47"/>
        <v>0</v>
      </c>
      <c r="S471" s="77"/>
      <c r="T471" s="291" t="str">
        <f>IFERROR(VLOOKUP(B471,'Найдено на объекте'!$A$2:$I$83,9,0),"-")</f>
        <v>-</v>
      </c>
      <c r="U471" s="196" t="str">
        <f t="shared" si="43"/>
        <v>-</v>
      </c>
      <c r="V471" s="95" t="str">
        <f>IFERROR(VLOOKUP(B471,[1]Отгрузки!$B$208:$C$281,2,0),"-")</f>
        <v>-</v>
      </c>
      <c r="W471" s="95" t="str">
        <f t="shared" si="48"/>
        <v>-</v>
      </c>
      <c r="X471" s="88">
        <f t="shared" si="44"/>
        <v>3</v>
      </c>
      <c r="Y471" s="196">
        <f t="shared" si="45"/>
        <v>4.4999999999999998E-2</v>
      </c>
      <c r="Z471" s="319"/>
      <c r="AA471" s="291"/>
      <c r="AB471" s="63">
        <f>VLOOKUP(B471,'[2]ВОМ КГ-3 СОЭКС'!$C$3:$G$2063,5,0)</f>
        <v>45</v>
      </c>
      <c r="AC471" s="219">
        <f t="shared" si="46"/>
        <v>0</v>
      </c>
    </row>
    <row r="472" spans="1:29" x14ac:dyDescent="0.3">
      <c r="A472" s="159" t="s">
        <v>1464</v>
      </c>
      <c r="B472" s="160" t="s">
        <v>3172</v>
      </c>
      <c r="C472" s="160" t="s">
        <v>4727</v>
      </c>
      <c r="D472" s="113">
        <v>1</v>
      </c>
      <c r="E472" s="85">
        <v>13.9</v>
      </c>
      <c r="F472" s="86">
        <v>13.9</v>
      </c>
      <c r="G472" s="87">
        <v>0.39</v>
      </c>
      <c r="H472" s="87">
        <v>0.39</v>
      </c>
      <c r="I472" s="180" t="s">
        <v>170</v>
      </c>
      <c r="J472" s="96"/>
      <c r="K472" s="96"/>
      <c r="L472" s="96"/>
      <c r="M472" s="96"/>
      <c r="N472" s="96"/>
      <c r="O472" s="164"/>
      <c r="P472" s="164"/>
      <c r="Q472" s="164">
        <v>1</v>
      </c>
      <c r="R472" s="77">
        <f t="shared" si="47"/>
        <v>0</v>
      </c>
      <c r="S472" s="77"/>
      <c r="T472" s="291" t="str">
        <f>IFERROR(VLOOKUP(B472,'Найдено на объекте'!$A$2:$I$83,9,0),"-")</f>
        <v>-</v>
      </c>
      <c r="U472" s="196" t="str">
        <f t="shared" si="43"/>
        <v>-</v>
      </c>
      <c r="V472" s="95" t="str">
        <f>IFERROR(VLOOKUP(B472,[1]Отгрузки!$B$208:$C$281,2,0),"-")</f>
        <v>-</v>
      </c>
      <c r="W472" s="95" t="str">
        <f t="shared" si="48"/>
        <v>-</v>
      </c>
      <c r="X472" s="88">
        <f t="shared" si="44"/>
        <v>1</v>
      </c>
      <c r="Y472" s="196">
        <f t="shared" si="45"/>
        <v>1.3900000000000001E-2</v>
      </c>
      <c r="Z472" s="319"/>
      <c r="AA472" s="291"/>
      <c r="AB472" s="63">
        <f>VLOOKUP(B472,'[2]ВОМ КГ-3 СОЭКС'!$C$3:$G$2063,5,0)</f>
        <v>13.9</v>
      </c>
      <c r="AC472" s="219">
        <f t="shared" si="46"/>
        <v>0</v>
      </c>
    </row>
    <row r="473" spans="1:29" x14ac:dyDescent="0.3">
      <c r="A473" s="159" t="s">
        <v>1467</v>
      </c>
      <c r="B473" s="160" t="s">
        <v>3173</v>
      </c>
      <c r="C473" s="160" t="s">
        <v>4728</v>
      </c>
      <c r="D473" s="113">
        <v>7</v>
      </c>
      <c r="E473" s="85">
        <v>14.9</v>
      </c>
      <c r="F473" s="86">
        <v>104.3</v>
      </c>
      <c r="G473" s="87">
        <v>0.43</v>
      </c>
      <c r="H473" s="87">
        <v>3.01</v>
      </c>
      <c r="I473" s="180" t="s">
        <v>170</v>
      </c>
      <c r="J473" s="96"/>
      <c r="K473" s="96">
        <v>1</v>
      </c>
      <c r="L473" s="96">
        <v>1</v>
      </c>
      <c r="M473" s="96">
        <v>1</v>
      </c>
      <c r="N473" s="96">
        <v>2</v>
      </c>
      <c r="O473" s="164"/>
      <c r="P473" s="164">
        <v>1</v>
      </c>
      <c r="Q473" s="164">
        <v>1</v>
      </c>
      <c r="R473" s="77">
        <f t="shared" si="47"/>
        <v>0</v>
      </c>
      <c r="S473" s="77"/>
      <c r="T473" s="291" t="str">
        <f>IFERROR(VLOOKUP(B473,'Найдено на объекте'!$A$2:$I$83,9,0),"-")</f>
        <v>-</v>
      </c>
      <c r="U473" s="196" t="str">
        <f t="shared" si="43"/>
        <v>-</v>
      </c>
      <c r="V473" s="95" t="str">
        <f>IFERROR(VLOOKUP(B473,[1]Отгрузки!$B$208:$C$281,2,0),"-")</f>
        <v>-</v>
      </c>
      <c r="W473" s="95" t="str">
        <f t="shared" si="48"/>
        <v>-</v>
      </c>
      <c r="X473" s="88">
        <f t="shared" si="44"/>
        <v>7</v>
      </c>
      <c r="Y473" s="196">
        <f t="shared" si="45"/>
        <v>0.1043</v>
      </c>
      <c r="Z473" s="319"/>
      <c r="AA473" s="291"/>
      <c r="AB473" s="63">
        <f>VLOOKUP(B473,'[2]ВОМ КГ-3 СОЭКС'!$C$3:$G$2063,5,0)</f>
        <v>104.3</v>
      </c>
      <c r="AC473" s="219">
        <f t="shared" si="46"/>
        <v>0</v>
      </c>
    </row>
    <row r="474" spans="1:29" x14ac:dyDescent="0.3">
      <c r="A474" s="159" t="s">
        <v>1470</v>
      </c>
      <c r="B474" s="160" t="s">
        <v>3174</v>
      </c>
      <c r="C474" s="160" t="s">
        <v>4729</v>
      </c>
      <c r="D474" s="113">
        <v>18</v>
      </c>
      <c r="E474" s="85">
        <v>4.8</v>
      </c>
      <c r="F474" s="86">
        <v>86.4</v>
      </c>
      <c r="G474" s="87">
        <v>0.25</v>
      </c>
      <c r="H474" s="87">
        <v>4.5</v>
      </c>
      <c r="I474" s="180" t="s">
        <v>170</v>
      </c>
      <c r="J474" s="96"/>
      <c r="K474" s="96">
        <v>3</v>
      </c>
      <c r="L474" s="96">
        <v>3</v>
      </c>
      <c r="M474" s="96">
        <v>3</v>
      </c>
      <c r="N474" s="96"/>
      <c r="O474" s="164">
        <v>3</v>
      </c>
      <c r="P474" s="164">
        <v>3</v>
      </c>
      <c r="Q474" s="164">
        <v>3</v>
      </c>
      <c r="R474" s="77">
        <f t="shared" si="47"/>
        <v>0</v>
      </c>
      <c r="S474" s="77"/>
      <c r="T474" s="291" t="str">
        <f>IFERROR(VLOOKUP(B474,'Найдено на объекте'!$A$2:$I$83,9,0),"-")</f>
        <v>-</v>
      </c>
      <c r="U474" s="196" t="str">
        <f t="shared" si="43"/>
        <v>-</v>
      </c>
      <c r="V474" s="95" t="str">
        <f>IFERROR(VLOOKUP(B474,[1]Отгрузки!$B$208:$C$281,2,0),"-")</f>
        <v>-</v>
      </c>
      <c r="W474" s="95" t="str">
        <f t="shared" si="48"/>
        <v>-</v>
      </c>
      <c r="X474" s="88">
        <f t="shared" si="44"/>
        <v>18</v>
      </c>
      <c r="Y474" s="196">
        <f t="shared" si="45"/>
        <v>8.6399999999999991E-2</v>
      </c>
      <c r="Z474" s="319"/>
      <c r="AA474" s="291"/>
      <c r="AB474" s="63">
        <f>VLOOKUP(B474,'[2]ВОМ КГ-3 СОЭКС'!$C$3:$G$2063,5,0)</f>
        <v>86.4</v>
      </c>
      <c r="AC474" s="219">
        <f t="shared" si="46"/>
        <v>0</v>
      </c>
    </row>
    <row r="475" spans="1:29" x14ac:dyDescent="0.3">
      <c r="A475" s="159" t="s">
        <v>1473</v>
      </c>
      <c r="B475" s="160" t="s">
        <v>3175</v>
      </c>
      <c r="C475" s="160" t="s">
        <v>4730</v>
      </c>
      <c r="D475" s="113">
        <v>14</v>
      </c>
      <c r="E475" s="85">
        <v>235.1</v>
      </c>
      <c r="F475" s="86">
        <v>3291.4</v>
      </c>
      <c r="G475" s="87">
        <v>6.19</v>
      </c>
      <c r="H475" s="87">
        <v>86.66</v>
      </c>
      <c r="I475" s="180" t="s">
        <v>165</v>
      </c>
      <c r="J475" s="96">
        <v>2</v>
      </c>
      <c r="K475" s="96">
        <v>2</v>
      </c>
      <c r="L475" s="96">
        <v>2</v>
      </c>
      <c r="M475" s="96">
        <v>2</v>
      </c>
      <c r="N475" s="96">
        <v>2</v>
      </c>
      <c r="O475" s="164">
        <v>2</v>
      </c>
      <c r="P475" s="164"/>
      <c r="Q475" s="164">
        <v>2</v>
      </c>
      <c r="R475" s="77">
        <f t="shared" si="47"/>
        <v>0</v>
      </c>
      <c r="S475" s="77"/>
      <c r="T475" s="291" t="str">
        <f>IFERROR(VLOOKUP(B475,'Найдено на объекте'!$A$2:$I$83,9,0),"-")</f>
        <v>-</v>
      </c>
      <c r="U475" s="196" t="str">
        <f t="shared" si="43"/>
        <v>-</v>
      </c>
      <c r="V475" s="95" t="str">
        <f>IFERROR(VLOOKUP(B475,[1]Отгрузки!$B$208:$C$281,2,0),"-")</f>
        <v>-</v>
      </c>
      <c r="W475" s="95" t="str">
        <f t="shared" si="48"/>
        <v>-</v>
      </c>
      <c r="X475" s="88">
        <f t="shared" si="44"/>
        <v>14</v>
      </c>
      <c r="Y475" s="196">
        <f t="shared" si="45"/>
        <v>3.2913999999999999</v>
      </c>
      <c r="Z475" s="319"/>
      <c r="AA475" s="291"/>
      <c r="AB475" s="63">
        <f>VLOOKUP(B475,'[2]ВОМ КГ-3 СОЭКС'!$C$3:$G$2063,5,0)</f>
        <v>3291.4</v>
      </c>
      <c r="AC475" s="219">
        <f t="shared" si="46"/>
        <v>0</v>
      </c>
    </row>
    <row r="476" spans="1:29" x14ac:dyDescent="0.3">
      <c r="A476" s="159" t="s">
        <v>1476</v>
      </c>
      <c r="B476" s="160" t="s">
        <v>3176</v>
      </c>
      <c r="C476" s="160" t="s">
        <v>4731</v>
      </c>
      <c r="D476" s="113">
        <v>14</v>
      </c>
      <c r="E476" s="85">
        <v>232.1</v>
      </c>
      <c r="F476" s="86">
        <v>3249.4</v>
      </c>
      <c r="G476" s="87">
        <v>6.11</v>
      </c>
      <c r="H476" s="87">
        <v>85.54</v>
      </c>
      <c r="I476" s="180" t="s">
        <v>165</v>
      </c>
      <c r="J476" s="96">
        <v>2</v>
      </c>
      <c r="K476" s="96">
        <v>2</v>
      </c>
      <c r="L476" s="96">
        <v>2</v>
      </c>
      <c r="M476" s="96">
        <v>2</v>
      </c>
      <c r="N476" s="96">
        <v>2</v>
      </c>
      <c r="O476" s="164">
        <v>2</v>
      </c>
      <c r="P476" s="164">
        <v>2</v>
      </c>
      <c r="Q476" s="164"/>
      <c r="R476" s="77">
        <f t="shared" si="47"/>
        <v>0</v>
      </c>
      <c r="S476" s="77"/>
      <c r="T476" s="291" t="str">
        <f>IFERROR(VLOOKUP(B476,'Найдено на объекте'!$A$2:$I$83,9,0),"-")</f>
        <v>-</v>
      </c>
      <c r="U476" s="196" t="str">
        <f t="shared" si="43"/>
        <v>-</v>
      </c>
      <c r="V476" s="95" t="str">
        <f>IFERROR(VLOOKUP(B476,[1]Отгрузки!$B$208:$C$281,2,0),"-")</f>
        <v>-</v>
      </c>
      <c r="W476" s="95" t="str">
        <f t="shared" si="48"/>
        <v>-</v>
      </c>
      <c r="X476" s="88">
        <f t="shared" si="44"/>
        <v>14</v>
      </c>
      <c r="Y476" s="196">
        <f t="shared" si="45"/>
        <v>3.2494000000000001</v>
      </c>
      <c r="Z476" s="319"/>
      <c r="AA476" s="291"/>
      <c r="AB476" s="63">
        <f>VLOOKUP(B476,'[2]ВОМ КГ-3 СОЭКС'!$C$3:$G$2063,5,0)</f>
        <v>3249.4</v>
      </c>
      <c r="AC476" s="219">
        <f t="shared" si="46"/>
        <v>0</v>
      </c>
    </row>
    <row r="477" spans="1:29" x14ac:dyDescent="0.3">
      <c r="A477" s="159" t="s">
        <v>1479</v>
      </c>
      <c r="B477" s="160" t="s">
        <v>3177</v>
      </c>
      <c r="C477" s="160" t="s">
        <v>4732</v>
      </c>
      <c r="D477" s="113">
        <v>2</v>
      </c>
      <c r="E477" s="85">
        <v>238.9</v>
      </c>
      <c r="F477" s="86">
        <v>477.8</v>
      </c>
      <c r="G477" s="87">
        <v>6.29</v>
      </c>
      <c r="H477" s="87">
        <v>12.58</v>
      </c>
      <c r="I477" s="180" t="s">
        <v>165</v>
      </c>
      <c r="J477" s="96"/>
      <c r="K477" s="96"/>
      <c r="L477" s="96"/>
      <c r="M477" s="96"/>
      <c r="N477" s="96"/>
      <c r="O477" s="164"/>
      <c r="P477" s="164"/>
      <c r="Q477" s="164">
        <v>2</v>
      </c>
      <c r="R477" s="77">
        <f t="shared" si="47"/>
        <v>0</v>
      </c>
      <c r="S477" s="77"/>
      <c r="T477" s="291" t="str">
        <f>IFERROR(VLOOKUP(B477,'Найдено на объекте'!$A$2:$I$83,9,0),"-")</f>
        <v>-</v>
      </c>
      <c r="U477" s="196" t="str">
        <f t="shared" si="43"/>
        <v>-</v>
      </c>
      <c r="V477" s="95" t="str">
        <f>IFERROR(VLOOKUP(B477,[1]Отгрузки!$B$208:$C$281,2,0),"-")</f>
        <v>-</v>
      </c>
      <c r="W477" s="95" t="str">
        <f t="shared" si="48"/>
        <v>-</v>
      </c>
      <c r="X477" s="88">
        <f t="shared" si="44"/>
        <v>2</v>
      </c>
      <c r="Y477" s="196">
        <f t="shared" si="45"/>
        <v>0.4778</v>
      </c>
      <c r="Z477" s="319"/>
      <c r="AA477" s="291"/>
      <c r="AB477" s="63">
        <f>VLOOKUP(B477,'[2]ВОМ КГ-3 СОЭКС'!$C$3:$G$2063,5,0)</f>
        <v>477.8</v>
      </c>
      <c r="AC477" s="219">
        <f t="shared" si="46"/>
        <v>0</v>
      </c>
    </row>
    <row r="478" spans="1:29" x14ac:dyDescent="0.3">
      <c r="A478" s="159" t="s">
        <v>1482</v>
      </c>
      <c r="B478" s="160" t="s">
        <v>3178</v>
      </c>
      <c r="C478" s="160" t="s">
        <v>4733</v>
      </c>
      <c r="D478" s="113">
        <v>4</v>
      </c>
      <c r="E478" s="85">
        <v>240.1</v>
      </c>
      <c r="F478" s="86">
        <v>960.4</v>
      </c>
      <c r="G478" s="87">
        <v>6.32</v>
      </c>
      <c r="H478" s="87">
        <v>25.28</v>
      </c>
      <c r="I478" s="180" t="s">
        <v>165</v>
      </c>
      <c r="J478" s="96"/>
      <c r="K478" s="96"/>
      <c r="L478" s="96"/>
      <c r="M478" s="96"/>
      <c r="N478" s="96">
        <v>4</v>
      </c>
      <c r="O478" s="164"/>
      <c r="P478" s="164"/>
      <c r="Q478" s="164"/>
      <c r="R478" s="77">
        <f t="shared" si="47"/>
        <v>0</v>
      </c>
      <c r="S478" s="77"/>
      <c r="T478" s="291" t="str">
        <f>IFERROR(VLOOKUP(B478,'Найдено на объекте'!$A$2:$I$83,9,0),"-")</f>
        <v>-</v>
      </c>
      <c r="U478" s="196" t="str">
        <f t="shared" si="43"/>
        <v>-</v>
      </c>
      <c r="V478" s="95" t="str">
        <f>IFERROR(VLOOKUP(B478,[1]Отгрузки!$B$208:$C$281,2,0),"-")</f>
        <v>-</v>
      </c>
      <c r="W478" s="95" t="str">
        <f t="shared" si="48"/>
        <v>-</v>
      </c>
      <c r="X478" s="88">
        <f t="shared" si="44"/>
        <v>4</v>
      </c>
      <c r="Y478" s="196">
        <f t="shared" si="45"/>
        <v>0.96040000000000003</v>
      </c>
      <c r="Z478" s="319"/>
      <c r="AA478" s="291"/>
      <c r="AB478" s="63">
        <f>VLOOKUP(B478,'[2]ВОМ КГ-3 СОЭКС'!$C$3:$G$2063,5,0)</f>
        <v>960.4</v>
      </c>
      <c r="AC478" s="219">
        <f t="shared" si="46"/>
        <v>0</v>
      </c>
    </row>
    <row r="479" spans="1:29" x14ac:dyDescent="0.3">
      <c r="A479" s="159" t="s">
        <v>1485</v>
      </c>
      <c r="B479" s="160" t="s">
        <v>3179</v>
      </c>
      <c r="C479" s="160" t="s">
        <v>4734</v>
      </c>
      <c r="D479" s="113">
        <v>2</v>
      </c>
      <c r="E479" s="85">
        <v>230</v>
      </c>
      <c r="F479" s="86">
        <v>460</v>
      </c>
      <c r="G479" s="87">
        <v>6.06</v>
      </c>
      <c r="H479" s="87">
        <v>12.12</v>
      </c>
      <c r="I479" s="180" t="s">
        <v>165</v>
      </c>
      <c r="J479" s="96"/>
      <c r="K479" s="96"/>
      <c r="L479" s="96"/>
      <c r="M479" s="96"/>
      <c r="N479" s="96">
        <v>2</v>
      </c>
      <c r="O479" s="164"/>
      <c r="P479" s="164"/>
      <c r="Q479" s="164"/>
      <c r="R479" s="77">
        <f t="shared" si="47"/>
        <v>0</v>
      </c>
      <c r="S479" s="77"/>
      <c r="T479" s="291" t="str">
        <f>IFERROR(VLOOKUP(B479,'Найдено на объекте'!$A$2:$I$83,9,0),"-")</f>
        <v>-</v>
      </c>
      <c r="U479" s="196" t="str">
        <f t="shared" si="43"/>
        <v>-</v>
      </c>
      <c r="V479" s="95" t="str">
        <f>IFERROR(VLOOKUP(B479,[1]Отгрузки!$B$208:$C$281,2,0),"-")</f>
        <v>-</v>
      </c>
      <c r="W479" s="95" t="str">
        <f t="shared" si="48"/>
        <v>-</v>
      </c>
      <c r="X479" s="88">
        <f t="shared" si="44"/>
        <v>2</v>
      </c>
      <c r="Y479" s="196">
        <f t="shared" si="45"/>
        <v>0.46</v>
      </c>
      <c r="Z479" s="319"/>
      <c r="AA479" s="291"/>
      <c r="AB479" s="63">
        <f>VLOOKUP(B479,'[2]ВОМ КГ-3 СОЭКС'!$C$3:$G$2063,5,0)</f>
        <v>460</v>
      </c>
      <c r="AC479" s="219">
        <f t="shared" si="46"/>
        <v>0</v>
      </c>
    </row>
    <row r="480" spans="1:29" x14ac:dyDescent="0.3">
      <c r="A480" s="159" t="s">
        <v>1488</v>
      </c>
      <c r="B480" s="160" t="s">
        <v>3180</v>
      </c>
      <c r="C480" s="160" t="s">
        <v>4735</v>
      </c>
      <c r="D480" s="113">
        <v>2</v>
      </c>
      <c r="E480" s="85">
        <v>377.3</v>
      </c>
      <c r="F480" s="86">
        <v>754.6</v>
      </c>
      <c r="G480" s="87">
        <v>8.2200000000000006</v>
      </c>
      <c r="H480" s="87">
        <v>16.440000000000001</v>
      </c>
      <c r="I480" s="180" t="s">
        <v>165</v>
      </c>
      <c r="J480" s="96"/>
      <c r="K480" s="96"/>
      <c r="L480" s="96"/>
      <c r="M480" s="96"/>
      <c r="N480" s="96">
        <v>2</v>
      </c>
      <c r="O480" s="164"/>
      <c r="P480" s="164"/>
      <c r="Q480" s="164"/>
      <c r="R480" s="77">
        <f t="shared" si="47"/>
        <v>0</v>
      </c>
      <c r="S480" s="77"/>
      <c r="T480" s="291" t="str">
        <f>IFERROR(VLOOKUP(B480,'Найдено на объекте'!$A$2:$I$83,9,0),"-")</f>
        <v>-</v>
      </c>
      <c r="U480" s="196" t="str">
        <f t="shared" si="43"/>
        <v>-</v>
      </c>
      <c r="V480" s="95" t="str">
        <f>IFERROR(VLOOKUP(B480,[1]Отгрузки!$B$208:$C$281,2,0),"-")</f>
        <v>-</v>
      </c>
      <c r="W480" s="95" t="str">
        <f t="shared" si="48"/>
        <v>-</v>
      </c>
      <c r="X480" s="88">
        <f t="shared" si="44"/>
        <v>2</v>
      </c>
      <c r="Y480" s="196">
        <f t="shared" si="45"/>
        <v>0.75460000000000005</v>
      </c>
      <c r="Z480" s="319"/>
      <c r="AA480" s="291"/>
      <c r="AB480" s="63">
        <f>VLOOKUP(B480,'[2]ВОМ КГ-3 СОЭКС'!$C$3:$G$2063,5,0)</f>
        <v>754.6</v>
      </c>
      <c r="AC480" s="219">
        <f t="shared" si="46"/>
        <v>0</v>
      </c>
    </row>
    <row r="481" spans="1:29" x14ac:dyDescent="0.3">
      <c r="A481" s="159" t="s">
        <v>1491</v>
      </c>
      <c r="B481" s="160" t="s">
        <v>3181</v>
      </c>
      <c r="C481" s="160" t="s">
        <v>4736</v>
      </c>
      <c r="D481" s="113">
        <v>1</v>
      </c>
      <c r="E481" s="85">
        <v>212.7</v>
      </c>
      <c r="F481" s="86">
        <v>212.7</v>
      </c>
      <c r="G481" s="87">
        <v>4.84</v>
      </c>
      <c r="H481" s="87">
        <v>4.84</v>
      </c>
      <c r="I481" s="180" t="s">
        <v>165</v>
      </c>
      <c r="J481" s="96"/>
      <c r="K481" s="96"/>
      <c r="L481" s="96"/>
      <c r="M481" s="96"/>
      <c r="N481" s="96">
        <v>1</v>
      </c>
      <c r="O481" s="164"/>
      <c r="P481" s="164"/>
      <c r="Q481" s="164"/>
      <c r="R481" s="77">
        <f t="shared" si="47"/>
        <v>0</v>
      </c>
      <c r="S481" s="77"/>
      <c r="T481" s="291" t="str">
        <f>IFERROR(VLOOKUP(B481,'Найдено на объекте'!$A$2:$I$83,9,0),"-")</f>
        <v>-</v>
      </c>
      <c r="U481" s="196" t="str">
        <f t="shared" si="43"/>
        <v>-</v>
      </c>
      <c r="V481" s="95" t="str">
        <f>IFERROR(VLOOKUP(B481,[1]Отгрузки!$B$208:$C$281,2,0),"-")</f>
        <v>-</v>
      </c>
      <c r="W481" s="95" t="str">
        <f t="shared" si="48"/>
        <v>-</v>
      </c>
      <c r="X481" s="88">
        <f t="shared" si="44"/>
        <v>1</v>
      </c>
      <c r="Y481" s="196">
        <f t="shared" si="45"/>
        <v>0.2127</v>
      </c>
      <c r="Z481" s="319"/>
      <c r="AA481" s="291"/>
      <c r="AB481" s="63">
        <f>VLOOKUP(B481,'[2]ВОМ КГ-3 СОЭКС'!$C$3:$G$2063,5,0)</f>
        <v>212.7</v>
      </c>
      <c r="AC481" s="219">
        <f t="shared" si="46"/>
        <v>0</v>
      </c>
    </row>
    <row r="482" spans="1:29" x14ac:dyDescent="0.3">
      <c r="A482" s="159" t="s">
        <v>1494</v>
      </c>
      <c r="B482" s="160" t="s">
        <v>3182</v>
      </c>
      <c r="C482" s="160" t="s">
        <v>4737</v>
      </c>
      <c r="D482" s="113">
        <v>2</v>
      </c>
      <c r="E482" s="85">
        <v>214.9</v>
      </c>
      <c r="F482" s="86">
        <v>429.8</v>
      </c>
      <c r="G482" s="87">
        <v>4.8899999999999997</v>
      </c>
      <c r="H482" s="87">
        <v>9.7799999999999994</v>
      </c>
      <c r="I482" s="180" t="s">
        <v>165</v>
      </c>
      <c r="J482" s="96"/>
      <c r="K482" s="96"/>
      <c r="L482" s="96"/>
      <c r="M482" s="96"/>
      <c r="N482" s="96">
        <v>2</v>
      </c>
      <c r="O482" s="164"/>
      <c r="P482" s="164"/>
      <c r="Q482" s="164"/>
      <c r="R482" s="77">
        <f t="shared" si="47"/>
        <v>0</v>
      </c>
      <c r="S482" s="77"/>
      <c r="T482" s="291" t="str">
        <f>IFERROR(VLOOKUP(B482,'Найдено на объекте'!$A$2:$I$83,9,0),"-")</f>
        <v>-</v>
      </c>
      <c r="U482" s="196" t="str">
        <f t="shared" si="43"/>
        <v>-</v>
      </c>
      <c r="V482" s="95" t="str">
        <f>IFERROR(VLOOKUP(B482,[1]Отгрузки!$B$208:$C$281,2,0),"-")</f>
        <v>-</v>
      </c>
      <c r="W482" s="95" t="str">
        <f t="shared" si="48"/>
        <v>-</v>
      </c>
      <c r="X482" s="88">
        <f t="shared" si="44"/>
        <v>2</v>
      </c>
      <c r="Y482" s="196">
        <f t="shared" si="45"/>
        <v>0.42980000000000002</v>
      </c>
      <c r="Z482" s="319"/>
      <c r="AA482" s="291"/>
      <c r="AB482" s="63">
        <f>VLOOKUP(B482,'[2]ВОМ КГ-3 СОЭКС'!$C$3:$G$2063,5,0)</f>
        <v>429.8</v>
      </c>
      <c r="AC482" s="219">
        <f t="shared" si="46"/>
        <v>0</v>
      </c>
    </row>
    <row r="483" spans="1:29" x14ac:dyDescent="0.3">
      <c r="A483" s="159" t="s">
        <v>1497</v>
      </c>
      <c r="B483" s="160" t="s">
        <v>3183</v>
      </c>
      <c r="C483" s="160" t="s">
        <v>4738</v>
      </c>
      <c r="D483" s="113">
        <v>1</v>
      </c>
      <c r="E483" s="85">
        <v>212.7</v>
      </c>
      <c r="F483" s="86">
        <v>212.7</v>
      </c>
      <c r="G483" s="87">
        <v>4.84</v>
      </c>
      <c r="H483" s="87">
        <v>4.84</v>
      </c>
      <c r="I483" s="180" t="s">
        <v>165</v>
      </c>
      <c r="J483" s="96"/>
      <c r="K483" s="96"/>
      <c r="L483" s="96"/>
      <c r="M483" s="96"/>
      <c r="N483" s="96">
        <v>1</v>
      </c>
      <c r="O483" s="164"/>
      <c r="P483" s="164"/>
      <c r="Q483" s="164"/>
      <c r="R483" s="77">
        <f t="shared" si="47"/>
        <v>0</v>
      </c>
      <c r="S483" s="77"/>
      <c r="T483" s="291" t="str">
        <f>IFERROR(VLOOKUP(B483,'Найдено на объекте'!$A$2:$I$83,9,0),"-")</f>
        <v>-</v>
      </c>
      <c r="U483" s="196" t="str">
        <f t="shared" si="43"/>
        <v>-</v>
      </c>
      <c r="V483" s="95" t="str">
        <f>IFERROR(VLOOKUP(B483,[1]Отгрузки!$B$208:$C$281,2,0),"-")</f>
        <v>-</v>
      </c>
      <c r="W483" s="95" t="str">
        <f t="shared" si="48"/>
        <v>-</v>
      </c>
      <c r="X483" s="88">
        <f t="shared" si="44"/>
        <v>1</v>
      </c>
      <c r="Y483" s="196">
        <f t="shared" si="45"/>
        <v>0.2127</v>
      </c>
      <c r="Z483" s="319"/>
      <c r="AA483" s="291"/>
      <c r="AB483" s="63">
        <f>VLOOKUP(B483,'[2]ВОМ КГ-3 СОЭКС'!$C$3:$G$2063,5,0)</f>
        <v>212.7</v>
      </c>
      <c r="AC483" s="219">
        <f t="shared" si="46"/>
        <v>0</v>
      </c>
    </row>
    <row r="484" spans="1:29" x14ac:dyDescent="0.3">
      <c r="A484" s="159" t="s">
        <v>1500</v>
      </c>
      <c r="B484" s="160" t="s">
        <v>3184</v>
      </c>
      <c r="C484" s="160" t="s">
        <v>4739</v>
      </c>
      <c r="D484" s="113">
        <v>2</v>
      </c>
      <c r="E484" s="85">
        <v>103.8</v>
      </c>
      <c r="F484" s="86">
        <v>207.6</v>
      </c>
      <c r="G484" s="87">
        <v>2.86</v>
      </c>
      <c r="H484" s="87">
        <v>5.72</v>
      </c>
      <c r="I484" s="180" t="s">
        <v>165</v>
      </c>
      <c r="J484" s="96"/>
      <c r="K484" s="96"/>
      <c r="L484" s="96"/>
      <c r="M484" s="96"/>
      <c r="N484" s="96">
        <v>2</v>
      </c>
      <c r="O484" s="164"/>
      <c r="P484" s="164"/>
      <c r="Q484" s="164"/>
      <c r="R484" s="77">
        <f t="shared" si="47"/>
        <v>0</v>
      </c>
      <c r="S484" s="77"/>
      <c r="T484" s="291" t="str">
        <f>IFERROR(VLOOKUP(B484,'Найдено на объекте'!$A$2:$I$83,9,0),"-")</f>
        <v>-</v>
      </c>
      <c r="U484" s="196" t="str">
        <f t="shared" si="43"/>
        <v>-</v>
      </c>
      <c r="V484" s="95" t="str">
        <f>IFERROR(VLOOKUP(B484,[1]Отгрузки!$B$208:$C$281,2,0),"-")</f>
        <v>-</v>
      </c>
      <c r="W484" s="95" t="str">
        <f t="shared" si="48"/>
        <v>-</v>
      </c>
      <c r="X484" s="88">
        <f t="shared" si="44"/>
        <v>2</v>
      </c>
      <c r="Y484" s="196">
        <f t="shared" si="45"/>
        <v>0.20760000000000001</v>
      </c>
      <c r="Z484" s="319"/>
      <c r="AA484" s="291"/>
      <c r="AB484" s="63">
        <f>VLOOKUP(B484,'[2]ВОМ КГ-3 СОЭКС'!$C$3:$G$2063,5,0)</f>
        <v>207.6</v>
      </c>
      <c r="AC484" s="219">
        <f t="shared" si="46"/>
        <v>0</v>
      </c>
    </row>
    <row r="485" spans="1:29" x14ac:dyDescent="0.3">
      <c r="A485" s="159" t="s">
        <v>1503</v>
      </c>
      <c r="B485" s="160" t="s">
        <v>3185</v>
      </c>
      <c r="C485" s="160" t="s">
        <v>4740</v>
      </c>
      <c r="D485" s="113">
        <v>2</v>
      </c>
      <c r="E485" s="85">
        <v>106.7</v>
      </c>
      <c r="F485" s="86">
        <v>213.4</v>
      </c>
      <c r="G485" s="87">
        <v>2.93</v>
      </c>
      <c r="H485" s="87">
        <v>5.86</v>
      </c>
      <c r="I485" s="180" t="s">
        <v>165</v>
      </c>
      <c r="J485" s="96"/>
      <c r="K485" s="96"/>
      <c r="L485" s="96"/>
      <c r="M485" s="96"/>
      <c r="N485" s="96">
        <v>2</v>
      </c>
      <c r="O485" s="164"/>
      <c r="P485" s="164"/>
      <c r="Q485" s="164"/>
      <c r="R485" s="77">
        <f t="shared" si="47"/>
        <v>0</v>
      </c>
      <c r="S485" s="77"/>
      <c r="T485" s="291" t="str">
        <f>IFERROR(VLOOKUP(B485,'Найдено на объекте'!$A$2:$I$83,9,0),"-")</f>
        <v>-</v>
      </c>
      <c r="U485" s="196" t="str">
        <f t="shared" si="43"/>
        <v>-</v>
      </c>
      <c r="V485" s="95" t="str">
        <f>IFERROR(VLOOKUP(B485,[1]Отгрузки!$B$208:$C$281,2,0),"-")</f>
        <v>-</v>
      </c>
      <c r="W485" s="95" t="str">
        <f t="shared" si="48"/>
        <v>-</v>
      </c>
      <c r="X485" s="88">
        <f t="shared" si="44"/>
        <v>2</v>
      </c>
      <c r="Y485" s="196">
        <f t="shared" si="45"/>
        <v>0.21340000000000001</v>
      </c>
      <c r="Z485" s="319"/>
      <c r="AA485" s="291"/>
      <c r="AB485" s="63">
        <f>VLOOKUP(B485,'[2]ВОМ КГ-3 СОЭКС'!$C$3:$G$2063,5,0)</f>
        <v>213.4</v>
      </c>
      <c r="AC485" s="219">
        <f t="shared" si="46"/>
        <v>0</v>
      </c>
    </row>
    <row r="486" spans="1:29" x14ac:dyDescent="0.3">
      <c r="A486" s="159" t="s">
        <v>1506</v>
      </c>
      <c r="B486" s="160" t="s">
        <v>3186</v>
      </c>
      <c r="C486" s="160" t="s">
        <v>4741</v>
      </c>
      <c r="D486" s="113">
        <v>4</v>
      </c>
      <c r="E486" s="85">
        <v>45.2</v>
      </c>
      <c r="F486" s="86">
        <v>180.8</v>
      </c>
      <c r="G486" s="87">
        <v>1.27</v>
      </c>
      <c r="H486" s="87">
        <v>5.08</v>
      </c>
      <c r="I486" s="180" t="s">
        <v>165</v>
      </c>
      <c r="J486" s="96"/>
      <c r="K486" s="96"/>
      <c r="L486" s="96"/>
      <c r="M486" s="96"/>
      <c r="N486" s="96"/>
      <c r="O486" s="164"/>
      <c r="P486" s="164">
        <v>4</v>
      </c>
      <c r="Q486" s="164"/>
      <c r="R486" s="77">
        <f t="shared" si="47"/>
        <v>0</v>
      </c>
      <c r="S486" s="77"/>
      <c r="T486" s="291" t="str">
        <f>IFERROR(VLOOKUP(B486,'Найдено на объекте'!$A$2:$I$83,9,0),"-")</f>
        <v>-</v>
      </c>
      <c r="U486" s="196" t="str">
        <f t="shared" si="43"/>
        <v>-</v>
      </c>
      <c r="V486" s="95" t="str">
        <f>IFERROR(VLOOKUP(B486,[1]Отгрузки!$B$208:$C$281,2,0),"-")</f>
        <v>-</v>
      </c>
      <c r="W486" s="95" t="str">
        <f t="shared" si="48"/>
        <v>-</v>
      </c>
      <c r="X486" s="88">
        <f t="shared" si="44"/>
        <v>4</v>
      </c>
      <c r="Y486" s="196">
        <f t="shared" si="45"/>
        <v>0.18080000000000002</v>
      </c>
      <c r="Z486" s="319"/>
      <c r="AA486" s="291"/>
      <c r="AB486" s="63">
        <f>VLOOKUP(B486,'[2]ВОМ КГ-3 СОЭКС'!$C$3:$G$2063,5,0)</f>
        <v>180.8</v>
      </c>
      <c r="AC486" s="219">
        <f t="shared" si="46"/>
        <v>0</v>
      </c>
    </row>
    <row r="487" spans="1:29" x14ac:dyDescent="0.3">
      <c r="A487" s="159" t="s">
        <v>1509</v>
      </c>
      <c r="B487" s="160" t="s">
        <v>3187</v>
      </c>
      <c r="C487" s="160" t="s">
        <v>4742</v>
      </c>
      <c r="D487" s="113">
        <v>25</v>
      </c>
      <c r="E487" s="85">
        <v>53.5</v>
      </c>
      <c r="F487" s="86">
        <v>1337.5</v>
      </c>
      <c r="G487" s="87">
        <v>1.73</v>
      </c>
      <c r="H487" s="87">
        <v>43.25</v>
      </c>
      <c r="I487" s="180" t="s">
        <v>165</v>
      </c>
      <c r="J487" s="96"/>
      <c r="K487" s="96">
        <v>4</v>
      </c>
      <c r="L487" s="96">
        <v>4</v>
      </c>
      <c r="M487" s="96">
        <v>4</v>
      </c>
      <c r="N487" s="96">
        <v>5</v>
      </c>
      <c r="O487" s="164">
        <v>4</v>
      </c>
      <c r="P487" s="164">
        <v>4</v>
      </c>
      <c r="Q487" s="164"/>
      <c r="R487" s="77">
        <f t="shared" si="47"/>
        <v>0</v>
      </c>
      <c r="S487" s="77"/>
      <c r="T487" s="291" t="str">
        <f>IFERROR(VLOOKUP(B487,'Найдено на объекте'!$A$2:$I$83,9,0),"-")</f>
        <v>-</v>
      </c>
      <c r="U487" s="196" t="str">
        <f t="shared" si="43"/>
        <v>-</v>
      </c>
      <c r="V487" s="95" t="str">
        <f>IFERROR(VLOOKUP(B487,[1]Отгрузки!$B$208:$C$281,2,0),"-")</f>
        <v>-</v>
      </c>
      <c r="W487" s="95" t="str">
        <f t="shared" si="48"/>
        <v>-</v>
      </c>
      <c r="X487" s="88">
        <f t="shared" si="44"/>
        <v>25</v>
      </c>
      <c r="Y487" s="196">
        <f t="shared" si="45"/>
        <v>1.3374999999999999</v>
      </c>
      <c r="Z487" s="319"/>
      <c r="AA487" s="291"/>
      <c r="AB487" s="63">
        <f>VLOOKUP(B487,'[2]ВОМ КГ-3 СОЭКС'!$C$3:$G$2063,5,0)</f>
        <v>1337.5</v>
      </c>
      <c r="AC487" s="219">
        <f t="shared" si="46"/>
        <v>0</v>
      </c>
    </row>
    <row r="488" spans="1:29" x14ac:dyDescent="0.3">
      <c r="A488" s="159" t="s">
        <v>1512</v>
      </c>
      <c r="B488" s="160" t="s">
        <v>3188</v>
      </c>
      <c r="C488" s="160" t="s">
        <v>4743</v>
      </c>
      <c r="D488" s="113">
        <v>1</v>
      </c>
      <c r="E488" s="85">
        <v>46.4</v>
      </c>
      <c r="F488" s="86">
        <v>46.4</v>
      </c>
      <c r="G488" s="87">
        <v>1.5</v>
      </c>
      <c r="H488" s="87">
        <v>1.5</v>
      </c>
      <c r="I488" s="180" t="s">
        <v>165</v>
      </c>
      <c r="J488" s="96"/>
      <c r="K488" s="96"/>
      <c r="L488" s="96"/>
      <c r="M488" s="96"/>
      <c r="N488" s="96">
        <v>1</v>
      </c>
      <c r="O488" s="164"/>
      <c r="P488" s="164"/>
      <c r="Q488" s="164"/>
      <c r="R488" s="77">
        <f t="shared" si="47"/>
        <v>0</v>
      </c>
      <c r="S488" s="77"/>
      <c r="T488" s="291" t="str">
        <f>IFERROR(VLOOKUP(B488,'Найдено на объекте'!$A$2:$I$83,9,0),"-")</f>
        <v>-</v>
      </c>
      <c r="U488" s="196" t="str">
        <f t="shared" si="43"/>
        <v>-</v>
      </c>
      <c r="V488" s="95" t="str">
        <f>IFERROR(VLOOKUP(B488,[1]Отгрузки!$B$208:$C$281,2,0),"-")</f>
        <v>-</v>
      </c>
      <c r="W488" s="95" t="str">
        <f t="shared" si="48"/>
        <v>-</v>
      </c>
      <c r="X488" s="88">
        <f t="shared" si="44"/>
        <v>1</v>
      </c>
      <c r="Y488" s="196">
        <f t="shared" si="45"/>
        <v>4.6399999999999997E-2</v>
      </c>
      <c r="Z488" s="319"/>
      <c r="AA488" s="291"/>
      <c r="AB488" s="63">
        <f>VLOOKUP(B488,'[2]ВОМ КГ-3 СОЭКС'!$C$3:$G$2063,5,0)</f>
        <v>46.4</v>
      </c>
      <c r="AC488" s="219">
        <f t="shared" si="46"/>
        <v>0</v>
      </c>
    </row>
    <row r="489" spans="1:29" x14ac:dyDescent="0.3">
      <c r="A489" s="159" t="s">
        <v>1515</v>
      </c>
      <c r="B489" s="160" t="s">
        <v>3189</v>
      </c>
      <c r="C489" s="160" t="s">
        <v>4744</v>
      </c>
      <c r="D489" s="113">
        <v>1</v>
      </c>
      <c r="E489" s="85">
        <v>48.5</v>
      </c>
      <c r="F489" s="86">
        <v>48.5</v>
      </c>
      <c r="G489" s="87">
        <v>1.57</v>
      </c>
      <c r="H489" s="87">
        <v>1.57</v>
      </c>
      <c r="I489" s="180" t="s">
        <v>165</v>
      </c>
      <c r="J489" s="96"/>
      <c r="K489" s="96"/>
      <c r="L489" s="96"/>
      <c r="M489" s="96"/>
      <c r="N489" s="96">
        <v>1</v>
      </c>
      <c r="O489" s="164"/>
      <c r="P489" s="164"/>
      <c r="Q489" s="164"/>
      <c r="R489" s="77">
        <f t="shared" si="47"/>
        <v>0</v>
      </c>
      <c r="S489" s="77"/>
      <c r="T489" s="291" t="str">
        <f>IFERROR(VLOOKUP(B489,'Найдено на объекте'!$A$2:$I$83,9,0),"-")</f>
        <v>-</v>
      </c>
      <c r="U489" s="196" t="str">
        <f t="shared" si="43"/>
        <v>-</v>
      </c>
      <c r="V489" s="95" t="str">
        <f>IFERROR(VLOOKUP(B489,[1]Отгрузки!$B$208:$C$281,2,0),"-")</f>
        <v>-</v>
      </c>
      <c r="W489" s="95" t="str">
        <f t="shared" si="48"/>
        <v>-</v>
      </c>
      <c r="X489" s="88">
        <f t="shared" si="44"/>
        <v>1</v>
      </c>
      <c r="Y489" s="196">
        <f t="shared" si="45"/>
        <v>4.8500000000000001E-2</v>
      </c>
      <c r="Z489" s="319"/>
      <c r="AA489" s="291"/>
      <c r="AB489" s="63">
        <f>VLOOKUP(B489,'[2]ВОМ КГ-3 СОЭКС'!$C$3:$G$2063,5,0)</f>
        <v>48.5</v>
      </c>
      <c r="AC489" s="219">
        <f t="shared" si="46"/>
        <v>0</v>
      </c>
    </row>
    <row r="490" spans="1:29" x14ac:dyDescent="0.3">
      <c r="A490" s="159" t="s">
        <v>1518</v>
      </c>
      <c r="B490" s="160" t="s">
        <v>3190</v>
      </c>
      <c r="C490" s="160" t="s">
        <v>4745</v>
      </c>
      <c r="D490" s="113">
        <v>1</v>
      </c>
      <c r="E490" s="85">
        <v>52.6</v>
      </c>
      <c r="F490" s="86">
        <v>52.6</v>
      </c>
      <c r="G490" s="87">
        <v>1.7</v>
      </c>
      <c r="H490" s="87">
        <v>1.7</v>
      </c>
      <c r="I490" s="180" t="s">
        <v>165</v>
      </c>
      <c r="J490" s="96"/>
      <c r="K490" s="96"/>
      <c r="L490" s="96"/>
      <c r="M490" s="96"/>
      <c r="N490" s="96">
        <v>1</v>
      </c>
      <c r="O490" s="164"/>
      <c r="P490" s="164"/>
      <c r="Q490" s="164"/>
      <c r="R490" s="77">
        <f t="shared" si="47"/>
        <v>0</v>
      </c>
      <c r="S490" s="77"/>
      <c r="T490" s="291" t="str">
        <f>IFERROR(VLOOKUP(B490,'Найдено на объекте'!$A$2:$I$83,9,0),"-")</f>
        <v>-</v>
      </c>
      <c r="U490" s="196" t="str">
        <f t="shared" si="43"/>
        <v>-</v>
      </c>
      <c r="V490" s="95" t="str">
        <f>IFERROR(VLOOKUP(B490,[1]Отгрузки!$B$208:$C$281,2,0),"-")</f>
        <v>-</v>
      </c>
      <c r="W490" s="95" t="str">
        <f t="shared" si="48"/>
        <v>-</v>
      </c>
      <c r="X490" s="88">
        <f t="shared" si="44"/>
        <v>1</v>
      </c>
      <c r="Y490" s="196">
        <f t="shared" si="45"/>
        <v>5.2600000000000001E-2</v>
      </c>
      <c r="Z490" s="319"/>
      <c r="AA490" s="291"/>
      <c r="AB490" s="63">
        <f>VLOOKUP(B490,'[2]ВОМ КГ-3 СОЭКС'!$C$3:$G$2063,5,0)</f>
        <v>52.6</v>
      </c>
      <c r="AC490" s="219">
        <f t="shared" si="46"/>
        <v>0</v>
      </c>
    </row>
    <row r="491" spans="1:29" x14ac:dyDescent="0.3">
      <c r="A491" s="159" t="s">
        <v>1521</v>
      </c>
      <c r="B491" s="160" t="s">
        <v>3191</v>
      </c>
      <c r="C491" s="160" t="s">
        <v>4746</v>
      </c>
      <c r="D491" s="113">
        <v>1</v>
      </c>
      <c r="E491" s="85">
        <v>37.299999999999997</v>
      </c>
      <c r="F491" s="86">
        <v>37.299999999999997</v>
      </c>
      <c r="G491" s="87">
        <v>1.21</v>
      </c>
      <c r="H491" s="87">
        <v>1.21</v>
      </c>
      <c r="I491" s="180" t="s">
        <v>165</v>
      </c>
      <c r="J491" s="96"/>
      <c r="K491" s="96"/>
      <c r="L491" s="96"/>
      <c r="M491" s="96"/>
      <c r="N491" s="96">
        <v>1</v>
      </c>
      <c r="O491" s="164"/>
      <c r="P491" s="164"/>
      <c r="Q491" s="164"/>
      <c r="R491" s="77">
        <f t="shared" si="47"/>
        <v>0</v>
      </c>
      <c r="S491" s="77"/>
      <c r="T491" s="291" t="str">
        <f>IFERROR(VLOOKUP(B491,'Найдено на объекте'!$A$2:$I$83,9,0),"-")</f>
        <v>-</v>
      </c>
      <c r="U491" s="196" t="str">
        <f t="shared" si="43"/>
        <v>-</v>
      </c>
      <c r="V491" s="95" t="str">
        <f>IFERROR(VLOOKUP(B491,[1]Отгрузки!$B$208:$C$281,2,0),"-")</f>
        <v>-</v>
      </c>
      <c r="W491" s="95" t="str">
        <f t="shared" si="48"/>
        <v>-</v>
      </c>
      <c r="X491" s="88">
        <f t="shared" si="44"/>
        <v>1</v>
      </c>
      <c r="Y491" s="196">
        <f t="shared" si="45"/>
        <v>3.73E-2</v>
      </c>
      <c r="Z491" s="319"/>
      <c r="AA491" s="291"/>
      <c r="AB491" s="63">
        <f>VLOOKUP(B491,'[2]ВОМ КГ-3 СОЭКС'!$C$3:$G$2063,5,0)</f>
        <v>37.299999999999997</v>
      </c>
      <c r="AC491" s="219">
        <f t="shared" si="46"/>
        <v>0</v>
      </c>
    </row>
    <row r="492" spans="1:29" x14ac:dyDescent="0.3">
      <c r="A492" s="159" t="s">
        <v>1524</v>
      </c>
      <c r="B492" s="160" t="s">
        <v>3192</v>
      </c>
      <c r="C492" s="160" t="s">
        <v>4747</v>
      </c>
      <c r="D492" s="113">
        <v>1</v>
      </c>
      <c r="E492" s="85">
        <v>35.700000000000003</v>
      </c>
      <c r="F492" s="86">
        <v>35.700000000000003</v>
      </c>
      <c r="G492" s="87">
        <v>1.1599999999999999</v>
      </c>
      <c r="H492" s="87">
        <v>1.1599999999999999</v>
      </c>
      <c r="I492" s="180" t="s">
        <v>165</v>
      </c>
      <c r="J492" s="96"/>
      <c r="K492" s="96"/>
      <c r="L492" s="96"/>
      <c r="M492" s="96"/>
      <c r="N492" s="96">
        <v>1</v>
      </c>
      <c r="O492" s="164"/>
      <c r="P492" s="164"/>
      <c r="Q492" s="164"/>
      <c r="R492" s="77">
        <f t="shared" si="47"/>
        <v>0</v>
      </c>
      <c r="S492" s="77"/>
      <c r="T492" s="291" t="str">
        <f>IFERROR(VLOOKUP(B492,'Найдено на объекте'!$A$2:$I$83,9,0),"-")</f>
        <v>-</v>
      </c>
      <c r="U492" s="196" t="str">
        <f t="shared" si="43"/>
        <v>-</v>
      </c>
      <c r="V492" s="95" t="str">
        <f>IFERROR(VLOOKUP(B492,[1]Отгрузки!$B$208:$C$281,2,0),"-")</f>
        <v>-</v>
      </c>
      <c r="W492" s="95" t="str">
        <f t="shared" si="48"/>
        <v>-</v>
      </c>
      <c r="X492" s="88">
        <f t="shared" si="44"/>
        <v>1</v>
      </c>
      <c r="Y492" s="196">
        <f t="shared" si="45"/>
        <v>3.5700000000000003E-2</v>
      </c>
      <c r="Z492" s="319"/>
      <c r="AA492" s="291"/>
      <c r="AB492" s="63">
        <f>VLOOKUP(B492,'[2]ВОМ КГ-3 СОЭКС'!$C$3:$G$2063,5,0)</f>
        <v>35.700000000000003</v>
      </c>
      <c r="AC492" s="219">
        <f t="shared" si="46"/>
        <v>0</v>
      </c>
    </row>
    <row r="493" spans="1:29" x14ac:dyDescent="0.3">
      <c r="A493" s="159" t="s">
        <v>1527</v>
      </c>
      <c r="B493" s="160" t="s">
        <v>3193</v>
      </c>
      <c r="C493" s="160" t="s">
        <v>4748</v>
      </c>
      <c r="D493" s="113">
        <v>1</v>
      </c>
      <c r="E493" s="85">
        <v>30.1</v>
      </c>
      <c r="F493" s="86">
        <v>30.1</v>
      </c>
      <c r="G493" s="87">
        <v>0.98</v>
      </c>
      <c r="H493" s="87">
        <v>0.98</v>
      </c>
      <c r="I493" s="180" t="s">
        <v>165</v>
      </c>
      <c r="J493" s="96"/>
      <c r="K493" s="96"/>
      <c r="L493" s="96"/>
      <c r="M493" s="96"/>
      <c r="N493" s="96">
        <v>1</v>
      </c>
      <c r="O493" s="164"/>
      <c r="P493" s="164"/>
      <c r="Q493" s="164"/>
      <c r="R493" s="77">
        <f t="shared" si="47"/>
        <v>0</v>
      </c>
      <c r="S493" s="77"/>
      <c r="T493" s="291" t="str">
        <f>IFERROR(VLOOKUP(B493,'Найдено на объекте'!$A$2:$I$83,9,0),"-")</f>
        <v>-</v>
      </c>
      <c r="U493" s="196" t="str">
        <f t="shared" si="43"/>
        <v>-</v>
      </c>
      <c r="V493" s="95" t="str">
        <f>IFERROR(VLOOKUP(B493,[1]Отгрузки!$B$208:$C$281,2,0),"-")</f>
        <v>-</v>
      </c>
      <c r="W493" s="95" t="str">
        <f t="shared" si="48"/>
        <v>-</v>
      </c>
      <c r="X493" s="88">
        <f t="shared" si="44"/>
        <v>1</v>
      </c>
      <c r="Y493" s="196">
        <f t="shared" si="45"/>
        <v>3.0100000000000002E-2</v>
      </c>
      <c r="Z493" s="319"/>
      <c r="AA493" s="291"/>
      <c r="AB493" s="63">
        <f>VLOOKUP(B493,'[2]ВОМ КГ-3 СОЭКС'!$C$3:$G$2063,5,0)</f>
        <v>30.1</v>
      </c>
      <c r="AC493" s="219">
        <f t="shared" si="46"/>
        <v>0</v>
      </c>
    </row>
    <row r="494" spans="1:29" x14ac:dyDescent="0.3">
      <c r="A494" s="159" t="s">
        <v>1530</v>
      </c>
      <c r="B494" s="160" t="s">
        <v>3194</v>
      </c>
      <c r="C494" s="160" t="s">
        <v>4749</v>
      </c>
      <c r="D494" s="113">
        <v>1</v>
      </c>
      <c r="E494" s="85">
        <v>35.200000000000003</v>
      </c>
      <c r="F494" s="86">
        <v>35.200000000000003</v>
      </c>
      <c r="G494" s="87">
        <v>1.1399999999999999</v>
      </c>
      <c r="H494" s="87">
        <v>1.1399999999999999</v>
      </c>
      <c r="I494" s="180" t="s">
        <v>165</v>
      </c>
      <c r="J494" s="96"/>
      <c r="K494" s="96"/>
      <c r="L494" s="96"/>
      <c r="M494" s="96"/>
      <c r="N494" s="96">
        <v>1</v>
      </c>
      <c r="O494" s="164"/>
      <c r="P494" s="164"/>
      <c r="Q494" s="164"/>
      <c r="R494" s="77">
        <f t="shared" si="47"/>
        <v>0</v>
      </c>
      <c r="S494" s="77"/>
      <c r="T494" s="291" t="str">
        <f>IFERROR(VLOOKUP(B494,'Найдено на объекте'!$A$2:$I$83,9,0),"-")</f>
        <v>-</v>
      </c>
      <c r="U494" s="196" t="str">
        <f t="shared" si="43"/>
        <v>-</v>
      </c>
      <c r="V494" s="95" t="str">
        <f>IFERROR(VLOOKUP(B494,[1]Отгрузки!$B$208:$C$281,2,0),"-")</f>
        <v>-</v>
      </c>
      <c r="W494" s="95" t="str">
        <f t="shared" si="48"/>
        <v>-</v>
      </c>
      <c r="X494" s="88">
        <f t="shared" si="44"/>
        <v>1</v>
      </c>
      <c r="Y494" s="196">
        <f t="shared" si="45"/>
        <v>3.5200000000000002E-2</v>
      </c>
      <c r="Z494" s="319"/>
      <c r="AA494" s="291"/>
      <c r="AB494" s="63">
        <f>VLOOKUP(B494,'[2]ВОМ КГ-3 СОЭКС'!$C$3:$G$2063,5,0)</f>
        <v>35.200000000000003</v>
      </c>
      <c r="AC494" s="219">
        <f t="shared" si="46"/>
        <v>0</v>
      </c>
    </row>
    <row r="495" spans="1:29" x14ac:dyDescent="0.3">
      <c r="A495" s="159" t="s">
        <v>1533</v>
      </c>
      <c r="B495" s="160" t="s">
        <v>3195</v>
      </c>
      <c r="C495" s="160" t="s">
        <v>4750</v>
      </c>
      <c r="D495" s="113">
        <v>1</v>
      </c>
      <c r="E495" s="85">
        <v>24.7</v>
      </c>
      <c r="F495" s="86">
        <v>24.7</v>
      </c>
      <c r="G495" s="87">
        <v>0.8</v>
      </c>
      <c r="H495" s="87">
        <v>0.8</v>
      </c>
      <c r="I495" s="180" t="s">
        <v>165</v>
      </c>
      <c r="J495" s="96"/>
      <c r="K495" s="96"/>
      <c r="L495" s="96"/>
      <c r="M495" s="96"/>
      <c r="N495" s="96">
        <v>1</v>
      </c>
      <c r="O495" s="164"/>
      <c r="P495" s="164"/>
      <c r="Q495" s="164"/>
      <c r="R495" s="77">
        <f t="shared" si="47"/>
        <v>0</v>
      </c>
      <c r="S495" s="77"/>
      <c r="T495" s="291" t="str">
        <f>IFERROR(VLOOKUP(B495,'Найдено на объекте'!$A$2:$I$83,9,0),"-")</f>
        <v>-</v>
      </c>
      <c r="U495" s="196" t="str">
        <f t="shared" si="43"/>
        <v>-</v>
      </c>
      <c r="V495" s="95" t="str">
        <f>IFERROR(VLOOKUP(B495,[1]Отгрузки!$B$208:$C$281,2,0),"-")</f>
        <v>-</v>
      </c>
      <c r="W495" s="95" t="str">
        <f t="shared" si="48"/>
        <v>-</v>
      </c>
      <c r="X495" s="88">
        <f t="shared" si="44"/>
        <v>1</v>
      </c>
      <c r="Y495" s="196">
        <f t="shared" si="45"/>
        <v>2.47E-2</v>
      </c>
      <c r="Z495" s="319"/>
      <c r="AA495" s="291"/>
      <c r="AB495" s="63">
        <f>VLOOKUP(B495,'[2]ВОМ КГ-3 СОЭКС'!$C$3:$G$2063,5,0)</f>
        <v>24.7</v>
      </c>
      <c r="AC495" s="219">
        <f t="shared" si="46"/>
        <v>0</v>
      </c>
    </row>
    <row r="496" spans="1:29" x14ac:dyDescent="0.3">
      <c r="A496" s="159" t="s">
        <v>1536</v>
      </c>
      <c r="B496" s="160" t="s">
        <v>3196</v>
      </c>
      <c r="C496" s="160" t="s">
        <v>4751</v>
      </c>
      <c r="D496" s="113">
        <v>1</v>
      </c>
      <c r="E496" s="85">
        <v>69.900000000000006</v>
      </c>
      <c r="F496" s="86">
        <v>69.900000000000006</v>
      </c>
      <c r="G496" s="87">
        <v>2.2599999999999998</v>
      </c>
      <c r="H496" s="87">
        <v>2.2599999999999998</v>
      </c>
      <c r="I496" s="180" t="s">
        <v>165</v>
      </c>
      <c r="J496" s="96"/>
      <c r="K496" s="96"/>
      <c r="L496" s="96"/>
      <c r="M496" s="96"/>
      <c r="N496" s="96"/>
      <c r="O496" s="164"/>
      <c r="P496" s="164"/>
      <c r="Q496" s="164">
        <v>1</v>
      </c>
      <c r="R496" s="77">
        <f t="shared" si="47"/>
        <v>0</v>
      </c>
      <c r="S496" s="77"/>
      <c r="T496" s="291" t="str">
        <f>IFERROR(VLOOKUP(B496,'Найдено на объекте'!$A$2:$I$83,9,0),"-")</f>
        <v>-</v>
      </c>
      <c r="U496" s="196" t="str">
        <f t="shared" si="43"/>
        <v>-</v>
      </c>
      <c r="V496" s="95" t="str">
        <f>IFERROR(VLOOKUP(B496,[1]Отгрузки!$B$208:$C$281,2,0),"-")</f>
        <v>-</v>
      </c>
      <c r="W496" s="95" t="str">
        <f t="shared" si="48"/>
        <v>-</v>
      </c>
      <c r="X496" s="88">
        <f t="shared" si="44"/>
        <v>1</v>
      </c>
      <c r="Y496" s="196">
        <f t="shared" si="45"/>
        <v>6.9900000000000004E-2</v>
      </c>
      <c r="Z496" s="319"/>
      <c r="AA496" s="291"/>
      <c r="AB496" s="63">
        <f>VLOOKUP(B496,'[2]ВОМ КГ-3 СОЭКС'!$C$3:$G$2063,5,0)</f>
        <v>69.900000000000006</v>
      </c>
      <c r="AC496" s="219">
        <f t="shared" si="46"/>
        <v>0</v>
      </c>
    </row>
    <row r="497" spans="1:29" x14ac:dyDescent="0.3">
      <c r="A497" s="159" t="s">
        <v>1539</v>
      </c>
      <c r="B497" s="160" t="s">
        <v>3197</v>
      </c>
      <c r="C497" s="160" t="s">
        <v>4752</v>
      </c>
      <c r="D497" s="113">
        <v>2</v>
      </c>
      <c r="E497" s="85">
        <v>216.8</v>
      </c>
      <c r="F497" s="86">
        <v>433.6</v>
      </c>
      <c r="G497" s="87">
        <v>4.96</v>
      </c>
      <c r="H497" s="87">
        <v>9.92</v>
      </c>
      <c r="I497" s="180" t="s">
        <v>165</v>
      </c>
      <c r="J497" s="96"/>
      <c r="K497" s="96"/>
      <c r="L497" s="96"/>
      <c r="M497" s="96"/>
      <c r="N497" s="96">
        <v>2</v>
      </c>
      <c r="O497" s="164"/>
      <c r="P497" s="164"/>
      <c r="Q497" s="164"/>
      <c r="R497" s="77">
        <f t="shared" si="47"/>
        <v>0</v>
      </c>
      <c r="S497" s="77"/>
      <c r="T497" s="291" t="str">
        <f>IFERROR(VLOOKUP(B497,'Найдено на объекте'!$A$2:$I$83,9,0),"-")</f>
        <v>-</v>
      </c>
      <c r="U497" s="196" t="str">
        <f t="shared" si="43"/>
        <v>-</v>
      </c>
      <c r="V497" s="95" t="str">
        <f>IFERROR(VLOOKUP(B497,[1]Отгрузки!$B$208:$C$281,2,0),"-")</f>
        <v>-</v>
      </c>
      <c r="W497" s="95" t="str">
        <f t="shared" si="48"/>
        <v>-</v>
      </c>
      <c r="X497" s="88">
        <f t="shared" si="44"/>
        <v>2</v>
      </c>
      <c r="Y497" s="196">
        <f t="shared" si="45"/>
        <v>0.43360000000000004</v>
      </c>
      <c r="Z497" s="319"/>
      <c r="AA497" s="291"/>
      <c r="AB497" s="63">
        <f>VLOOKUP(B497,'[2]ВОМ КГ-3 СОЭКС'!$C$3:$G$2063,5,0)</f>
        <v>433.6</v>
      </c>
      <c r="AC497" s="219">
        <f t="shared" si="46"/>
        <v>0</v>
      </c>
    </row>
    <row r="498" spans="1:29" x14ac:dyDescent="0.3">
      <c r="A498" s="159" t="s">
        <v>1542</v>
      </c>
      <c r="B498" s="160" t="s">
        <v>3198</v>
      </c>
      <c r="C498" s="160" t="s">
        <v>4753</v>
      </c>
      <c r="D498" s="113">
        <v>1</v>
      </c>
      <c r="E498" s="85">
        <v>219.2</v>
      </c>
      <c r="F498" s="86">
        <v>219.2</v>
      </c>
      <c r="G498" s="87">
        <v>5.01</v>
      </c>
      <c r="H498" s="87">
        <v>5.01</v>
      </c>
      <c r="I498" s="180" t="s">
        <v>165</v>
      </c>
      <c r="J498" s="96"/>
      <c r="K498" s="96"/>
      <c r="L498" s="96"/>
      <c r="M498" s="96"/>
      <c r="N498" s="96">
        <v>1</v>
      </c>
      <c r="O498" s="164"/>
      <c r="P498" s="164"/>
      <c r="Q498" s="164"/>
      <c r="R498" s="77">
        <f t="shared" si="47"/>
        <v>0</v>
      </c>
      <c r="S498" s="77"/>
      <c r="T498" s="291" t="str">
        <f>IFERROR(VLOOKUP(B498,'Найдено на объекте'!$A$2:$I$83,9,0),"-")</f>
        <v>-</v>
      </c>
      <c r="U498" s="196" t="str">
        <f t="shared" si="43"/>
        <v>-</v>
      </c>
      <c r="V498" s="95" t="str">
        <f>IFERROR(VLOOKUP(B498,[1]Отгрузки!$B$208:$C$281,2,0),"-")</f>
        <v>-</v>
      </c>
      <c r="W498" s="95" t="str">
        <f t="shared" si="48"/>
        <v>-</v>
      </c>
      <c r="X498" s="88">
        <f t="shared" si="44"/>
        <v>1</v>
      </c>
      <c r="Y498" s="196">
        <f t="shared" si="45"/>
        <v>0.21919999999999998</v>
      </c>
      <c r="Z498" s="319"/>
      <c r="AA498" s="291"/>
      <c r="AB498" s="63">
        <f>VLOOKUP(B498,'[2]ВОМ КГ-3 СОЭКС'!$C$3:$G$2063,5,0)</f>
        <v>219.2</v>
      </c>
      <c r="AC498" s="219">
        <f t="shared" si="46"/>
        <v>0</v>
      </c>
    </row>
    <row r="499" spans="1:29" x14ac:dyDescent="0.3">
      <c r="A499" s="159" t="s">
        <v>1545</v>
      </c>
      <c r="B499" s="160" t="s">
        <v>3199</v>
      </c>
      <c r="C499" s="160" t="s">
        <v>4754</v>
      </c>
      <c r="D499" s="113">
        <v>1</v>
      </c>
      <c r="E499" s="85">
        <v>219.2</v>
      </c>
      <c r="F499" s="86">
        <v>219.2</v>
      </c>
      <c r="G499" s="87">
        <v>5.01</v>
      </c>
      <c r="H499" s="87">
        <v>5.01</v>
      </c>
      <c r="I499" s="180" t="s">
        <v>165</v>
      </c>
      <c r="J499" s="96"/>
      <c r="K499" s="96"/>
      <c r="L499" s="96"/>
      <c r="M499" s="96"/>
      <c r="N499" s="96">
        <v>1</v>
      </c>
      <c r="O499" s="164"/>
      <c r="P499" s="164"/>
      <c r="Q499" s="164"/>
      <c r="R499" s="77">
        <f t="shared" si="47"/>
        <v>0</v>
      </c>
      <c r="S499" s="77"/>
      <c r="T499" s="291" t="str">
        <f>IFERROR(VLOOKUP(B499,'Найдено на объекте'!$A$2:$I$83,9,0),"-")</f>
        <v>-</v>
      </c>
      <c r="U499" s="196" t="str">
        <f t="shared" si="43"/>
        <v>-</v>
      </c>
      <c r="V499" s="95" t="str">
        <f>IFERROR(VLOOKUP(B499,[1]Отгрузки!$B$208:$C$281,2,0),"-")</f>
        <v>-</v>
      </c>
      <c r="W499" s="95" t="str">
        <f t="shared" si="48"/>
        <v>-</v>
      </c>
      <c r="X499" s="88">
        <f t="shared" si="44"/>
        <v>1</v>
      </c>
      <c r="Y499" s="196">
        <f t="shared" si="45"/>
        <v>0.21919999999999998</v>
      </c>
      <c r="Z499" s="319"/>
      <c r="AA499" s="291"/>
      <c r="AB499" s="63">
        <f>VLOOKUP(B499,'[2]ВОМ КГ-3 СОЭКС'!$C$3:$G$2063,5,0)</f>
        <v>219.2</v>
      </c>
      <c r="AC499" s="219">
        <f t="shared" si="46"/>
        <v>0</v>
      </c>
    </row>
    <row r="500" spans="1:29" x14ac:dyDescent="0.3">
      <c r="A500" s="159" t="s">
        <v>1548</v>
      </c>
      <c r="B500" s="160" t="s">
        <v>3200</v>
      </c>
      <c r="C500" s="160" t="s">
        <v>4755</v>
      </c>
      <c r="D500" s="113">
        <v>1</v>
      </c>
      <c r="E500" s="85">
        <v>322.89999999999998</v>
      </c>
      <c r="F500" s="86">
        <v>322.89999999999998</v>
      </c>
      <c r="G500" s="87">
        <v>6.46</v>
      </c>
      <c r="H500" s="87">
        <v>6.46</v>
      </c>
      <c r="I500" s="180" t="s">
        <v>170</v>
      </c>
      <c r="J500" s="96"/>
      <c r="K500" s="96"/>
      <c r="L500" s="96"/>
      <c r="M500" s="96"/>
      <c r="N500" s="96">
        <v>1</v>
      </c>
      <c r="O500" s="164"/>
      <c r="P500" s="164"/>
      <c r="Q500" s="164"/>
      <c r="R500" s="77">
        <f t="shared" si="47"/>
        <v>0</v>
      </c>
      <c r="S500" s="77"/>
      <c r="T500" s="291" t="str">
        <f>IFERROR(VLOOKUP(B500,'Найдено на объекте'!$A$2:$I$83,9,0),"-")</f>
        <v>-</v>
      </c>
      <c r="U500" s="196" t="str">
        <f t="shared" si="43"/>
        <v>-</v>
      </c>
      <c r="V500" s="95" t="str">
        <f>IFERROR(VLOOKUP(B500,[1]Отгрузки!$B$208:$C$281,2,0),"-")</f>
        <v>-</v>
      </c>
      <c r="W500" s="95" t="str">
        <f t="shared" si="48"/>
        <v>-</v>
      </c>
      <c r="X500" s="88">
        <f t="shared" si="44"/>
        <v>1</v>
      </c>
      <c r="Y500" s="196">
        <f t="shared" si="45"/>
        <v>0.32289999999999996</v>
      </c>
      <c r="Z500" s="319"/>
      <c r="AA500" s="291"/>
      <c r="AB500" s="63">
        <f>VLOOKUP(B500,'[2]ВОМ КГ-3 СОЭКС'!$C$3:$G$2063,5,0)</f>
        <v>322.89999999999998</v>
      </c>
      <c r="AC500" s="219">
        <f t="shared" si="46"/>
        <v>0</v>
      </c>
    </row>
    <row r="501" spans="1:29" x14ac:dyDescent="0.3">
      <c r="A501" s="159" t="s">
        <v>1551</v>
      </c>
      <c r="B501" s="160" t="s">
        <v>3201</v>
      </c>
      <c r="C501" s="160" t="s">
        <v>4756</v>
      </c>
      <c r="D501" s="113">
        <v>1</v>
      </c>
      <c r="E501" s="85">
        <v>473.1</v>
      </c>
      <c r="F501" s="86">
        <v>473.1</v>
      </c>
      <c r="G501" s="87">
        <v>9.8000000000000007</v>
      </c>
      <c r="H501" s="87">
        <v>9.8000000000000007</v>
      </c>
      <c r="I501" s="180" t="s">
        <v>170</v>
      </c>
      <c r="J501" s="96"/>
      <c r="K501" s="96"/>
      <c r="L501" s="96"/>
      <c r="M501" s="96"/>
      <c r="N501" s="96">
        <v>1</v>
      </c>
      <c r="O501" s="164"/>
      <c r="P501" s="164"/>
      <c r="Q501" s="164"/>
      <c r="R501" s="77">
        <f t="shared" si="47"/>
        <v>0</v>
      </c>
      <c r="S501" s="77"/>
      <c r="T501" s="291" t="str">
        <f>IFERROR(VLOOKUP(B501,'Найдено на объекте'!$A$2:$I$83,9,0),"-")</f>
        <v>-</v>
      </c>
      <c r="U501" s="196" t="str">
        <f t="shared" si="43"/>
        <v>-</v>
      </c>
      <c r="V501" s="95" t="str">
        <f>IFERROR(VLOOKUP(B501,[1]Отгрузки!$B$208:$C$281,2,0),"-")</f>
        <v>-</v>
      </c>
      <c r="W501" s="95" t="str">
        <f t="shared" si="48"/>
        <v>-</v>
      </c>
      <c r="X501" s="88">
        <f t="shared" si="44"/>
        <v>1</v>
      </c>
      <c r="Y501" s="196">
        <f t="shared" si="45"/>
        <v>0.47310000000000002</v>
      </c>
      <c r="Z501" s="319"/>
      <c r="AA501" s="291"/>
      <c r="AB501" s="63">
        <f>VLOOKUP(B501,'[2]ВОМ КГ-3 СОЭКС'!$C$3:$G$2063,5,0)</f>
        <v>473.1</v>
      </c>
      <c r="AC501" s="219">
        <f t="shared" si="46"/>
        <v>0</v>
      </c>
    </row>
    <row r="502" spans="1:29" x14ac:dyDescent="0.3">
      <c r="A502" s="159" t="s">
        <v>1554</v>
      </c>
      <c r="B502" s="160" t="s">
        <v>3202</v>
      </c>
      <c r="C502" s="160" t="s">
        <v>4757</v>
      </c>
      <c r="D502" s="113">
        <v>1</v>
      </c>
      <c r="E502" s="85">
        <v>61.1</v>
      </c>
      <c r="F502" s="86">
        <v>61.1</v>
      </c>
      <c r="G502" s="87">
        <v>1.71</v>
      </c>
      <c r="H502" s="87">
        <v>1.71</v>
      </c>
      <c r="I502" s="180" t="s">
        <v>170</v>
      </c>
      <c r="J502" s="96">
        <v>1</v>
      </c>
      <c r="K502" s="96"/>
      <c r="L502" s="96"/>
      <c r="M502" s="96"/>
      <c r="N502" s="96"/>
      <c r="O502" s="164"/>
      <c r="P502" s="164"/>
      <c r="Q502" s="164"/>
      <c r="R502" s="77">
        <f t="shared" si="47"/>
        <v>0</v>
      </c>
      <c r="S502" s="77"/>
      <c r="T502" s="291" t="str">
        <f>IFERROR(VLOOKUP(B502,'Найдено на объекте'!$A$2:$I$83,9,0),"-")</f>
        <v>-</v>
      </c>
      <c r="U502" s="196" t="str">
        <f t="shared" si="43"/>
        <v>-</v>
      </c>
      <c r="V502" s="95" t="str">
        <f>IFERROR(VLOOKUP(B502,[1]Отгрузки!$B$208:$C$281,2,0),"-")</f>
        <v>-</v>
      </c>
      <c r="W502" s="95" t="str">
        <f t="shared" si="48"/>
        <v>-</v>
      </c>
      <c r="X502" s="88">
        <f t="shared" si="44"/>
        <v>1</v>
      </c>
      <c r="Y502" s="196">
        <f t="shared" si="45"/>
        <v>6.1100000000000002E-2</v>
      </c>
      <c r="Z502" s="319"/>
      <c r="AA502" s="291"/>
      <c r="AB502" s="63">
        <f>VLOOKUP(B502,'[2]ВОМ КГ-3 СОЭКС'!$C$3:$G$2063,5,0)</f>
        <v>61.1</v>
      </c>
      <c r="AC502" s="219">
        <f t="shared" si="46"/>
        <v>0</v>
      </c>
    </row>
    <row r="503" spans="1:29" x14ac:dyDescent="0.3">
      <c r="A503" s="159" t="s">
        <v>1557</v>
      </c>
      <c r="B503" s="160" t="s">
        <v>3203</v>
      </c>
      <c r="C503" s="160" t="s">
        <v>4758</v>
      </c>
      <c r="D503" s="113">
        <v>1</v>
      </c>
      <c r="E503" s="85">
        <v>237.1</v>
      </c>
      <c r="F503" s="86">
        <v>237.1</v>
      </c>
      <c r="G503" s="87">
        <v>6.5</v>
      </c>
      <c r="H503" s="87">
        <v>6.5</v>
      </c>
      <c r="I503" s="180" t="s">
        <v>170</v>
      </c>
      <c r="J503" s="96"/>
      <c r="K503" s="96"/>
      <c r="L503" s="96"/>
      <c r="M503" s="96"/>
      <c r="N503" s="96"/>
      <c r="O503" s="164"/>
      <c r="P503" s="164"/>
      <c r="Q503" s="164">
        <v>1</v>
      </c>
      <c r="R503" s="77">
        <f t="shared" si="47"/>
        <v>0</v>
      </c>
      <c r="S503" s="77"/>
      <c r="T503" s="291" t="str">
        <f>IFERROR(VLOOKUP(B503,'Найдено на объекте'!$A$2:$I$83,9,0),"-")</f>
        <v>-</v>
      </c>
      <c r="U503" s="196" t="str">
        <f t="shared" si="43"/>
        <v>-</v>
      </c>
      <c r="V503" s="95" t="str">
        <f>IFERROR(VLOOKUP(B503,[1]Отгрузки!$B$208:$C$281,2,0),"-")</f>
        <v>-</v>
      </c>
      <c r="W503" s="95" t="str">
        <f t="shared" si="48"/>
        <v>-</v>
      </c>
      <c r="X503" s="88">
        <f t="shared" si="44"/>
        <v>1</v>
      </c>
      <c r="Y503" s="196">
        <f t="shared" si="45"/>
        <v>0.23710000000000001</v>
      </c>
      <c r="Z503" s="319"/>
      <c r="AA503" s="291"/>
      <c r="AB503" s="63">
        <f>VLOOKUP(B503,'[2]ВОМ КГ-3 СОЭКС'!$C$3:$G$2063,5,0)</f>
        <v>237.1</v>
      </c>
      <c r="AC503" s="219">
        <f t="shared" si="46"/>
        <v>0</v>
      </c>
    </row>
    <row r="504" spans="1:29" x14ac:dyDescent="0.3">
      <c r="A504" s="159" t="s">
        <v>1560</v>
      </c>
      <c r="B504" s="160" t="s">
        <v>3204</v>
      </c>
      <c r="C504" s="160" t="s">
        <v>4759</v>
      </c>
      <c r="D504" s="113">
        <v>12</v>
      </c>
      <c r="E504" s="85">
        <v>28.9</v>
      </c>
      <c r="F504" s="86">
        <v>346.8</v>
      </c>
      <c r="G504" s="87">
        <v>0.82</v>
      </c>
      <c r="H504" s="87">
        <v>9.84</v>
      </c>
      <c r="I504" s="180" t="s">
        <v>170</v>
      </c>
      <c r="J504" s="96"/>
      <c r="K504" s="96">
        <v>2</v>
      </c>
      <c r="L504" s="96">
        <v>2</v>
      </c>
      <c r="M504" s="96">
        <v>2</v>
      </c>
      <c r="N504" s="96"/>
      <c r="O504" s="164">
        <v>2</v>
      </c>
      <c r="P504" s="164">
        <v>2</v>
      </c>
      <c r="Q504" s="164">
        <v>2</v>
      </c>
      <c r="R504" s="77">
        <f t="shared" si="47"/>
        <v>0</v>
      </c>
      <c r="S504" s="77"/>
      <c r="T504" s="291" t="str">
        <f>IFERROR(VLOOKUP(B504,'Найдено на объекте'!$A$2:$I$83,9,0),"-")</f>
        <v>-</v>
      </c>
      <c r="U504" s="196" t="str">
        <f t="shared" si="43"/>
        <v>-</v>
      </c>
      <c r="V504" s="95" t="str">
        <f>IFERROR(VLOOKUP(B504,[1]Отгрузки!$B$208:$C$281,2,0),"-")</f>
        <v>-</v>
      </c>
      <c r="W504" s="95" t="str">
        <f t="shared" si="48"/>
        <v>-</v>
      </c>
      <c r="X504" s="88">
        <f t="shared" si="44"/>
        <v>12</v>
      </c>
      <c r="Y504" s="196">
        <f t="shared" si="45"/>
        <v>0.34679999999999994</v>
      </c>
      <c r="Z504" s="319"/>
      <c r="AA504" s="291"/>
      <c r="AB504" s="63">
        <f>VLOOKUP(B504,'[2]ВОМ КГ-3 СОЭКС'!$C$3:$G$2063,5,0)</f>
        <v>346.8</v>
      </c>
      <c r="AC504" s="219">
        <f t="shared" si="46"/>
        <v>0</v>
      </c>
    </row>
    <row r="505" spans="1:29" ht="15" customHeight="1" x14ac:dyDescent="0.3">
      <c r="A505" s="159" t="s">
        <v>1563</v>
      </c>
      <c r="B505" s="160" t="s">
        <v>3205</v>
      </c>
      <c r="C505" s="160" t="s">
        <v>4760</v>
      </c>
      <c r="D505" s="113">
        <v>1</v>
      </c>
      <c r="E505" s="85">
        <v>36</v>
      </c>
      <c r="F505" s="86">
        <v>36</v>
      </c>
      <c r="G505" s="87">
        <v>0.98</v>
      </c>
      <c r="H505" s="87">
        <v>0.98</v>
      </c>
      <c r="I505" s="180" t="s">
        <v>170</v>
      </c>
      <c r="J505" s="96"/>
      <c r="K505" s="96"/>
      <c r="L505" s="96"/>
      <c r="M505" s="96"/>
      <c r="N505" s="96">
        <v>1</v>
      </c>
      <c r="O505" s="164"/>
      <c r="P505" s="164"/>
      <c r="Q505" s="164"/>
      <c r="R505" s="77">
        <f t="shared" si="47"/>
        <v>0</v>
      </c>
      <c r="S505" s="77"/>
      <c r="T505" s="291" t="str">
        <f>IFERROR(VLOOKUP(B505,'Найдено на объекте'!$A$2:$I$83,9,0),"-")</f>
        <v>-</v>
      </c>
      <c r="U505" s="196" t="str">
        <f t="shared" si="43"/>
        <v>-</v>
      </c>
      <c r="V505" s="95" t="str">
        <f>IFERROR(VLOOKUP(B505,[1]Отгрузки!$B$208:$C$281,2,0),"-")</f>
        <v>-</v>
      </c>
      <c r="W505" s="95" t="str">
        <f t="shared" si="48"/>
        <v>-</v>
      </c>
      <c r="X505" s="88">
        <f t="shared" si="44"/>
        <v>1</v>
      </c>
      <c r="Y505" s="196">
        <f t="shared" si="45"/>
        <v>3.5999999999999997E-2</v>
      </c>
      <c r="Z505" s="319"/>
      <c r="AA505" s="291"/>
      <c r="AB505" s="63">
        <f>VLOOKUP(B505,'[2]ВОМ КГ-3 СОЭКС'!$C$3:$G$2063,5,0)</f>
        <v>36</v>
      </c>
      <c r="AC505" s="219">
        <f t="shared" si="46"/>
        <v>0</v>
      </c>
    </row>
    <row r="506" spans="1:29" x14ac:dyDescent="0.3">
      <c r="A506" s="159" t="s">
        <v>1566</v>
      </c>
      <c r="B506" s="160" t="s">
        <v>3206</v>
      </c>
      <c r="C506" s="160" t="s">
        <v>4761</v>
      </c>
      <c r="D506" s="113">
        <v>1</v>
      </c>
      <c r="E506" s="85">
        <v>45.9</v>
      </c>
      <c r="F506" s="86">
        <v>45.9</v>
      </c>
      <c r="G506" s="87">
        <v>1.25</v>
      </c>
      <c r="H506" s="87">
        <v>1.25</v>
      </c>
      <c r="I506" s="180" t="s">
        <v>170</v>
      </c>
      <c r="J506" s="96"/>
      <c r="K506" s="96"/>
      <c r="L506" s="96"/>
      <c r="M506" s="96"/>
      <c r="N506" s="96">
        <v>1</v>
      </c>
      <c r="O506" s="164"/>
      <c r="P506" s="164"/>
      <c r="Q506" s="164"/>
      <c r="R506" s="77">
        <f t="shared" si="47"/>
        <v>0</v>
      </c>
      <c r="S506" s="77"/>
      <c r="T506" s="291" t="str">
        <f>IFERROR(VLOOKUP(B506,'Найдено на объекте'!$A$2:$I$83,9,0),"-")</f>
        <v>-</v>
      </c>
      <c r="U506" s="196" t="str">
        <f t="shared" si="43"/>
        <v>-</v>
      </c>
      <c r="V506" s="95" t="str">
        <f>IFERROR(VLOOKUP(B506,[1]Отгрузки!$B$208:$C$281,2,0),"-")</f>
        <v>-</v>
      </c>
      <c r="W506" s="95" t="str">
        <f t="shared" si="48"/>
        <v>-</v>
      </c>
      <c r="X506" s="88">
        <f t="shared" si="44"/>
        <v>1</v>
      </c>
      <c r="Y506" s="196">
        <f t="shared" si="45"/>
        <v>4.5899999999999996E-2</v>
      </c>
      <c r="Z506" s="319"/>
      <c r="AA506" s="291"/>
      <c r="AB506" s="63">
        <f>VLOOKUP(B506,'[2]ВОМ КГ-3 СОЭКС'!$C$3:$G$2063,5,0)</f>
        <v>45.9</v>
      </c>
      <c r="AC506" s="219">
        <f t="shared" si="46"/>
        <v>0</v>
      </c>
    </row>
    <row r="507" spans="1:29" x14ac:dyDescent="0.3">
      <c r="A507" s="159" t="s">
        <v>1569</v>
      </c>
      <c r="B507" s="160" t="s">
        <v>3207</v>
      </c>
      <c r="C507" s="160" t="s">
        <v>4762</v>
      </c>
      <c r="D507" s="113">
        <v>1</v>
      </c>
      <c r="E507" s="85">
        <v>9.4</v>
      </c>
      <c r="F507" s="86">
        <v>9.4</v>
      </c>
      <c r="G507" s="87">
        <v>0.5</v>
      </c>
      <c r="H507" s="87">
        <v>0.5</v>
      </c>
      <c r="I507" s="180" t="s">
        <v>170</v>
      </c>
      <c r="J507" s="96">
        <v>1</v>
      </c>
      <c r="K507" s="96"/>
      <c r="L507" s="96"/>
      <c r="M507" s="96"/>
      <c r="N507" s="96"/>
      <c r="O507" s="164"/>
      <c r="P507" s="164"/>
      <c r="Q507" s="164"/>
      <c r="R507" s="77">
        <f t="shared" si="47"/>
        <v>0</v>
      </c>
      <c r="S507" s="77"/>
      <c r="T507" s="291" t="str">
        <f>IFERROR(VLOOKUP(B507,'Найдено на объекте'!$A$2:$I$83,9,0),"-")</f>
        <v>-</v>
      </c>
      <c r="U507" s="196" t="str">
        <f t="shared" si="43"/>
        <v>-</v>
      </c>
      <c r="V507" s="95" t="str">
        <f>IFERROR(VLOOKUP(B507,[1]Отгрузки!$B$208:$C$281,2,0),"-")</f>
        <v>-</v>
      </c>
      <c r="W507" s="95" t="str">
        <f t="shared" si="48"/>
        <v>-</v>
      </c>
      <c r="X507" s="88">
        <f t="shared" si="44"/>
        <v>1</v>
      </c>
      <c r="Y507" s="196">
        <f t="shared" si="45"/>
        <v>9.4000000000000004E-3</v>
      </c>
      <c r="Z507" s="319"/>
      <c r="AA507" s="291"/>
      <c r="AB507" s="63">
        <f>VLOOKUP(B507,'[2]ВОМ КГ-3 СОЭКС'!$C$3:$G$2063,5,0)</f>
        <v>9.4</v>
      </c>
      <c r="AC507" s="219">
        <f t="shared" si="46"/>
        <v>0</v>
      </c>
    </row>
    <row r="508" spans="1:29" x14ac:dyDescent="0.3">
      <c r="A508" s="159" t="s">
        <v>1572</v>
      </c>
      <c r="B508" s="160" t="s">
        <v>3208</v>
      </c>
      <c r="C508" s="160" t="s">
        <v>4763</v>
      </c>
      <c r="D508" s="113">
        <v>1</v>
      </c>
      <c r="E508" s="85">
        <v>8.8000000000000007</v>
      </c>
      <c r="F508" s="86">
        <v>8.8000000000000007</v>
      </c>
      <c r="G508" s="87">
        <v>0.46</v>
      </c>
      <c r="H508" s="87">
        <v>0.46</v>
      </c>
      <c r="I508" s="180" t="s">
        <v>170</v>
      </c>
      <c r="J508" s="96">
        <v>1</v>
      </c>
      <c r="K508" s="96"/>
      <c r="L508" s="96"/>
      <c r="M508" s="96"/>
      <c r="N508" s="96"/>
      <c r="O508" s="164"/>
      <c r="P508" s="164"/>
      <c r="Q508" s="164"/>
      <c r="R508" s="77">
        <f t="shared" si="47"/>
        <v>0</v>
      </c>
      <c r="S508" s="77"/>
      <c r="T508" s="291" t="str">
        <f>IFERROR(VLOOKUP(B508,'Найдено на объекте'!$A$2:$I$83,9,0),"-")</f>
        <v>-</v>
      </c>
      <c r="U508" s="196" t="str">
        <f t="shared" si="43"/>
        <v>-</v>
      </c>
      <c r="V508" s="95" t="str">
        <f>IFERROR(VLOOKUP(B508,[1]Отгрузки!$B$208:$C$281,2,0),"-")</f>
        <v>-</v>
      </c>
      <c r="W508" s="95" t="str">
        <f t="shared" si="48"/>
        <v>-</v>
      </c>
      <c r="X508" s="88">
        <f t="shared" si="44"/>
        <v>1</v>
      </c>
      <c r="Y508" s="196">
        <f t="shared" si="45"/>
        <v>8.8000000000000005E-3</v>
      </c>
      <c r="Z508" s="319"/>
      <c r="AA508" s="291"/>
      <c r="AB508" s="63">
        <f>VLOOKUP(B508,'[2]ВОМ КГ-3 СОЭКС'!$C$3:$G$2063,5,0)</f>
        <v>8.8000000000000007</v>
      </c>
      <c r="AC508" s="219">
        <f t="shared" si="46"/>
        <v>0</v>
      </c>
    </row>
    <row r="509" spans="1:29" x14ac:dyDescent="0.3">
      <c r="A509" s="159" t="s">
        <v>1575</v>
      </c>
      <c r="B509" s="160" t="s">
        <v>3209</v>
      </c>
      <c r="C509" s="160" t="s">
        <v>4764</v>
      </c>
      <c r="D509" s="113">
        <v>13</v>
      </c>
      <c r="E509" s="85">
        <v>10.9</v>
      </c>
      <c r="F509" s="86">
        <v>141.69999999999999</v>
      </c>
      <c r="G509" s="87">
        <v>0.56999999999999995</v>
      </c>
      <c r="H509" s="87">
        <v>7.41</v>
      </c>
      <c r="I509" s="180" t="s">
        <v>170</v>
      </c>
      <c r="J509" s="96">
        <v>1</v>
      </c>
      <c r="K509" s="96">
        <v>2</v>
      </c>
      <c r="L509" s="96">
        <v>2</v>
      </c>
      <c r="M509" s="96">
        <v>2</v>
      </c>
      <c r="N509" s="96"/>
      <c r="O509" s="164">
        <v>2</v>
      </c>
      <c r="P509" s="164">
        <v>2</v>
      </c>
      <c r="Q509" s="164">
        <v>2</v>
      </c>
      <c r="R509" s="77">
        <f t="shared" si="47"/>
        <v>0</v>
      </c>
      <c r="S509" s="77"/>
      <c r="T509" s="291" t="str">
        <f>IFERROR(VLOOKUP(B509,'Найдено на объекте'!$A$2:$I$83,9,0),"-")</f>
        <v>-</v>
      </c>
      <c r="U509" s="196" t="str">
        <f t="shared" si="43"/>
        <v>-</v>
      </c>
      <c r="V509" s="95" t="str">
        <f>IFERROR(VLOOKUP(B509,[1]Отгрузки!$B$208:$C$281,2,0),"-")</f>
        <v>-</v>
      </c>
      <c r="W509" s="95" t="str">
        <f t="shared" si="48"/>
        <v>-</v>
      </c>
      <c r="X509" s="88">
        <f t="shared" si="44"/>
        <v>13</v>
      </c>
      <c r="Y509" s="196">
        <f t="shared" si="45"/>
        <v>0.14170000000000002</v>
      </c>
      <c r="Z509" s="319"/>
      <c r="AA509" s="291"/>
      <c r="AB509" s="63">
        <f>VLOOKUP(B509,'[2]ВОМ КГ-3 СОЭКС'!$C$3:$G$2063,5,0)</f>
        <v>141.69999999999999</v>
      </c>
      <c r="AC509" s="219">
        <f t="shared" si="46"/>
        <v>0</v>
      </c>
    </row>
    <row r="510" spans="1:29" x14ac:dyDescent="0.3">
      <c r="A510" s="159" t="s">
        <v>1578</v>
      </c>
      <c r="B510" s="160" t="s">
        <v>3210</v>
      </c>
      <c r="C510" s="160" t="s">
        <v>4765</v>
      </c>
      <c r="D510" s="113">
        <v>1</v>
      </c>
      <c r="E510" s="85">
        <v>10.4</v>
      </c>
      <c r="F510" s="86">
        <v>10.4</v>
      </c>
      <c r="G510" s="87">
        <v>0.55000000000000004</v>
      </c>
      <c r="H510" s="87">
        <v>0.55000000000000004</v>
      </c>
      <c r="I510" s="180" t="s">
        <v>170</v>
      </c>
      <c r="J510" s="96">
        <v>1</v>
      </c>
      <c r="K510" s="96"/>
      <c r="L510" s="96"/>
      <c r="M510" s="96"/>
      <c r="N510" s="96"/>
      <c r="O510" s="164"/>
      <c r="P510" s="164"/>
      <c r="Q510" s="164"/>
      <c r="R510" s="77">
        <f t="shared" si="47"/>
        <v>0</v>
      </c>
      <c r="S510" s="77"/>
      <c r="T510" s="291" t="str">
        <f>IFERROR(VLOOKUP(B510,'Найдено на объекте'!$A$2:$I$83,9,0),"-")</f>
        <v>-</v>
      </c>
      <c r="U510" s="196" t="str">
        <f t="shared" si="43"/>
        <v>-</v>
      </c>
      <c r="V510" s="95" t="str">
        <f>IFERROR(VLOOKUP(B510,[1]Отгрузки!$B$208:$C$281,2,0),"-")</f>
        <v>-</v>
      </c>
      <c r="W510" s="95" t="str">
        <f t="shared" si="48"/>
        <v>-</v>
      </c>
      <c r="X510" s="88">
        <f t="shared" si="44"/>
        <v>1</v>
      </c>
      <c r="Y510" s="196">
        <f t="shared" si="45"/>
        <v>1.04E-2</v>
      </c>
      <c r="Z510" s="319"/>
      <c r="AA510" s="291"/>
      <c r="AB510" s="63">
        <f>VLOOKUP(B510,'[2]ВОМ КГ-3 СОЭКС'!$C$3:$G$2063,5,0)</f>
        <v>10.4</v>
      </c>
      <c r="AC510" s="219">
        <f t="shared" si="46"/>
        <v>0</v>
      </c>
    </row>
    <row r="511" spans="1:29" x14ac:dyDescent="0.3">
      <c r="A511" s="159" t="s">
        <v>1581</v>
      </c>
      <c r="B511" s="160" t="s">
        <v>3211</v>
      </c>
      <c r="C511" s="160" t="s">
        <v>4766</v>
      </c>
      <c r="D511" s="113">
        <v>12</v>
      </c>
      <c r="E511" s="85">
        <v>8.8000000000000007</v>
      </c>
      <c r="F511" s="86">
        <v>105.6</v>
      </c>
      <c r="G511" s="87">
        <v>0.46</v>
      </c>
      <c r="H511" s="87">
        <v>5.52</v>
      </c>
      <c r="I511" s="180" t="s">
        <v>170</v>
      </c>
      <c r="J511" s="96"/>
      <c r="K511" s="96">
        <v>2</v>
      </c>
      <c r="L511" s="96">
        <v>2</v>
      </c>
      <c r="M511" s="96">
        <v>2</v>
      </c>
      <c r="N511" s="96"/>
      <c r="O511" s="164">
        <v>2</v>
      </c>
      <c r="P511" s="164">
        <v>2</v>
      </c>
      <c r="Q511" s="164">
        <v>2</v>
      </c>
      <c r="R511" s="77">
        <f t="shared" si="47"/>
        <v>0</v>
      </c>
      <c r="S511" s="77"/>
      <c r="T511" s="291" t="str">
        <f>IFERROR(VLOOKUP(B511,'Найдено на объекте'!$A$2:$I$83,9,0),"-")</f>
        <v>-</v>
      </c>
      <c r="U511" s="196" t="str">
        <f t="shared" si="43"/>
        <v>-</v>
      </c>
      <c r="V511" s="95" t="str">
        <f>IFERROR(VLOOKUP(B511,[1]Отгрузки!$B$208:$C$281,2,0),"-")</f>
        <v>-</v>
      </c>
      <c r="W511" s="95" t="str">
        <f t="shared" si="48"/>
        <v>-</v>
      </c>
      <c r="X511" s="88">
        <f t="shared" si="44"/>
        <v>12</v>
      </c>
      <c r="Y511" s="196">
        <f t="shared" si="45"/>
        <v>0.10560000000000001</v>
      </c>
      <c r="Z511" s="319"/>
      <c r="AA511" s="291"/>
      <c r="AB511" s="63">
        <f>VLOOKUP(B511,'[2]ВОМ КГ-3 СОЭКС'!$C$3:$G$2063,5,0)</f>
        <v>105.6</v>
      </c>
      <c r="AC511" s="219">
        <f t="shared" si="46"/>
        <v>0</v>
      </c>
    </row>
    <row r="512" spans="1:29" x14ac:dyDescent="0.3">
      <c r="A512" s="159" t="s">
        <v>1584</v>
      </c>
      <c r="B512" s="160" t="s">
        <v>3212</v>
      </c>
      <c r="C512" s="160" t="s">
        <v>4767</v>
      </c>
      <c r="D512" s="113">
        <v>12</v>
      </c>
      <c r="E512" s="85">
        <v>10.5</v>
      </c>
      <c r="F512" s="86">
        <v>126</v>
      </c>
      <c r="G512" s="87">
        <v>0.55000000000000004</v>
      </c>
      <c r="H512" s="87">
        <v>6.6</v>
      </c>
      <c r="I512" s="180" t="s">
        <v>170</v>
      </c>
      <c r="J512" s="96"/>
      <c r="K512" s="96">
        <v>2</v>
      </c>
      <c r="L512" s="96">
        <v>2</v>
      </c>
      <c r="M512" s="96">
        <v>2</v>
      </c>
      <c r="N512" s="96"/>
      <c r="O512" s="164">
        <v>2</v>
      </c>
      <c r="P512" s="164">
        <v>2</v>
      </c>
      <c r="Q512" s="164">
        <v>2</v>
      </c>
      <c r="R512" s="77">
        <f t="shared" si="47"/>
        <v>0</v>
      </c>
      <c r="S512" s="77"/>
      <c r="T512" s="291" t="str">
        <f>IFERROR(VLOOKUP(B512,'Найдено на объекте'!$A$2:$I$83,9,0),"-")</f>
        <v>-</v>
      </c>
      <c r="U512" s="196" t="str">
        <f t="shared" si="43"/>
        <v>-</v>
      </c>
      <c r="V512" s="95" t="str">
        <f>IFERROR(VLOOKUP(B512,[1]Отгрузки!$B$208:$C$281,2,0),"-")</f>
        <v>-</v>
      </c>
      <c r="W512" s="95" t="str">
        <f t="shared" si="48"/>
        <v>-</v>
      </c>
      <c r="X512" s="88">
        <f t="shared" si="44"/>
        <v>12</v>
      </c>
      <c r="Y512" s="196">
        <f t="shared" si="45"/>
        <v>0.126</v>
      </c>
      <c r="Z512" s="319"/>
      <c r="AA512" s="291"/>
      <c r="AB512" s="63">
        <f>VLOOKUP(B512,'[2]ВОМ КГ-3 СОЭКС'!$C$3:$G$2063,5,0)</f>
        <v>126</v>
      </c>
      <c r="AC512" s="219">
        <f t="shared" si="46"/>
        <v>0</v>
      </c>
    </row>
    <row r="513" spans="1:29" x14ac:dyDescent="0.3">
      <c r="A513" s="159" t="s">
        <v>1587</v>
      </c>
      <c r="B513" s="160" t="s">
        <v>3213</v>
      </c>
      <c r="C513" s="160" t="s">
        <v>4768</v>
      </c>
      <c r="D513" s="113">
        <v>1</v>
      </c>
      <c r="E513" s="85">
        <v>9.6</v>
      </c>
      <c r="F513" s="86">
        <v>9.6</v>
      </c>
      <c r="G513" s="87">
        <v>0.51</v>
      </c>
      <c r="H513" s="87">
        <v>0.51</v>
      </c>
      <c r="I513" s="180" t="s">
        <v>170</v>
      </c>
      <c r="J513" s="96">
        <v>1</v>
      </c>
      <c r="K513" s="96"/>
      <c r="L513" s="96"/>
      <c r="M513" s="96"/>
      <c r="N513" s="96"/>
      <c r="O513" s="164"/>
      <c r="P513" s="164"/>
      <c r="Q513" s="164"/>
      <c r="R513" s="77">
        <f t="shared" si="47"/>
        <v>0</v>
      </c>
      <c r="S513" s="77"/>
      <c r="T513" s="291" t="str">
        <f>IFERROR(VLOOKUP(B513,'Найдено на объекте'!$A$2:$I$83,9,0),"-")</f>
        <v>-</v>
      </c>
      <c r="U513" s="196" t="str">
        <f t="shared" si="43"/>
        <v>-</v>
      </c>
      <c r="V513" s="95" t="str">
        <f>IFERROR(VLOOKUP(B513,[1]Отгрузки!$B$208:$C$281,2,0),"-")</f>
        <v>-</v>
      </c>
      <c r="W513" s="95" t="str">
        <f t="shared" si="48"/>
        <v>-</v>
      </c>
      <c r="X513" s="88">
        <f t="shared" si="44"/>
        <v>1</v>
      </c>
      <c r="Y513" s="196">
        <f t="shared" si="45"/>
        <v>9.5999999999999992E-3</v>
      </c>
      <c r="Z513" s="319"/>
      <c r="AA513" s="291"/>
      <c r="AB513" s="63">
        <f>VLOOKUP(B513,'[2]ВОМ КГ-3 СОЭКС'!$C$3:$G$2063,5,0)</f>
        <v>9.6</v>
      </c>
      <c r="AC513" s="219">
        <f t="shared" si="46"/>
        <v>0</v>
      </c>
    </row>
    <row r="514" spans="1:29" x14ac:dyDescent="0.3">
      <c r="A514" s="159" t="s">
        <v>1590</v>
      </c>
      <c r="B514" s="160" t="s">
        <v>3214</v>
      </c>
      <c r="C514" s="160" t="s">
        <v>4769</v>
      </c>
      <c r="D514" s="113">
        <v>1</v>
      </c>
      <c r="E514" s="85">
        <v>9.3000000000000007</v>
      </c>
      <c r="F514" s="86">
        <v>9.3000000000000007</v>
      </c>
      <c r="G514" s="87">
        <v>0.49</v>
      </c>
      <c r="H514" s="87">
        <v>0.49</v>
      </c>
      <c r="I514" s="180" t="s">
        <v>170</v>
      </c>
      <c r="J514" s="96">
        <v>1</v>
      </c>
      <c r="K514" s="96"/>
      <c r="L514" s="96"/>
      <c r="M514" s="96"/>
      <c r="N514" s="96"/>
      <c r="O514" s="164"/>
      <c r="P514" s="164"/>
      <c r="Q514" s="164"/>
      <c r="R514" s="77">
        <f t="shared" si="47"/>
        <v>0</v>
      </c>
      <c r="S514" s="77"/>
      <c r="T514" s="291" t="str">
        <f>IFERROR(VLOOKUP(B514,'Найдено на объекте'!$A$2:$I$83,9,0),"-")</f>
        <v>-</v>
      </c>
      <c r="U514" s="196" t="str">
        <f t="shared" si="43"/>
        <v>-</v>
      </c>
      <c r="V514" s="95" t="str">
        <f>IFERROR(VLOOKUP(B514,[1]Отгрузки!$B$208:$C$281,2,0),"-")</f>
        <v>-</v>
      </c>
      <c r="W514" s="95" t="str">
        <f t="shared" si="48"/>
        <v>-</v>
      </c>
      <c r="X514" s="88">
        <f t="shared" si="44"/>
        <v>1</v>
      </c>
      <c r="Y514" s="196">
        <f t="shared" si="45"/>
        <v>9.300000000000001E-3</v>
      </c>
      <c r="Z514" s="319"/>
      <c r="AA514" s="291"/>
      <c r="AB514" s="63">
        <f>VLOOKUP(B514,'[2]ВОМ КГ-3 СОЭКС'!$C$3:$G$2063,5,0)</f>
        <v>9.3000000000000007</v>
      </c>
      <c r="AC514" s="219">
        <f t="shared" si="46"/>
        <v>0</v>
      </c>
    </row>
    <row r="515" spans="1:29" x14ac:dyDescent="0.3">
      <c r="A515" s="159" t="s">
        <v>1593</v>
      </c>
      <c r="B515" s="160" t="s">
        <v>3215</v>
      </c>
      <c r="C515" s="160" t="s">
        <v>4770</v>
      </c>
      <c r="D515" s="113">
        <v>2</v>
      </c>
      <c r="E515" s="85">
        <v>10.8</v>
      </c>
      <c r="F515" s="86">
        <v>21.6</v>
      </c>
      <c r="G515" s="87">
        <v>0.56999999999999995</v>
      </c>
      <c r="H515" s="87">
        <v>1.1399999999999999</v>
      </c>
      <c r="I515" s="180" t="s">
        <v>170</v>
      </c>
      <c r="J515" s="96">
        <v>2</v>
      </c>
      <c r="K515" s="96"/>
      <c r="L515" s="96"/>
      <c r="M515" s="96"/>
      <c r="N515" s="96"/>
      <c r="O515" s="164"/>
      <c r="P515" s="164"/>
      <c r="Q515" s="164"/>
      <c r="R515" s="77">
        <f t="shared" si="47"/>
        <v>0</v>
      </c>
      <c r="S515" s="77"/>
      <c r="T515" s="291" t="str">
        <f>IFERROR(VLOOKUP(B515,'Найдено на объекте'!$A$2:$I$83,9,0),"-")</f>
        <v>-</v>
      </c>
      <c r="U515" s="196" t="str">
        <f t="shared" ref="U515:U523" si="49">IFERROR(T515*E515/1000,"-")</f>
        <v>-</v>
      </c>
      <c r="V515" s="95" t="str">
        <f>IFERROR(VLOOKUP(B515,[1]Отгрузки!$B$208:$C$281,2,0),"-")</f>
        <v>-</v>
      </c>
      <c r="W515" s="95" t="str">
        <f t="shared" si="48"/>
        <v>-</v>
      </c>
      <c r="X515" s="88">
        <f t="shared" ref="X515:X523" si="50">IFERROR((D515-V515),D515)</f>
        <v>2</v>
      </c>
      <c r="Y515" s="196">
        <f t="shared" ref="Y515:Y523" si="51">IFERROR(X515*E515/1000, 0)</f>
        <v>2.1600000000000001E-2</v>
      </c>
      <c r="Z515" s="319"/>
      <c r="AA515" s="291"/>
      <c r="AB515" s="63">
        <f>VLOOKUP(B515,'[2]ВОМ КГ-3 СОЭКС'!$C$3:$G$2063,5,0)</f>
        <v>21.6</v>
      </c>
      <c r="AC515" s="219">
        <f t="shared" ref="AC515:AC523" si="52">F515-AB515</f>
        <v>0</v>
      </c>
    </row>
    <row r="516" spans="1:29" x14ac:dyDescent="0.3">
      <c r="A516" s="159" t="s">
        <v>1596</v>
      </c>
      <c r="B516" s="160" t="s">
        <v>3216</v>
      </c>
      <c r="C516" s="160" t="s">
        <v>4771</v>
      </c>
      <c r="D516" s="113">
        <v>1</v>
      </c>
      <c r="E516" s="85">
        <v>13.1</v>
      </c>
      <c r="F516" s="86">
        <v>13.1</v>
      </c>
      <c r="G516" s="87">
        <v>0.69</v>
      </c>
      <c r="H516" s="87">
        <v>0.69</v>
      </c>
      <c r="I516" s="180" t="s">
        <v>170</v>
      </c>
      <c r="J516" s="96"/>
      <c r="K516" s="96"/>
      <c r="L516" s="96"/>
      <c r="M516" s="96"/>
      <c r="N516" s="96"/>
      <c r="O516" s="164"/>
      <c r="P516" s="164"/>
      <c r="Q516" s="164">
        <v>1</v>
      </c>
      <c r="R516" s="77">
        <f t="shared" ref="R516:R523" si="53">D516-J516-K516-L516-M516-N516-O516-P516-Q516</f>
        <v>0</v>
      </c>
      <c r="S516" s="77"/>
      <c r="T516" s="291" t="str">
        <f>IFERROR(VLOOKUP(B516,'Найдено на объекте'!$A$2:$I$83,9,0),"-")</f>
        <v>-</v>
      </c>
      <c r="U516" s="196" t="str">
        <f t="shared" si="49"/>
        <v>-</v>
      </c>
      <c r="V516" s="95" t="str">
        <f>IFERROR(VLOOKUP(B516,[1]Отгрузки!$B$208:$C$281,2,0),"-")</f>
        <v>-</v>
      </c>
      <c r="W516" s="95" t="str">
        <f t="shared" si="48"/>
        <v>-</v>
      </c>
      <c r="X516" s="88">
        <f t="shared" si="50"/>
        <v>1</v>
      </c>
      <c r="Y516" s="196">
        <f t="shared" si="51"/>
        <v>1.3099999999999999E-2</v>
      </c>
      <c r="Z516" s="319"/>
      <c r="AA516" s="291"/>
      <c r="AB516" s="63">
        <f>VLOOKUP(B516,'[2]ВОМ КГ-3 СОЭКС'!$C$3:$G$2063,5,0)</f>
        <v>13.1</v>
      </c>
      <c r="AC516" s="219">
        <f t="shared" si="52"/>
        <v>0</v>
      </c>
    </row>
    <row r="517" spans="1:29" x14ac:dyDescent="0.3">
      <c r="A517" s="159" t="s">
        <v>1599</v>
      </c>
      <c r="B517" s="160" t="s">
        <v>3217</v>
      </c>
      <c r="C517" s="160" t="s">
        <v>4772</v>
      </c>
      <c r="D517" s="113">
        <v>2</v>
      </c>
      <c r="E517" s="85">
        <v>8</v>
      </c>
      <c r="F517" s="86">
        <v>16</v>
      </c>
      <c r="G517" s="87">
        <v>0.42</v>
      </c>
      <c r="H517" s="87">
        <v>0.84</v>
      </c>
      <c r="I517" s="180" t="s">
        <v>170</v>
      </c>
      <c r="J517" s="96"/>
      <c r="K517" s="96"/>
      <c r="L517" s="96"/>
      <c r="M517" s="96"/>
      <c r="N517" s="96"/>
      <c r="O517" s="164"/>
      <c r="P517" s="164"/>
      <c r="Q517" s="164">
        <v>2</v>
      </c>
      <c r="R517" s="77">
        <f t="shared" si="53"/>
        <v>0</v>
      </c>
      <c r="S517" s="77"/>
      <c r="T517" s="291" t="str">
        <f>IFERROR(VLOOKUP(B517,'Найдено на объекте'!$A$2:$I$83,9,0),"-")</f>
        <v>-</v>
      </c>
      <c r="U517" s="196" t="str">
        <f t="shared" si="49"/>
        <v>-</v>
      </c>
      <c r="V517" s="95" t="str">
        <f>IFERROR(VLOOKUP(B517,[1]Отгрузки!$B$208:$C$281,2,0),"-")</f>
        <v>-</v>
      </c>
      <c r="W517" s="95" t="str">
        <f t="shared" si="48"/>
        <v>-</v>
      </c>
      <c r="X517" s="88">
        <f t="shared" si="50"/>
        <v>2</v>
      </c>
      <c r="Y517" s="196">
        <f t="shared" si="51"/>
        <v>1.6E-2</v>
      </c>
      <c r="Z517" s="319"/>
      <c r="AA517" s="291"/>
      <c r="AB517" s="63">
        <f>VLOOKUP(B517,'[2]ВОМ КГ-3 СОЭКС'!$C$3:$G$2063,5,0)</f>
        <v>16</v>
      </c>
      <c r="AC517" s="219">
        <f t="shared" si="52"/>
        <v>0</v>
      </c>
    </row>
    <row r="518" spans="1:29" x14ac:dyDescent="0.3">
      <c r="A518" s="159" t="s">
        <v>1602</v>
      </c>
      <c r="B518" s="160" t="s">
        <v>3218</v>
      </c>
      <c r="C518" s="160" t="s">
        <v>4773</v>
      </c>
      <c r="D518" s="113">
        <v>1</v>
      </c>
      <c r="E518" s="85">
        <v>12.4</v>
      </c>
      <c r="F518" s="86">
        <v>12.4</v>
      </c>
      <c r="G518" s="87">
        <v>0.65</v>
      </c>
      <c r="H518" s="87">
        <v>0.65</v>
      </c>
      <c r="I518" s="180" t="s">
        <v>170</v>
      </c>
      <c r="J518" s="96"/>
      <c r="K518" s="96"/>
      <c r="L518" s="96"/>
      <c r="M518" s="96"/>
      <c r="N518" s="96"/>
      <c r="O518" s="164"/>
      <c r="P518" s="164"/>
      <c r="Q518" s="164">
        <v>1</v>
      </c>
      <c r="R518" s="77">
        <f t="shared" si="53"/>
        <v>0</v>
      </c>
      <c r="S518" s="77"/>
      <c r="T518" s="291" t="str">
        <f>IFERROR(VLOOKUP(B518,'Найдено на объекте'!$A$2:$I$83,9,0),"-")</f>
        <v>-</v>
      </c>
      <c r="U518" s="196" t="str">
        <f t="shared" si="49"/>
        <v>-</v>
      </c>
      <c r="V518" s="95" t="str">
        <f>IFERROR(VLOOKUP(B518,[1]Отгрузки!$B$208:$C$281,2,0),"-")</f>
        <v>-</v>
      </c>
      <c r="W518" s="95" t="str">
        <f t="shared" si="48"/>
        <v>-</v>
      </c>
      <c r="X518" s="88">
        <f t="shared" si="50"/>
        <v>1</v>
      </c>
      <c r="Y518" s="196">
        <f t="shared" si="51"/>
        <v>1.24E-2</v>
      </c>
      <c r="Z518" s="319"/>
      <c r="AA518" s="291"/>
      <c r="AB518" s="63">
        <f>VLOOKUP(B518,'[2]ВОМ КГ-3 СОЭКС'!$C$3:$G$2063,5,0)</f>
        <v>12.4</v>
      </c>
      <c r="AC518" s="219">
        <f t="shared" si="52"/>
        <v>0</v>
      </c>
    </row>
    <row r="519" spans="1:29" x14ac:dyDescent="0.3">
      <c r="A519" s="159" t="s">
        <v>1605</v>
      </c>
      <c r="B519" s="160" t="s">
        <v>3219</v>
      </c>
      <c r="C519" s="160" t="s">
        <v>4774</v>
      </c>
      <c r="D519" s="113">
        <v>11</v>
      </c>
      <c r="E519" s="85">
        <v>1414.8</v>
      </c>
      <c r="F519" s="86">
        <v>15562.8</v>
      </c>
      <c r="G519" s="87">
        <v>34.65</v>
      </c>
      <c r="H519" s="87">
        <v>381.15</v>
      </c>
      <c r="I519" s="180" t="s">
        <v>170</v>
      </c>
      <c r="J519" s="96"/>
      <c r="K519" s="96">
        <v>2</v>
      </c>
      <c r="L519" s="96">
        <v>2</v>
      </c>
      <c r="M519" s="96">
        <v>2</v>
      </c>
      <c r="N519" s="96">
        <v>1</v>
      </c>
      <c r="O519" s="164">
        <v>2</v>
      </c>
      <c r="P519" s="164">
        <v>2</v>
      </c>
      <c r="Q519" s="164"/>
      <c r="R519" s="77">
        <f t="shared" si="53"/>
        <v>0</v>
      </c>
      <c r="S519" s="77"/>
      <c r="T519" s="291" t="str">
        <f>IFERROR(VLOOKUP(B519,'Найдено на объекте'!$A$2:$I$83,9,0),"-")</f>
        <v>-</v>
      </c>
      <c r="U519" s="196" t="str">
        <f t="shared" si="49"/>
        <v>-</v>
      </c>
      <c r="V519" s="95" t="str">
        <f>IFERROR(VLOOKUP(B519,[1]Отгрузки!$B$208:$C$281,2,0),"-")</f>
        <v>-</v>
      </c>
      <c r="W519" s="95" t="str">
        <f t="shared" ref="W519:W523" si="54">IFERROR(V519*E519/1000, "-")</f>
        <v>-</v>
      </c>
      <c r="X519" s="88">
        <f t="shared" si="50"/>
        <v>11</v>
      </c>
      <c r="Y519" s="196">
        <f t="shared" si="51"/>
        <v>15.562799999999999</v>
      </c>
      <c r="Z519" s="319"/>
      <c r="AA519" s="291"/>
      <c r="AB519" s="63">
        <f>VLOOKUP(B519,'[2]ВОМ КГ-3 СОЭКС'!$C$3:$G$2063,5,0)</f>
        <v>15562.8</v>
      </c>
      <c r="AC519" s="219">
        <f t="shared" si="52"/>
        <v>0</v>
      </c>
    </row>
    <row r="520" spans="1:29" x14ac:dyDescent="0.3">
      <c r="A520" s="159" t="s">
        <v>1608</v>
      </c>
      <c r="B520" s="160" t="s">
        <v>3220</v>
      </c>
      <c r="C520" s="160" t="s">
        <v>4775</v>
      </c>
      <c r="D520" s="113">
        <v>128</v>
      </c>
      <c r="E520" s="85">
        <v>1.6</v>
      </c>
      <c r="F520" s="86">
        <v>204.8</v>
      </c>
      <c r="G520" s="87">
        <v>0.03</v>
      </c>
      <c r="H520" s="87">
        <v>3.84</v>
      </c>
      <c r="I520" s="180" t="s">
        <v>170</v>
      </c>
      <c r="J520" s="96">
        <v>2</v>
      </c>
      <c r="K520" s="96">
        <v>2</v>
      </c>
      <c r="L520" s="96">
        <v>2</v>
      </c>
      <c r="M520" s="96">
        <v>2</v>
      </c>
      <c r="N520" s="96">
        <v>2</v>
      </c>
      <c r="O520" s="164">
        <v>2</v>
      </c>
      <c r="P520" s="164">
        <v>2</v>
      </c>
      <c r="Q520" s="164">
        <v>2</v>
      </c>
      <c r="R520" s="77">
        <f t="shared" si="53"/>
        <v>112</v>
      </c>
      <c r="S520" s="77" t="s">
        <v>1775</v>
      </c>
      <c r="T520" s="291" t="str">
        <f>IFERROR(VLOOKUP(B520,'Найдено на объекте'!$A$2:$I$83,9,0),"-")</f>
        <v>-</v>
      </c>
      <c r="U520" s="196" t="str">
        <f t="shared" si="49"/>
        <v>-</v>
      </c>
      <c r="V520" s="95" t="str">
        <f>IFERROR(VLOOKUP(B520,[1]Отгрузки!$B$208:$C$281,2,0),"-")</f>
        <v>-</v>
      </c>
      <c r="W520" s="95" t="str">
        <f t="shared" si="54"/>
        <v>-</v>
      </c>
      <c r="X520" s="88">
        <f t="shared" si="50"/>
        <v>128</v>
      </c>
      <c r="Y520" s="196">
        <f t="shared" si="51"/>
        <v>0.20480000000000001</v>
      </c>
      <c r="Z520" s="319"/>
      <c r="AA520" s="291"/>
      <c r="AB520" s="63">
        <f>VLOOKUP(B520,'[2]ВОМ КГ-3 СОЭКС'!$C$3:$G$2063,5,0)</f>
        <v>204.8</v>
      </c>
      <c r="AC520" s="219">
        <f t="shared" si="52"/>
        <v>0</v>
      </c>
    </row>
    <row r="521" spans="1:29" x14ac:dyDescent="0.3">
      <c r="A521" s="159" t="s">
        <v>1611</v>
      </c>
      <c r="B521" s="160" t="s">
        <v>3221</v>
      </c>
      <c r="C521" s="160" t="s">
        <v>4776</v>
      </c>
      <c r="D521" s="113">
        <v>8</v>
      </c>
      <c r="E521" s="85">
        <v>1</v>
      </c>
      <c r="F521" s="86">
        <v>8</v>
      </c>
      <c r="G521" s="87">
        <v>0.02</v>
      </c>
      <c r="H521" s="87">
        <v>0.16</v>
      </c>
      <c r="I521" s="180" t="s">
        <v>170</v>
      </c>
      <c r="J521" s="96"/>
      <c r="K521" s="96"/>
      <c r="L521" s="96"/>
      <c r="M521" s="96"/>
      <c r="N521" s="96">
        <v>8</v>
      </c>
      <c r="O521" s="164"/>
      <c r="P521" s="164"/>
      <c r="Q521" s="164"/>
      <c r="R521" s="77">
        <f t="shared" si="53"/>
        <v>0</v>
      </c>
      <c r="S521" s="77"/>
      <c r="T521" s="291" t="str">
        <f>IFERROR(VLOOKUP(B521,'Найдено на объекте'!$A$2:$I$83,9,0),"-")</f>
        <v>-</v>
      </c>
      <c r="U521" s="196" t="str">
        <f t="shared" si="49"/>
        <v>-</v>
      </c>
      <c r="V521" s="95" t="str">
        <f>IFERROR(VLOOKUP(B521,[1]Отгрузки!$B$208:$C$281,2,0),"-")</f>
        <v>-</v>
      </c>
      <c r="W521" s="95" t="str">
        <f t="shared" si="54"/>
        <v>-</v>
      </c>
      <c r="X521" s="88">
        <f t="shared" si="50"/>
        <v>8</v>
      </c>
      <c r="Y521" s="196">
        <f t="shared" si="51"/>
        <v>8.0000000000000002E-3</v>
      </c>
      <c r="Z521" s="319"/>
      <c r="AA521" s="291"/>
      <c r="AB521" s="63">
        <f>VLOOKUP(B521,'[2]ВОМ КГ-3 СОЭКС'!$C$3:$G$2063,5,0)</f>
        <v>8</v>
      </c>
      <c r="AC521" s="219">
        <f t="shared" si="52"/>
        <v>0</v>
      </c>
    </row>
    <row r="522" spans="1:29" x14ac:dyDescent="0.3">
      <c r="A522" s="159" t="s">
        <v>1614</v>
      </c>
      <c r="B522" s="160" t="s">
        <v>3222</v>
      </c>
      <c r="C522" s="160" t="s">
        <v>4777</v>
      </c>
      <c r="D522" s="113">
        <v>8</v>
      </c>
      <c r="E522" s="85">
        <v>47.7</v>
      </c>
      <c r="F522" s="86">
        <v>381.6</v>
      </c>
      <c r="G522" s="87">
        <v>2.83</v>
      </c>
      <c r="H522" s="87">
        <v>22.64</v>
      </c>
      <c r="I522" s="180" t="s">
        <v>170</v>
      </c>
      <c r="J522" s="96"/>
      <c r="K522" s="96"/>
      <c r="L522" s="96"/>
      <c r="M522" s="96">
        <v>4</v>
      </c>
      <c r="N522" s="96">
        <v>4</v>
      </c>
      <c r="O522" s="164"/>
      <c r="P522" s="164"/>
      <c r="Q522" s="164"/>
      <c r="R522" s="77">
        <f t="shared" si="53"/>
        <v>0</v>
      </c>
      <c r="S522" s="77"/>
      <c r="T522" s="291" t="str">
        <f>IFERROR(VLOOKUP(B522,'Найдено на объекте'!$A$2:$I$83,9,0),"-")</f>
        <v>-</v>
      </c>
      <c r="U522" s="196" t="str">
        <f t="shared" si="49"/>
        <v>-</v>
      </c>
      <c r="V522" s="95" t="str">
        <f>IFERROR(VLOOKUP(B522,[1]Отгрузки!$B$208:$C$281,2,0),"-")</f>
        <v>-</v>
      </c>
      <c r="W522" s="95" t="str">
        <f t="shared" si="54"/>
        <v>-</v>
      </c>
      <c r="X522" s="88">
        <f t="shared" si="50"/>
        <v>8</v>
      </c>
      <c r="Y522" s="196">
        <f t="shared" si="51"/>
        <v>0.38160000000000005</v>
      </c>
      <c r="Z522" s="319"/>
      <c r="AA522" s="291"/>
      <c r="AB522" s="63">
        <f>VLOOKUP(B522,'[2]ВОМ КГ-3 СОЭКС'!$C$3:$G$2063,5,0)</f>
        <v>381.6</v>
      </c>
      <c r="AC522" s="219">
        <f t="shared" si="52"/>
        <v>0</v>
      </c>
    </row>
    <row r="523" spans="1:29" x14ac:dyDescent="0.3">
      <c r="A523" s="159" t="s">
        <v>1617</v>
      </c>
      <c r="B523" s="160" t="s">
        <v>3223</v>
      </c>
      <c r="C523" s="160" t="s">
        <v>4778</v>
      </c>
      <c r="D523" s="113">
        <v>4</v>
      </c>
      <c r="E523" s="85">
        <v>23.4</v>
      </c>
      <c r="F523" s="86">
        <v>93.6</v>
      </c>
      <c r="G523" s="87">
        <v>1.28</v>
      </c>
      <c r="H523" s="87">
        <v>5.12</v>
      </c>
      <c r="I523" s="180" t="s">
        <v>170</v>
      </c>
      <c r="J523" s="96"/>
      <c r="K523" s="96"/>
      <c r="L523" s="96"/>
      <c r="M523" s="96"/>
      <c r="N523" s="96"/>
      <c r="O523" s="164"/>
      <c r="P523" s="164"/>
      <c r="Q523" s="164">
        <v>4</v>
      </c>
      <c r="R523" s="77">
        <f t="shared" si="53"/>
        <v>0</v>
      </c>
      <c r="S523" s="77"/>
      <c r="T523" s="291" t="str">
        <f>IFERROR(VLOOKUP(B523,'Найдено на объекте'!$A$2:$I$83,9,0),"-")</f>
        <v>-</v>
      </c>
      <c r="U523" s="196" t="str">
        <f t="shared" si="49"/>
        <v>-</v>
      </c>
      <c r="V523" s="95" t="str">
        <f>IFERROR(VLOOKUP(B523,[1]Отгрузки!$B$208:$C$281,2,0),"-")</f>
        <v>-</v>
      </c>
      <c r="W523" s="95" t="str">
        <f t="shared" si="54"/>
        <v>-</v>
      </c>
      <c r="X523" s="88">
        <f t="shared" si="50"/>
        <v>4</v>
      </c>
      <c r="Y523" s="196">
        <f t="shared" si="51"/>
        <v>9.3599999999999989E-2</v>
      </c>
      <c r="Z523" s="319"/>
      <c r="AA523" s="291"/>
      <c r="AB523" s="63">
        <f>VLOOKUP(B523,'[2]ВОМ КГ-3 СОЭКС'!$C$3:$G$2063,5,0)</f>
        <v>93.6</v>
      </c>
      <c r="AC523" s="219">
        <f t="shared" si="52"/>
        <v>0</v>
      </c>
    </row>
    <row r="524" spans="1:29" x14ac:dyDescent="0.3">
      <c r="A524" s="165" t="s">
        <v>166</v>
      </c>
      <c r="B524" s="166" t="s">
        <v>166</v>
      </c>
      <c r="C524" s="176" t="s">
        <v>4780</v>
      </c>
      <c r="D524" s="167">
        <f>SUM(D3:D523)</f>
        <v>2306</v>
      </c>
      <c r="E524" s="168" t="s">
        <v>50</v>
      </c>
      <c r="F524" s="169">
        <v>356652.79999999999</v>
      </c>
      <c r="G524" s="170" t="s">
        <v>166</v>
      </c>
      <c r="H524" s="170">
        <v>14040.12</v>
      </c>
      <c r="I524" s="171"/>
      <c r="J524" s="172"/>
      <c r="K524" s="172"/>
      <c r="L524" s="172"/>
      <c r="M524" s="172"/>
      <c r="N524" s="172"/>
      <c r="O524" s="173"/>
      <c r="P524" s="173"/>
      <c r="Q524" s="173"/>
      <c r="R524" s="151">
        <f>SUM(R3:R523)</f>
        <v>175</v>
      </c>
      <c r="S524" s="172"/>
      <c r="T524" s="199">
        <f t="shared" ref="T524:Y524" si="55">SUM(T3:T523)</f>
        <v>1</v>
      </c>
      <c r="U524" s="199">
        <f t="shared" si="55"/>
        <v>4.3818999999999999</v>
      </c>
      <c r="V524" s="199">
        <f t="shared" si="55"/>
        <v>2</v>
      </c>
      <c r="W524" s="199">
        <f t="shared" si="55"/>
        <v>6.1465999999999994</v>
      </c>
      <c r="X524" s="199">
        <f t="shared" si="55"/>
        <v>2304</v>
      </c>
      <c r="Y524" s="199">
        <f t="shared" si="55"/>
        <v>350.50619999999958</v>
      </c>
      <c r="Z524" s="200"/>
      <c r="AA524" s="200"/>
      <c r="AC524" s="199">
        <f>SUM(AC3:AC523)/1000</f>
        <v>18.693300000000004</v>
      </c>
    </row>
    <row r="525" spans="1:29" x14ac:dyDescent="0.3">
      <c r="E525" s="63"/>
      <c r="F525" s="63"/>
      <c r="G525" s="63"/>
      <c r="H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107"/>
      <c r="U525" s="107"/>
      <c r="V525" s="107"/>
      <c r="W525" s="107"/>
      <c r="Z525" s="107"/>
      <c r="AA525" s="107"/>
    </row>
    <row r="526" spans="1:29" x14ac:dyDescent="0.3">
      <c r="E526" s="63"/>
      <c r="F526" s="63"/>
      <c r="G526" s="63"/>
      <c r="H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107"/>
      <c r="U526" s="107"/>
      <c r="V526" s="107"/>
      <c r="W526" s="107"/>
      <c r="Z526" s="107"/>
      <c r="AA526" s="107"/>
    </row>
    <row r="527" spans="1:29" x14ac:dyDescent="0.3">
      <c r="E527" s="63"/>
      <c r="F527" s="63"/>
      <c r="G527" s="63"/>
      <c r="H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107"/>
      <c r="U527" s="107"/>
      <c r="V527" s="107"/>
      <c r="W527" s="107"/>
      <c r="Z527" s="107"/>
      <c r="AA527" s="107"/>
    </row>
    <row r="528" spans="1:29" x14ac:dyDescent="0.3">
      <c r="E528" s="63"/>
      <c r="F528" s="63"/>
      <c r="G528" s="63"/>
      <c r="H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107"/>
      <c r="U528" s="107"/>
      <c r="V528" s="107"/>
      <c r="W528" s="107"/>
      <c r="Z528" s="107"/>
      <c r="AA528" s="107"/>
    </row>
    <row r="529" spans="5:27" x14ac:dyDescent="0.3">
      <c r="E529" s="63"/>
      <c r="F529" s="63"/>
      <c r="G529" s="63"/>
      <c r="H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107"/>
      <c r="U529" s="107"/>
      <c r="V529" s="107"/>
      <c r="W529" s="107"/>
      <c r="Z529" s="107"/>
      <c r="AA529" s="107"/>
    </row>
    <row r="530" spans="5:27" x14ac:dyDescent="0.3">
      <c r="E530" s="63"/>
      <c r="F530" s="63"/>
      <c r="G530" s="63"/>
      <c r="H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107"/>
      <c r="U530" s="107"/>
      <c r="V530" s="107"/>
      <c r="W530" s="107"/>
      <c r="Z530" s="107"/>
      <c r="AA530" s="107"/>
    </row>
    <row r="531" spans="5:27" x14ac:dyDescent="0.3">
      <c r="E531" s="63"/>
      <c r="F531" s="63"/>
      <c r="G531" s="63"/>
      <c r="H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107"/>
      <c r="U531" s="107"/>
      <c r="V531" s="107"/>
      <c r="W531" s="107"/>
      <c r="Z531" s="107"/>
      <c r="AA531" s="107"/>
    </row>
    <row r="532" spans="5:27" x14ac:dyDescent="0.3">
      <c r="E532" s="63"/>
      <c r="F532" s="63"/>
      <c r="G532" s="63"/>
      <c r="H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107"/>
      <c r="U532" s="107"/>
      <c r="V532" s="107"/>
      <c r="W532" s="107"/>
      <c r="Z532" s="107"/>
      <c r="AA532" s="107"/>
    </row>
    <row r="533" spans="5:27" x14ac:dyDescent="0.3">
      <c r="E533" s="63"/>
      <c r="F533" s="63"/>
      <c r="G533" s="63"/>
      <c r="H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107"/>
      <c r="U533" s="107"/>
      <c r="V533" s="107"/>
      <c r="W533" s="107"/>
      <c r="Z533" s="107"/>
      <c r="AA533" s="107"/>
    </row>
    <row r="534" spans="5:27" x14ac:dyDescent="0.3">
      <c r="E534" s="63"/>
      <c r="F534" s="63"/>
      <c r="G534" s="63"/>
      <c r="H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107"/>
      <c r="U534" s="107"/>
      <c r="V534" s="107"/>
      <c r="W534" s="107"/>
      <c r="Z534" s="107"/>
      <c r="AA534" s="107"/>
    </row>
    <row r="535" spans="5:27" x14ac:dyDescent="0.3">
      <c r="E535" s="63"/>
      <c r="F535" s="63"/>
      <c r="G535" s="63"/>
      <c r="H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107"/>
      <c r="U535" s="107"/>
      <c r="V535" s="107"/>
      <c r="W535" s="107"/>
      <c r="Z535" s="107"/>
      <c r="AA535" s="107"/>
    </row>
    <row r="536" spans="5:27" x14ac:dyDescent="0.3">
      <c r="E536" s="63"/>
      <c r="F536" s="63"/>
      <c r="G536" s="63"/>
      <c r="H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107"/>
      <c r="U536" s="107"/>
      <c r="V536" s="107"/>
      <c r="W536" s="107"/>
      <c r="Z536" s="107"/>
      <c r="AA536" s="107"/>
    </row>
    <row r="537" spans="5:27" x14ac:dyDescent="0.3">
      <c r="T537" s="107"/>
      <c r="U537" s="107"/>
      <c r="V537" s="107"/>
      <c r="W537" s="107"/>
      <c r="Z537" s="107"/>
      <c r="AA537" s="107"/>
    </row>
    <row r="538" spans="5:27" x14ac:dyDescent="0.3">
      <c r="T538" s="107"/>
      <c r="U538" s="107"/>
      <c r="V538" s="107"/>
      <c r="W538" s="107"/>
      <c r="Z538" s="107"/>
      <c r="AA538" s="107"/>
    </row>
    <row r="539" spans="5:27" x14ac:dyDescent="0.3">
      <c r="T539" s="107"/>
      <c r="U539" s="107"/>
      <c r="V539" s="107"/>
      <c r="W539" s="107"/>
      <c r="Z539" s="107"/>
      <c r="AA539" s="107"/>
    </row>
    <row r="540" spans="5:27" x14ac:dyDescent="0.3">
      <c r="T540" s="107"/>
      <c r="U540" s="107"/>
      <c r="V540" s="107"/>
      <c r="W540" s="107"/>
      <c r="Z540" s="107"/>
      <c r="AA540" s="107"/>
    </row>
    <row r="541" spans="5:27" x14ac:dyDescent="0.3">
      <c r="T541" s="107"/>
      <c r="U541" s="107"/>
      <c r="V541" s="107"/>
      <c r="W541" s="107"/>
      <c r="Z541" s="107"/>
      <c r="AA541" s="107"/>
    </row>
    <row r="542" spans="5:27" x14ac:dyDescent="0.3">
      <c r="T542" s="107"/>
      <c r="U542" s="107"/>
      <c r="V542" s="107"/>
      <c r="W542" s="107"/>
      <c r="Z542" s="107"/>
      <c r="AA542" s="107"/>
    </row>
    <row r="543" spans="5:27" x14ac:dyDescent="0.3">
      <c r="T543" s="107"/>
      <c r="U543" s="107"/>
      <c r="V543" s="107"/>
      <c r="W543" s="107"/>
      <c r="Z543" s="107"/>
      <c r="AA543" s="107"/>
    </row>
    <row r="544" spans="5:27" x14ac:dyDescent="0.3">
      <c r="T544" s="107"/>
      <c r="U544" s="107"/>
      <c r="V544" s="107"/>
      <c r="W544" s="107"/>
      <c r="Z544" s="107"/>
      <c r="AA544" s="107"/>
    </row>
    <row r="545" spans="20:27" x14ac:dyDescent="0.3">
      <c r="T545" s="107"/>
      <c r="U545" s="107"/>
      <c r="V545" s="107"/>
      <c r="W545" s="107"/>
      <c r="Z545" s="107"/>
      <c r="AA545" s="107"/>
    </row>
    <row r="546" spans="20:27" x14ac:dyDescent="0.3">
      <c r="T546" s="107"/>
      <c r="U546" s="107"/>
      <c r="V546" s="107"/>
      <c r="W546" s="107"/>
      <c r="Z546" s="107"/>
      <c r="AA546" s="107"/>
    </row>
    <row r="547" spans="20:27" x14ac:dyDescent="0.3">
      <c r="T547" s="107"/>
      <c r="U547" s="107"/>
      <c r="V547" s="107"/>
      <c r="W547" s="107"/>
      <c r="Z547" s="107"/>
      <c r="AA547" s="107"/>
    </row>
    <row r="548" spans="20:27" x14ac:dyDescent="0.3">
      <c r="T548" s="107"/>
      <c r="U548" s="107"/>
      <c r="V548" s="107"/>
      <c r="W548" s="107"/>
      <c r="Z548" s="107"/>
      <c r="AA548" s="107"/>
    </row>
    <row r="549" spans="20:27" x14ac:dyDescent="0.3">
      <c r="T549" s="107"/>
      <c r="U549" s="107"/>
      <c r="V549" s="107"/>
      <c r="W549" s="107"/>
      <c r="Z549" s="107"/>
      <c r="AA549" s="107"/>
    </row>
    <row r="550" spans="20:27" x14ac:dyDescent="0.3">
      <c r="T550" s="107"/>
      <c r="U550" s="107"/>
      <c r="V550" s="107"/>
      <c r="W550" s="107"/>
      <c r="Z550" s="107"/>
      <c r="AA550" s="107"/>
    </row>
    <row r="551" spans="20:27" x14ac:dyDescent="0.3">
      <c r="T551" s="107"/>
      <c r="U551" s="107"/>
      <c r="V551" s="107"/>
      <c r="W551" s="107"/>
      <c r="Z551" s="107"/>
      <c r="AA551" s="107"/>
    </row>
    <row r="552" spans="20:27" x14ac:dyDescent="0.3">
      <c r="T552" s="107"/>
      <c r="U552" s="107"/>
      <c r="V552" s="107"/>
      <c r="W552" s="107"/>
      <c r="Z552" s="107"/>
      <c r="AA552" s="107"/>
    </row>
    <row r="553" spans="20:27" x14ac:dyDescent="0.3">
      <c r="T553" s="107"/>
      <c r="U553" s="107"/>
      <c r="V553" s="107"/>
      <c r="W553" s="107"/>
      <c r="Z553" s="107"/>
      <c r="AA553" s="107"/>
    </row>
    <row r="554" spans="20:27" x14ac:dyDescent="0.3">
      <c r="T554" s="107"/>
      <c r="U554" s="107"/>
      <c r="V554" s="107"/>
      <c r="W554" s="107"/>
      <c r="Z554" s="107"/>
      <c r="AA554" s="107"/>
    </row>
    <row r="555" spans="20:27" x14ac:dyDescent="0.3">
      <c r="T555" s="107"/>
      <c r="U555" s="107"/>
      <c r="V555" s="107"/>
      <c r="W555" s="107"/>
      <c r="Z555" s="107"/>
      <c r="AA555" s="107"/>
    </row>
    <row r="556" spans="20:27" x14ac:dyDescent="0.3">
      <c r="T556" s="107"/>
      <c r="U556" s="107"/>
      <c r="V556" s="107"/>
      <c r="W556" s="107"/>
      <c r="Z556" s="107"/>
      <c r="AA556" s="107"/>
    </row>
    <row r="557" spans="20:27" x14ac:dyDescent="0.3">
      <c r="T557" s="107"/>
      <c r="U557" s="107"/>
      <c r="V557" s="107"/>
      <c r="W557" s="107"/>
      <c r="Z557" s="107"/>
      <c r="AA557" s="107"/>
    </row>
    <row r="558" spans="20:27" x14ac:dyDescent="0.3">
      <c r="T558" s="107"/>
      <c r="U558" s="107"/>
      <c r="V558" s="107"/>
      <c r="W558" s="107"/>
      <c r="Z558" s="107"/>
      <c r="AA558" s="107"/>
    </row>
    <row r="559" spans="20:27" x14ac:dyDescent="0.3">
      <c r="T559" s="107"/>
      <c r="U559" s="107"/>
      <c r="V559" s="107"/>
      <c r="W559" s="107"/>
      <c r="Z559" s="107"/>
      <c r="AA559" s="107"/>
    </row>
    <row r="560" spans="20:27" x14ac:dyDescent="0.3">
      <c r="T560" s="107"/>
      <c r="U560" s="107"/>
      <c r="V560" s="107"/>
      <c r="W560" s="107"/>
      <c r="Z560" s="107"/>
      <c r="AA560" s="107"/>
    </row>
    <row r="561" spans="20:27" x14ac:dyDescent="0.3">
      <c r="T561" s="107"/>
      <c r="U561" s="107"/>
      <c r="V561" s="107"/>
      <c r="W561" s="107"/>
      <c r="Z561" s="107"/>
      <c r="AA561" s="107"/>
    </row>
    <row r="562" spans="20:27" x14ac:dyDescent="0.3">
      <c r="T562" s="107"/>
      <c r="U562" s="107"/>
      <c r="V562" s="107"/>
      <c r="W562" s="107"/>
      <c r="Z562" s="107"/>
      <c r="AA562" s="107"/>
    </row>
    <row r="563" spans="20:27" x14ac:dyDescent="0.3">
      <c r="T563" s="107"/>
      <c r="U563" s="107"/>
      <c r="V563" s="107"/>
      <c r="W563" s="107"/>
      <c r="Z563" s="107"/>
      <c r="AA563" s="107"/>
    </row>
    <row r="564" spans="20:27" x14ac:dyDescent="0.3">
      <c r="T564" s="107"/>
      <c r="U564" s="107"/>
      <c r="V564" s="107"/>
      <c r="W564" s="107"/>
      <c r="Z564" s="107"/>
      <c r="AA564" s="107"/>
    </row>
    <row r="565" spans="20:27" x14ac:dyDescent="0.3">
      <c r="T565" s="107"/>
      <c r="U565" s="107"/>
      <c r="V565" s="107"/>
      <c r="W565" s="107"/>
      <c r="Z565" s="107"/>
      <c r="AA565" s="107"/>
    </row>
    <row r="566" spans="20:27" x14ac:dyDescent="0.3">
      <c r="T566" s="107"/>
      <c r="U566" s="107"/>
      <c r="V566" s="107"/>
      <c r="W566" s="107"/>
      <c r="Z566" s="107"/>
      <c r="AA566" s="107"/>
    </row>
    <row r="567" spans="20:27" x14ac:dyDescent="0.3">
      <c r="T567" s="107"/>
      <c r="U567" s="107"/>
      <c r="V567" s="107"/>
      <c r="W567" s="107"/>
      <c r="Z567" s="107"/>
      <c r="AA567" s="107"/>
    </row>
    <row r="568" spans="20:27" x14ac:dyDescent="0.3">
      <c r="T568" s="107"/>
      <c r="U568" s="107"/>
      <c r="V568" s="107"/>
      <c r="W568" s="107"/>
      <c r="Z568" s="107"/>
      <c r="AA568" s="107"/>
    </row>
    <row r="569" spans="20:27" x14ac:dyDescent="0.3">
      <c r="T569" s="107"/>
      <c r="U569" s="107"/>
      <c r="V569" s="107"/>
      <c r="W569" s="107"/>
      <c r="Z569" s="107"/>
      <c r="AA569" s="107"/>
    </row>
    <row r="570" spans="20:27" x14ac:dyDescent="0.3">
      <c r="T570" s="107"/>
      <c r="U570" s="107"/>
      <c r="V570" s="107"/>
      <c r="W570" s="107"/>
      <c r="Z570" s="107"/>
      <c r="AA570" s="107"/>
    </row>
    <row r="571" spans="20:27" x14ac:dyDescent="0.3">
      <c r="T571" s="107"/>
      <c r="U571" s="107"/>
      <c r="V571" s="107"/>
      <c r="W571" s="107"/>
      <c r="Z571" s="107"/>
      <c r="AA571" s="107"/>
    </row>
    <row r="572" spans="20:27" x14ac:dyDescent="0.3">
      <c r="T572" s="107"/>
      <c r="U572" s="107"/>
      <c r="V572" s="107"/>
      <c r="W572" s="107"/>
      <c r="Z572" s="107"/>
      <c r="AA572" s="107"/>
    </row>
    <row r="573" spans="20:27" x14ac:dyDescent="0.3">
      <c r="T573" s="107"/>
      <c r="U573" s="107"/>
      <c r="V573" s="107"/>
      <c r="W573" s="107"/>
      <c r="Z573" s="107"/>
      <c r="AA573" s="107"/>
    </row>
    <row r="574" spans="20:27" x14ac:dyDescent="0.3">
      <c r="T574" s="107"/>
      <c r="U574" s="107"/>
      <c r="V574" s="107"/>
      <c r="W574" s="107"/>
      <c r="Z574" s="107"/>
      <c r="AA574" s="107"/>
    </row>
    <row r="575" spans="20:27" x14ac:dyDescent="0.3">
      <c r="T575" s="66"/>
      <c r="U575" s="66"/>
      <c r="V575" s="66"/>
      <c r="W575" s="66"/>
      <c r="Z575" s="107"/>
      <c r="AA575" s="107"/>
    </row>
    <row r="576" spans="20:27" x14ac:dyDescent="0.3">
      <c r="T576" s="66"/>
      <c r="U576" s="66"/>
      <c r="V576" s="66"/>
      <c r="W576" s="66"/>
      <c r="Z576" s="107"/>
      <c r="AA576" s="107"/>
    </row>
    <row r="577" spans="20:27" x14ac:dyDescent="0.3">
      <c r="T577" s="66"/>
      <c r="U577" s="66"/>
      <c r="V577" s="66"/>
      <c r="W577" s="66"/>
      <c r="Z577" s="107"/>
      <c r="AA577" s="107"/>
    </row>
    <row r="578" spans="20:27" x14ac:dyDescent="0.3">
      <c r="T578" s="66"/>
      <c r="U578" s="66"/>
      <c r="V578" s="66"/>
      <c r="W578" s="66"/>
      <c r="Z578" s="107"/>
      <c r="AA578" s="107"/>
    </row>
    <row r="579" spans="20:27" x14ac:dyDescent="0.3">
      <c r="T579" s="66"/>
      <c r="U579" s="66"/>
      <c r="V579" s="66"/>
      <c r="W579" s="66"/>
      <c r="Z579" s="107"/>
      <c r="AA579" s="107"/>
    </row>
    <row r="580" spans="20:27" x14ac:dyDescent="0.3">
      <c r="T580" s="66"/>
      <c r="U580" s="66"/>
      <c r="V580" s="66"/>
      <c r="W580" s="66"/>
      <c r="Z580" s="107"/>
      <c r="AA580" s="107"/>
    </row>
    <row r="581" spans="20:27" x14ac:dyDescent="0.3">
      <c r="T581" s="66"/>
      <c r="U581" s="66"/>
      <c r="V581" s="66"/>
      <c r="W581" s="66"/>
      <c r="Z581" s="107"/>
      <c r="AA581" s="107"/>
    </row>
    <row r="582" spans="20:27" x14ac:dyDescent="0.3">
      <c r="T582" s="66"/>
      <c r="U582" s="66"/>
      <c r="V582" s="66"/>
      <c r="W582" s="66"/>
      <c r="Z582" s="107"/>
      <c r="AA582" s="107"/>
    </row>
    <row r="583" spans="20:27" x14ac:dyDescent="0.3">
      <c r="T583" s="66"/>
      <c r="U583" s="66"/>
      <c r="V583" s="66"/>
      <c r="W583" s="66"/>
      <c r="Z583" s="107"/>
      <c r="AA583" s="107"/>
    </row>
    <row r="584" spans="20:27" x14ac:dyDescent="0.3">
      <c r="T584" s="66"/>
      <c r="U584" s="66"/>
      <c r="V584" s="66"/>
      <c r="W584" s="66"/>
      <c r="Z584" s="107"/>
      <c r="AA584" s="107"/>
    </row>
    <row r="585" spans="20:27" x14ac:dyDescent="0.3">
      <c r="T585" s="66"/>
      <c r="U585" s="66"/>
      <c r="V585" s="66"/>
      <c r="W585" s="66"/>
      <c r="Z585" s="107"/>
      <c r="AA585" s="107"/>
    </row>
    <row r="586" spans="20:27" x14ac:dyDescent="0.3">
      <c r="T586" s="66"/>
      <c r="U586" s="66"/>
      <c r="V586" s="66"/>
      <c r="W586" s="66"/>
      <c r="Z586" s="107"/>
      <c r="AA586" s="107"/>
    </row>
    <row r="587" spans="20:27" x14ac:dyDescent="0.3">
      <c r="T587" s="66"/>
      <c r="U587" s="66"/>
      <c r="V587" s="66"/>
      <c r="W587" s="66"/>
      <c r="Z587" s="107"/>
      <c r="AA587" s="107"/>
    </row>
    <row r="588" spans="20:27" x14ac:dyDescent="0.3">
      <c r="T588" s="66"/>
      <c r="U588" s="66"/>
      <c r="V588" s="66"/>
      <c r="W588" s="66"/>
      <c r="Z588" s="107"/>
      <c r="AA588" s="107"/>
    </row>
    <row r="589" spans="20:27" x14ac:dyDescent="0.3">
      <c r="T589" s="66"/>
      <c r="U589" s="66"/>
      <c r="V589" s="66"/>
      <c r="W589" s="66"/>
      <c r="Z589" s="107"/>
      <c r="AA589" s="107"/>
    </row>
    <row r="590" spans="20:27" x14ac:dyDescent="0.3">
      <c r="T590" s="66"/>
      <c r="U590" s="66"/>
      <c r="V590" s="66"/>
      <c r="W590" s="66"/>
      <c r="Z590" s="107"/>
      <c r="AA590" s="107"/>
    </row>
    <row r="591" spans="20:27" x14ac:dyDescent="0.3">
      <c r="T591" s="66"/>
      <c r="U591" s="66"/>
      <c r="V591" s="66"/>
      <c r="W591" s="66"/>
      <c r="Z591" s="107"/>
      <c r="AA591" s="107"/>
    </row>
    <row r="592" spans="20:27" x14ac:dyDescent="0.3">
      <c r="T592" s="66"/>
      <c r="U592" s="66"/>
      <c r="V592" s="66"/>
      <c r="W592" s="66"/>
      <c r="Z592" s="107"/>
      <c r="AA592" s="107"/>
    </row>
    <row r="593" spans="20:27" x14ac:dyDescent="0.3">
      <c r="T593" s="66"/>
      <c r="U593" s="66"/>
      <c r="V593" s="66"/>
      <c r="W593" s="66"/>
      <c r="Z593" s="107"/>
      <c r="AA593" s="107"/>
    </row>
    <row r="594" spans="20:27" x14ac:dyDescent="0.3">
      <c r="T594" s="66"/>
      <c r="U594" s="66"/>
      <c r="V594" s="66"/>
      <c r="W594" s="66"/>
      <c r="Z594" s="107"/>
      <c r="AA594" s="107"/>
    </row>
    <row r="595" spans="20:27" x14ac:dyDescent="0.3">
      <c r="T595" s="66"/>
      <c r="U595" s="66"/>
      <c r="V595" s="66"/>
      <c r="W595" s="66"/>
      <c r="Z595" s="107"/>
      <c r="AA595" s="107"/>
    </row>
    <row r="596" spans="20:27" x14ac:dyDescent="0.3">
      <c r="T596" s="66"/>
      <c r="U596" s="66"/>
      <c r="V596" s="66"/>
      <c r="W596" s="66"/>
      <c r="Z596" s="107"/>
      <c r="AA596" s="107"/>
    </row>
    <row r="597" spans="20:27" x14ac:dyDescent="0.3">
      <c r="T597" s="66"/>
      <c r="U597" s="66"/>
      <c r="V597" s="66"/>
      <c r="W597" s="66"/>
      <c r="Z597" s="107"/>
      <c r="AA597" s="107"/>
    </row>
    <row r="598" spans="20:27" x14ac:dyDescent="0.3">
      <c r="T598" s="66"/>
      <c r="U598" s="66"/>
      <c r="V598" s="66"/>
      <c r="W598" s="66"/>
      <c r="Z598" s="107"/>
      <c r="AA598" s="107"/>
    </row>
    <row r="599" spans="20:27" x14ac:dyDescent="0.3">
      <c r="T599" s="66"/>
      <c r="U599" s="66"/>
      <c r="V599" s="66"/>
      <c r="W599" s="66"/>
      <c r="Z599" s="107"/>
      <c r="AA599" s="107"/>
    </row>
    <row r="600" spans="20:27" x14ac:dyDescent="0.3">
      <c r="T600" s="66"/>
      <c r="U600" s="66"/>
      <c r="V600" s="66"/>
      <c r="W600" s="66"/>
      <c r="Z600" s="107"/>
      <c r="AA600" s="107"/>
    </row>
    <row r="601" spans="20:27" x14ac:dyDescent="0.3">
      <c r="T601" s="98"/>
      <c r="U601" s="98"/>
      <c r="V601" s="98"/>
      <c r="W601" s="98"/>
      <c r="Z601" s="107"/>
      <c r="AA601" s="107"/>
    </row>
    <row r="602" spans="20:27" x14ac:dyDescent="0.3">
      <c r="T602" s="98"/>
      <c r="U602" s="98"/>
      <c r="V602" s="98"/>
      <c r="W602" s="98"/>
      <c r="Z602" s="107"/>
      <c r="AA602" s="107"/>
    </row>
    <row r="603" spans="20:27" x14ac:dyDescent="0.3">
      <c r="T603" s="98"/>
      <c r="U603" s="98"/>
      <c r="V603" s="98"/>
      <c r="W603" s="98"/>
      <c r="Z603" s="107"/>
      <c r="AA603" s="107"/>
    </row>
    <row r="604" spans="20:27" x14ac:dyDescent="0.3">
      <c r="T604" s="98"/>
      <c r="U604" s="98"/>
      <c r="V604" s="98"/>
      <c r="W604" s="98"/>
      <c r="Z604" s="107"/>
      <c r="AA604" s="107"/>
    </row>
    <row r="605" spans="20:27" x14ac:dyDescent="0.3">
      <c r="T605" s="98"/>
      <c r="U605" s="98"/>
      <c r="V605" s="98"/>
      <c r="W605" s="98"/>
      <c r="Z605" s="107"/>
      <c r="AA605" s="107"/>
    </row>
    <row r="606" spans="20:27" x14ac:dyDescent="0.3">
      <c r="T606" s="98"/>
      <c r="U606" s="98"/>
      <c r="V606" s="98"/>
      <c r="W606" s="98"/>
      <c r="Z606" s="107"/>
      <c r="AA606" s="107"/>
    </row>
    <row r="607" spans="20:27" x14ac:dyDescent="0.3">
      <c r="T607" s="98"/>
      <c r="U607" s="98"/>
      <c r="V607" s="98"/>
      <c r="W607" s="98"/>
      <c r="Z607" s="107"/>
      <c r="AA607" s="107"/>
    </row>
    <row r="608" spans="20:27" x14ac:dyDescent="0.3">
      <c r="T608" s="98"/>
      <c r="U608" s="98"/>
      <c r="V608" s="98"/>
      <c r="W608" s="98"/>
      <c r="Z608" s="107"/>
      <c r="AA608" s="107"/>
    </row>
    <row r="609" spans="20:27" x14ac:dyDescent="0.3">
      <c r="T609" s="98"/>
      <c r="U609" s="98"/>
      <c r="V609" s="98"/>
      <c r="W609" s="98"/>
      <c r="Z609" s="107"/>
      <c r="AA609" s="107"/>
    </row>
    <row r="610" spans="20:27" x14ac:dyDescent="0.3">
      <c r="T610" s="98"/>
      <c r="U610" s="98"/>
      <c r="V610" s="98"/>
      <c r="W610" s="98"/>
      <c r="Z610" s="107"/>
      <c r="AA610" s="107"/>
    </row>
    <row r="611" spans="20:27" x14ac:dyDescent="0.3">
      <c r="T611" s="98"/>
      <c r="U611" s="98"/>
      <c r="V611" s="98"/>
      <c r="W611" s="98"/>
      <c r="Z611" s="107"/>
      <c r="AA611" s="107"/>
    </row>
    <row r="612" spans="20:27" x14ac:dyDescent="0.3">
      <c r="T612" s="98"/>
      <c r="U612" s="98"/>
      <c r="V612" s="98"/>
      <c r="W612" s="98"/>
      <c r="Z612" s="107"/>
      <c r="AA612" s="107"/>
    </row>
    <row r="613" spans="20:27" x14ac:dyDescent="0.3">
      <c r="T613" s="98"/>
      <c r="U613" s="98"/>
      <c r="V613" s="98"/>
      <c r="W613" s="98"/>
      <c r="Z613" s="107"/>
      <c r="AA613" s="107"/>
    </row>
    <row r="614" spans="20:27" x14ac:dyDescent="0.3">
      <c r="T614" s="98"/>
      <c r="U614" s="98"/>
      <c r="V614" s="98"/>
      <c r="W614" s="98"/>
      <c r="Z614" s="107"/>
      <c r="AA614" s="107"/>
    </row>
    <row r="615" spans="20:27" x14ac:dyDescent="0.3">
      <c r="T615" s="98"/>
      <c r="U615" s="98"/>
      <c r="V615" s="98"/>
      <c r="W615" s="98"/>
      <c r="Z615" s="107"/>
      <c r="AA615" s="107"/>
    </row>
    <row r="616" spans="20:27" x14ac:dyDescent="0.3">
      <c r="T616" s="98"/>
      <c r="U616" s="98"/>
      <c r="V616" s="98"/>
      <c r="W616" s="98"/>
      <c r="Z616" s="107"/>
      <c r="AA616" s="107"/>
    </row>
    <row r="617" spans="20:27" x14ac:dyDescent="0.3">
      <c r="T617" s="98"/>
      <c r="U617" s="98"/>
      <c r="V617" s="98"/>
      <c r="W617" s="98"/>
      <c r="Z617" s="107"/>
      <c r="AA617" s="107"/>
    </row>
    <row r="618" spans="20:27" x14ac:dyDescent="0.3">
      <c r="T618" s="98"/>
      <c r="U618" s="98"/>
      <c r="V618" s="98"/>
      <c r="W618" s="98"/>
      <c r="Z618" s="107"/>
      <c r="AA618" s="107"/>
    </row>
    <row r="619" spans="20:27" x14ac:dyDescent="0.3">
      <c r="T619" s="98"/>
      <c r="U619" s="98"/>
      <c r="V619" s="98"/>
      <c r="W619" s="98"/>
      <c r="Z619" s="107"/>
      <c r="AA619" s="107"/>
    </row>
    <row r="620" spans="20:27" x14ac:dyDescent="0.3">
      <c r="T620" s="98"/>
      <c r="U620" s="98"/>
      <c r="V620" s="98"/>
      <c r="W620" s="98"/>
      <c r="Z620" s="107"/>
      <c r="AA620" s="107"/>
    </row>
    <row r="621" spans="20:27" x14ac:dyDescent="0.3">
      <c r="T621" s="98"/>
      <c r="U621" s="98"/>
      <c r="V621" s="98"/>
      <c r="W621" s="98"/>
      <c r="Z621" s="107"/>
      <c r="AA621" s="107"/>
    </row>
    <row r="622" spans="20:27" x14ac:dyDescent="0.3">
      <c r="T622" s="98"/>
      <c r="U622" s="98"/>
      <c r="V622" s="98"/>
      <c r="W622" s="98"/>
      <c r="Z622" s="107"/>
      <c r="AA622" s="107"/>
    </row>
    <row r="623" spans="20:27" x14ac:dyDescent="0.3">
      <c r="T623" s="98"/>
      <c r="U623" s="98"/>
      <c r="V623" s="98"/>
      <c r="W623" s="98"/>
      <c r="Z623" s="107"/>
      <c r="AA623" s="107"/>
    </row>
    <row r="624" spans="20:27" x14ac:dyDescent="0.3">
      <c r="T624" s="98"/>
      <c r="U624" s="98"/>
      <c r="V624" s="98"/>
      <c r="W624" s="98"/>
      <c r="Z624" s="107"/>
      <c r="AA624" s="107"/>
    </row>
    <row r="625" spans="20:27" x14ac:dyDescent="0.3">
      <c r="T625" s="98"/>
      <c r="U625" s="98"/>
      <c r="V625" s="98"/>
      <c r="W625" s="98"/>
      <c r="Z625" s="107"/>
      <c r="AA625" s="107"/>
    </row>
    <row r="626" spans="20:27" x14ac:dyDescent="0.3">
      <c r="T626" s="98"/>
      <c r="U626" s="98"/>
      <c r="V626" s="98"/>
      <c r="W626" s="98"/>
      <c r="Z626" s="107"/>
      <c r="AA626" s="107"/>
    </row>
    <row r="627" spans="20:27" x14ac:dyDescent="0.3">
      <c r="T627" s="98"/>
      <c r="U627" s="98"/>
      <c r="V627" s="98"/>
      <c r="W627" s="98"/>
      <c r="Z627" s="107"/>
      <c r="AA627" s="107"/>
    </row>
    <row r="628" spans="20:27" x14ac:dyDescent="0.3">
      <c r="T628" s="98"/>
      <c r="U628" s="98"/>
      <c r="V628" s="98"/>
      <c r="W628" s="98"/>
      <c r="Z628" s="107"/>
      <c r="AA628" s="107"/>
    </row>
    <row r="629" spans="20:27" x14ac:dyDescent="0.3">
      <c r="T629" s="98"/>
      <c r="U629" s="98"/>
      <c r="V629" s="98"/>
      <c r="W629" s="98"/>
      <c r="Z629" s="107"/>
      <c r="AA629" s="107"/>
    </row>
    <row r="630" spans="20:27" x14ac:dyDescent="0.3">
      <c r="T630" s="98"/>
      <c r="U630" s="98"/>
      <c r="V630" s="98"/>
      <c r="W630" s="98"/>
      <c r="Z630" s="107"/>
      <c r="AA630" s="107"/>
    </row>
    <row r="631" spans="20:27" x14ac:dyDescent="0.3">
      <c r="T631" s="98"/>
      <c r="U631" s="98"/>
      <c r="V631" s="98"/>
      <c r="W631" s="98"/>
      <c r="Z631" s="107"/>
      <c r="AA631" s="107"/>
    </row>
    <row r="632" spans="20:27" x14ac:dyDescent="0.3">
      <c r="T632" s="98"/>
      <c r="U632" s="98"/>
      <c r="V632" s="98"/>
      <c r="W632" s="98"/>
      <c r="Z632" s="107"/>
      <c r="AA632" s="107"/>
    </row>
    <row r="633" spans="20:27" x14ac:dyDescent="0.3">
      <c r="T633" s="98"/>
      <c r="U633" s="98"/>
      <c r="V633" s="98"/>
      <c r="W633" s="98"/>
      <c r="Z633" s="107"/>
      <c r="AA633" s="107"/>
    </row>
    <row r="634" spans="20:27" x14ac:dyDescent="0.3">
      <c r="T634" s="98"/>
      <c r="U634" s="98"/>
      <c r="V634" s="98"/>
      <c r="W634" s="98"/>
      <c r="Z634" s="107"/>
      <c r="AA634" s="107"/>
    </row>
    <row r="635" spans="20:27" x14ac:dyDescent="0.3">
      <c r="T635" s="98"/>
      <c r="U635" s="98"/>
      <c r="V635" s="98"/>
      <c r="W635" s="98"/>
      <c r="Z635" s="107"/>
      <c r="AA635" s="107"/>
    </row>
    <row r="636" spans="20:27" x14ac:dyDescent="0.3">
      <c r="T636" s="98"/>
      <c r="U636" s="98"/>
      <c r="V636" s="98"/>
      <c r="W636" s="98"/>
      <c r="Z636" s="107"/>
      <c r="AA636" s="107"/>
    </row>
    <row r="637" spans="20:27" x14ac:dyDescent="0.3">
      <c r="T637" s="98"/>
      <c r="U637" s="98"/>
      <c r="V637" s="98"/>
      <c r="W637" s="98"/>
      <c r="Z637" s="107"/>
      <c r="AA637" s="107"/>
    </row>
    <row r="638" spans="20:27" x14ac:dyDescent="0.3">
      <c r="T638" s="98"/>
      <c r="U638" s="98"/>
      <c r="V638" s="98"/>
      <c r="W638" s="98"/>
      <c r="Z638" s="107"/>
      <c r="AA638" s="107"/>
    </row>
    <row r="639" spans="20:27" x14ac:dyDescent="0.3">
      <c r="T639" s="98"/>
      <c r="U639" s="98"/>
      <c r="V639" s="98"/>
      <c r="W639" s="98"/>
      <c r="Z639" s="107"/>
      <c r="AA639" s="107"/>
    </row>
    <row r="640" spans="20:27" x14ac:dyDescent="0.3">
      <c r="T640" s="98"/>
      <c r="U640" s="98"/>
      <c r="V640" s="98"/>
      <c r="W640" s="98"/>
      <c r="Z640" s="107"/>
      <c r="AA640" s="107"/>
    </row>
    <row r="641" spans="20:27" x14ac:dyDescent="0.3">
      <c r="T641" s="98"/>
      <c r="U641" s="98"/>
      <c r="V641" s="98"/>
      <c r="W641" s="98"/>
      <c r="Z641" s="107"/>
      <c r="AA641" s="107"/>
    </row>
    <row r="642" spans="20:27" x14ac:dyDescent="0.3">
      <c r="T642" s="98"/>
      <c r="U642" s="98"/>
      <c r="V642" s="98"/>
      <c r="W642" s="98"/>
      <c r="Z642" s="107"/>
      <c r="AA642" s="107"/>
    </row>
    <row r="643" spans="20:27" x14ac:dyDescent="0.3">
      <c r="T643" s="98"/>
      <c r="U643" s="98"/>
      <c r="V643" s="98"/>
      <c r="W643" s="98"/>
      <c r="Z643" s="107"/>
      <c r="AA643" s="107"/>
    </row>
    <row r="644" spans="20:27" x14ac:dyDescent="0.3">
      <c r="T644" s="98"/>
      <c r="U644" s="98"/>
      <c r="V644" s="98"/>
      <c r="W644" s="98"/>
      <c r="Z644" s="107"/>
      <c r="AA644" s="107"/>
    </row>
    <row r="645" spans="20:27" x14ac:dyDescent="0.3">
      <c r="T645" s="98"/>
      <c r="U645" s="98"/>
      <c r="V645" s="98"/>
      <c r="W645" s="98"/>
      <c r="Z645" s="107"/>
      <c r="AA645" s="107"/>
    </row>
    <row r="646" spans="20:27" x14ac:dyDescent="0.3">
      <c r="T646" s="98"/>
      <c r="U646" s="98"/>
      <c r="V646" s="98"/>
      <c r="W646" s="98"/>
      <c r="Z646" s="107"/>
      <c r="AA646" s="107"/>
    </row>
    <row r="647" spans="20:27" x14ac:dyDescent="0.3">
      <c r="T647" s="98"/>
      <c r="U647" s="98"/>
      <c r="V647" s="98"/>
      <c r="W647" s="98"/>
      <c r="Z647" s="107"/>
      <c r="AA647" s="107"/>
    </row>
    <row r="648" spans="20:27" x14ac:dyDescent="0.3">
      <c r="T648" s="98"/>
      <c r="U648" s="98"/>
      <c r="V648" s="98"/>
      <c r="W648" s="98"/>
      <c r="Z648" s="107"/>
      <c r="AA648" s="107"/>
    </row>
    <row r="649" spans="20:27" x14ac:dyDescent="0.3">
      <c r="T649" s="98"/>
      <c r="U649" s="98"/>
      <c r="V649" s="98"/>
      <c r="W649" s="98"/>
      <c r="Z649" s="107"/>
      <c r="AA649" s="107"/>
    </row>
    <row r="650" spans="20:27" x14ac:dyDescent="0.3">
      <c r="T650" s="98"/>
      <c r="U650" s="98"/>
      <c r="V650" s="98"/>
      <c r="W650" s="98"/>
      <c r="Z650" s="107"/>
      <c r="AA650" s="107"/>
    </row>
    <row r="651" spans="20:27" x14ac:dyDescent="0.3">
      <c r="T651" s="98"/>
      <c r="U651" s="98"/>
      <c r="V651" s="98"/>
      <c r="W651" s="98"/>
      <c r="Z651" s="107"/>
      <c r="AA651" s="107"/>
    </row>
    <row r="652" spans="20:27" x14ac:dyDescent="0.3">
      <c r="T652" s="98"/>
      <c r="U652" s="98"/>
      <c r="V652" s="98"/>
      <c r="W652" s="98"/>
      <c r="Z652" s="107"/>
      <c r="AA652" s="107"/>
    </row>
    <row r="653" spans="20:27" x14ac:dyDescent="0.3">
      <c r="T653" s="98"/>
      <c r="U653" s="98"/>
      <c r="V653" s="98"/>
      <c r="W653" s="98"/>
      <c r="Z653" s="107"/>
      <c r="AA653" s="107"/>
    </row>
    <row r="654" spans="20:27" x14ac:dyDescent="0.3">
      <c r="T654" s="98"/>
      <c r="U654" s="98"/>
      <c r="V654" s="98"/>
      <c r="W654" s="98"/>
      <c r="Z654" s="107"/>
      <c r="AA654" s="107"/>
    </row>
    <row r="655" spans="20:27" x14ac:dyDescent="0.3">
      <c r="T655" s="98"/>
      <c r="U655" s="98"/>
      <c r="V655" s="98"/>
      <c r="W655" s="98"/>
      <c r="Z655" s="107"/>
      <c r="AA655" s="107"/>
    </row>
    <row r="656" spans="20:27" x14ac:dyDescent="0.3">
      <c r="T656" s="98"/>
      <c r="U656" s="98"/>
      <c r="V656" s="98"/>
      <c r="W656" s="98"/>
      <c r="Z656" s="107"/>
      <c r="AA656" s="107"/>
    </row>
    <row r="657" spans="20:27" x14ac:dyDescent="0.3">
      <c r="T657" s="98"/>
      <c r="U657" s="98"/>
      <c r="V657" s="98"/>
      <c r="W657" s="98"/>
      <c r="Z657" s="107"/>
      <c r="AA657" s="107"/>
    </row>
    <row r="658" spans="20:27" x14ac:dyDescent="0.3">
      <c r="T658" s="98"/>
      <c r="U658" s="98"/>
      <c r="V658" s="98"/>
      <c r="W658" s="98"/>
      <c r="Z658" s="107"/>
      <c r="AA658" s="107"/>
    </row>
    <row r="659" spans="20:27" x14ac:dyDescent="0.3">
      <c r="T659" s="98"/>
      <c r="U659" s="98"/>
      <c r="V659" s="98"/>
      <c r="W659" s="98"/>
    </row>
    <row r="660" spans="20:27" x14ac:dyDescent="0.3">
      <c r="T660" s="98"/>
      <c r="U660" s="98"/>
      <c r="V660" s="98"/>
      <c r="W660" s="98"/>
    </row>
    <row r="661" spans="20:27" x14ac:dyDescent="0.3">
      <c r="T661" s="98"/>
      <c r="U661" s="98"/>
      <c r="V661" s="98"/>
      <c r="W661" s="98"/>
    </row>
    <row r="662" spans="20:27" x14ac:dyDescent="0.3">
      <c r="T662" s="98"/>
      <c r="U662" s="98"/>
      <c r="V662" s="98"/>
      <c r="W662" s="98"/>
    </row>
    <row r="663" spans="20:27" x14ac:dyDescent="0.3">
      <c r="T663" s="98"/>
      <c r="U663" s="98"/>
      <c r="V663" s="98"/>
      <c r="W663" s="98"/>
    </row>
    <row r="664" spans="20:27" x14ac:dyDescent="0.3">
      <c r="T664" s="98"/>
      <c r="U664" s="98"/>
      <c r="V664" s="98"/>
      <c r="W664" s="98"/>
    </row>
    <row r="665" spans="20:27" x14ac:dyDescent="0.3">
      <c r="T665" s="98"/>
      <c r="U665" s="98"/>
      <c r="V665" s="98"/>
      <c r="W665" s="98"/>
    </row>
    <row r="666" spans="20:27" x14ac:dyDescent="0.3">
      <c r="T666" s="98"/>
      <c r="U666" s="98"/>
      <c r="V666" s="98"/>
      <c r="W666" s="98"/>
    </row>
    <row r="667" spans="20:27" x14ac:dyDescent="0.3">
      <c r="T667" s="98"/>
      <c r="U667" s="98"/>
      <c r="V667" s="98"/>
      <c r="W667" s="98"/>
    </row>
    <row r="668" spans="20:27" x14ac:dyDescent="0.3">
      <c r="T668" s="98"/>
      <c r="U668" s="98"/>
      <c r="V668" s="98"/>
      <c r="W668" s="98"/>
    </row>
    <row r="669" spans="20:27" x14ac:dyDescent="0.3">
      <c r="T669" s="98"/>
      <c r="U669" s="98"/>
      <c r="V669" s="98"/>
      <c r="W669" s="98"/>
    </row>
    <row r="670" spans="20:27" x14ac:dyDescent="0.3">
      <c r="T670" s="98"/>
      <c r="U670" s="98"/>
      <c r="V670" s="98"/>
      <c r="W670" s="98"/>
    </row>
    <row r="671" spans="20:27" x14ac:dyDescent="0.3">
      <c r="T671" s="98"/>
      <c r="U671" s="98"/>
      <c r="V671" s="98"/>
      <c r="W671" s="98"/>
    </row>
    <row r="672" spans="20:27" x14ac:dyDescent="0.3">
      <c r="T672" s="98"/>
      <c r="U672" s="98"/>
      <c r="V672" s="98"/>
      <c r="W672" s="98"/>
    </row>
    <row r="673" spans="20:23" x14ac:dyDescent="0.3">
      <c r="T673" s="98"/>
      <c r="U673" s="98"/>
      <c r="V673" s="98"/>
      <c r="W673" s="98"/>
    </row>
    <row r="674" spans="20:23" x14ac:dyDescent="0.3">
      <c r="T674" s="98"/>
      <c r="U674" s="98"/>
      <c r="V674" s="98"/>
      <c r="W674" s="98"/>
    </row>
    <row r="675" spans="20:23" x14ac:dyDescent="0.3">
      <c r="T675" s="98"/>
      <c r="U675" s="98"/>
      <c r="V675" s="98"/>
      <c r="W675" s="98"/>
    </row>
    <row r="676" spans="20:23" x14ac:dyDescent="0.3">
      <c r="T676" s="98"/>
      <c r="U676" s="98"/>
      <c r="V676" s="98"/>
      <c r="W676" s="98"/>
    </row>
    <row r="677" spans="20:23" x14ac:dyDescent="0.3">
      <c r="T677" s="98"/>
      <c r="U677" s="98"/>
      <c r="V677" s="98"/>
      <c r="W677" s="98"/>
    </row>
    <row r="678" spans="20:23" x14ac:dyDescent="0.3">
      <c r="T678" s="98"/>
      <c r="U678" s="98"/>
      <c r="V678" s="98"/>
      <c r="W678" s="98"/>
    </row>
    <row r="679" spans="20:23" x14ac:dyDescent="0.3">
      <c r="T679" s="98"/>
      <c r="U679" s="98"/>
      <c r="V679" s="98"/>
      <c r="W679" s="98"/>
    </row>
    <row r="680" spans="20:23" x14ac:dyDescent="0.3">
      <c r="T680" s="98"/>
      <c r="U680" s="98"/>
      <c r="V680" s="98"/>
      <c r="W680" s="98"/>
    </row>
    <row r="681" spans="20:23" x14ac:dyDescent="0.3">
      <c r="T681" s="98"/>
      <c r="U681" s="98"/>
      <c r="V681" s="98"/>
      <c r="W681" s="98"/>
    </row>
    <row r="682" spans="20:23" x14ac:dyDescent="0.3">
      <c r="T682" s="98"/>
      <c r="U682" s="98"/>
      <c r="V682" s="98"/>
      <c r="W682" s="98"/>
    </row>
    <row r="683" spans="20:23" x14ac:dyDescent="0.3">
      <c r="T683" s="98"/>
      <c r="U683" s="98"/>
      <c r="V683" s="98"/>
      <c r="W683" s="98"/>
    </row>
    <row r="684" spans="20:23" x14ac:dyDescent="0.3">
      <c r="T684" s="98"/>
      <c r="U684" s="98"/>
      <c r="V684" s="98"/>
      <c r="W684" s="98"/>
    </row>
    <row r="685" spans="20:23" x14ac:dyDescent="0.3">
      <c r="T685" s="98"/>
      <c r="U685" s="98"/>
      <c r="V685" s="98"/>
      <c r="W685" s="98"/>
    </row>
    <row r="686" spans="20:23" x14ac:dyDescent="0.3">
      <c r="T686" s="98"/>
      <c r="U686" s="98"/>
      <c r="V686" s="98"/>
      <c r="W686" s="98"/>
    </row>
    <row r="687" spans="20:23" x14ac:dyDescent="0.3">
      <c r="T687" s="98"/>
      <c r="U687" s="98"/>
      <c r="V687" s="98"/>
      <c r="W687" s="98"/>
    </row>
    <row r="688" spans="20:23" x14ac:dyDescent="0.3">
      <c r="T688" s="98"/>
      <c r="U688" s="98"/>
      <c r="V688" s="98"/>
      <c r="W688" s="98"/>
    </row>
    <row r="689" spans="20:23" x14ac:dyDescent="0.3">
      <c r="T689" s="98"/>
      <c r="U689" s="98"/>
      <c r="V689" s="98"/>
      <c r="W689" s="98"/>
    </row>
    <row r="690" spans="20:23" x14ac:dyDescent="0.3">
      <c r="T690" s="98"/>
      <c r="U690" s="98"/>
      <c r="V690" s="98"/>
      <c r="W690" s="98"/>
    </row>
    <row r="691" spans="20:23" x14ac:dyDescent="0.3">
      <c r="T691" s="98"/>
      <c r="U691" s="98"/>
      <c r="V691" s="98"/>
      <c r="W691" s="98"/>
    </row>
    <row r="692" spans="20:23" x14ac:dyDescent="0.3">
      <c r="T692" s="98"/>
      <c r="U692" s="98"/>
      <c r="V692" s="98"/>
      <c r="W692" s="98"/>
    </row>
    <row r="693" spans="20:23" x14ac:dyDescent="0.3">
      <c r="T693" s="98"/>
      <c r="U693" s="98"/>
      <c r="V693" s="98"/>
      <c r="W693" s="98"/>
    </row>
    <row r="694" spans="20:23" x14ac:dyDescent="0.3">
      <c r="T694" s="98"/>
      <c r="U694" s="98"/>
      <c r="V694" s="98"/>
      <c r="W694" s="98"/>
    </row>
    <row r="695" spans="20:23" x14ac:dyDescent="0.3">
      <c r="T695" s="98"/>
      <c r="U695" s="98"/>
      <c r="V695" s="98"/>
      <c r="W695" s="98"/>
    </row>
    <row r="696" spans="20:23" x14ac:dyDescent="0.3">
      <c r="T696" s="98"/>
      <c r="U696" s="98"/>
      <c r="V696" s="98"/>
      <c r="W696" s="98"/>
    </row>
    <row r="697" spans="20:23" x14ac:dyDescent="0.3">
      <c r="T697" s="98"/>
      <c r="U697" s="98"/>
      <c r="V697" s="98"/>
      <c r="W697" s="98"/>
    </row>
    <row r="698" spans="20:23" x14ac:dyDescent="0.3">
      <c r="T698" s="98"/>
      <c r="U698" s="98"/>
      <c r="V698" s="98"/>
      <c r="W698" s="98"/>
    </row>
    <row r="699" spans="20:23" x14ac:dyDescent="0.3">
      <c r="T699" s="98"/>
      <c r="U699" s="98"/>
      <c r="V699" s="98"/>
      <c r="W699" s="98"/>
    </row>
    <row r="700" spans="20:23" x14ac:dyDescent="0.3">
      <c r="T700" s="98"/>
      <c r="U700" s="98"/>
      <c r="V700" s="98"/>
      <c r="W700" s="98"/>
    </row>
    <row r="701" spans="20:23" x14ac:dyDescent="0.3">
      <c r="T701" s="98"/>
      <c r="U701" s="98"/>
      <c r="V701" s="98"/>
      <c r="W701" s="98"/>
    </row>
    <row r="702" spans="20:23" x14ac:dyDescent="0.3">
      <c r="T702" s="98"/>
      <c r="U702" s="98"/>
      <c r="V702" s="98"/>
      <c r="W702" s="98"/>
    </row>
    <row r="703" spans="20:23" x14ac:dyDescent="0.3">
      <c r="T703" s="98"/>
      <c r="U703" s="98"/>
      <c r="V703" s="98"/>
      <c r="W703" s="98"/>
    </row>
    <row r="704" spans="20:23" x14ac:dyDescent="0.3">
      <c r="T704" s="98"/>
      <c r="U704" s="98"/>
      <c r="V704" s="98"/>
      <c r="W704" s="98"/>
    </row>
    <row r="705" spans="20:23" x14ac:dyDescent="0.3">
      <c r="T705" s="98"/>
      <c r="U705" s="98"/>
      <c r="V705" s="98"/>
      <c r="W705" s="98"/>
    </row>
    <row r="706" spans="20:23" x14ac:dyDescent="0.3">
      <c r="T706" s="98"/>
      <c r="U706" s="98"/>
      <c r="V706" s="98"/>
      <c r="W706" s="98"/>
    </row>
    <row r="707" spans="20:23" x14ac:dyDescent="0.3">
      <c r="T707" s="98"/>
      <c r="U707" s="98"/>
      <c r="V707" s="98"/>
      <c r="W707" s="98"/>
    </row>
    <row r="708" spans="20:23" x14ac:dyDescent="0.3">
      <c r="T708" s="98"/>
      <c r="U708" s="98"/>
      <c r="V708" s="98"/>
      <c r="W708" s="98"/>
    </row>
    <row r="709" spans="20:23" x14ac:dyDescent="0.3">
      <c r="T709" s="98"/>
      <c r="U709" s="98"/>
      <c r="V709" s="98"/>
      <c r="W709" s="98"/>
    </row>
    <row r="710" spans="20:23" x14ac:dyDescent="0.3">
      <c r="T710" s="98"/>
      <c r="U710" s="98"/>
      <c r="V710" s="98"/>
      <c r="W710" s="98"/>
    </row>
    <row r="711" spans="20:23" x14ac:dyDescent="0.3">
      <c r="T711" s="98"/>
      <c r="U711" s="98"/>
      <c r="V711" s="98"/>
      <c r="W711" s="98"/>
    </row>
    <row r="712" spans="20:23" x14ac:dyDescent="0.3">
      <c r="T712" s="98"/>
      <c r="U712" s="98"/>
      <c r="V712" s="98"/>
      <c r="W712" s="98"/>
    </row>
    <row r="713" spans="20:23" x14ac:dyDescent="0.3">
      <c r="T713" s="98"/>
      <c r="U713" s="98"/>
      <c r="V713" s="98"/>
      <c r="W713" s="98"/>
    </row>
    <row r="714" spans="20:23" x14ac:dyDescent="0.3">
      <c r="T714" s="98"/>
      <c r="U714" s="98"/>
      <c r="V714" s="98"/>
      <c r="W714" s="98"/>
    </row>
    <row r="715" spans="20:23" x14ac:dyDescent="0.3">
      <c r="T715" s="98"/>
      <c r="U715" s="98"/>
      <c r="V715" s="98"/>
      <c r="W715" s="98"/>
    </row>
    <row r="716" spans="20:23" x14ac:dyDescent="0.3">
      <c r="T716" s="98"/>
      <c r="U716" s="98"/>
      <c r="V716" s="98"/>
      <c r="W716" s="98"/>
    </row>
    <row r="717" spans="20:23" x14ac:dyDescent="0.3">
      <c r="T717" s="98"/>
      <c r="U717" s="98"/>
      <c r="V717" s="98"/>
      <c r="W717" s="98"/>
    </row>
    <row r="718" spans="20:23" x14ac:dyDescent="0.3">
      <c r="T718" s="98"/>
      <c r="U718" s="98"/>
      <c r="V718" s="98"/>
      <c r="W718" s="98"/>
    </row>
    <row r="719" spans="20:23" x14ac:dyDescent="0.3">
      <c r="T719" s="98"/>
      <c r="U719" s="98"/>
      <c r="V719" s="98"/>
      <c r="W719" s="98"/>
    </row>
    <row r="720" spans="20:23" x14ac:dyDescent="0.3">
      <c r="T720" s="98"/>
      <c r="U720" s="98"/>
      <c r="V720" s="98"/>
      <c r="W720" s="98"/>
    </row>
    <row r="721" spans="20:23" x14ac:dyDescent="0.3">
      <c r="T721" s="98"/>
      <c r="U721" s="98"/>
      <c r="V721" s="98"/>
      <c r="W721" s="98"/>
    </row>
    <row r="722" spans="20:23" x14ac:dyDescent="0.3">
      <c r="T722" s="98"/>
      <c r="U722" s="98"/>
      <c r="V722" s="98"/>
      <c r="W722" s="98"/>
    </row>
    <row r="723" spans="20:23" x14ac:dyDescent="0.3">
      <c r="T723" s="98"/>
      <c r="U723" s="98"/>
      <c r="V723" s="98"/>
      <c r="W723" s="98"/>
    </row>
    <row r="724" spans="20:23" x14ac:dyDescent="0.3">
      <c r="T724" s="98"/>
      <c r="U724" s="98"/>
      <c r="V724" s="98"/>
      <c r="W724" s="98"/>
    </row>
    <row r="725" spans="20:23" x14ac:dyDescent="0.3">
      <c r="T725" s="98"/>
      <c r="U725" s="98"/>
      <c r="V725" s="98"/>
      <c r="W725" s="98"/>
    </row>
    <row r="726" spans="20:23" x14ac:dyDescent="0.3">
      <c r="T726" s="98"/>
      <c r="U726" s="98"/>
      <c r="V726" s="98"/>
      <c r="W726" s="98"/>
    </row>
    <row r="727" spans="20:23" x14ac:dyDescent="0.3">
      <c r="T727" s="98"/>
      <c r="U727" s="98"/>
      <c r="V727" s="98"/>
      <c r="W727" s="98"/>
    </row>
    <row r="728" spans="20:23" x14ac:dyDescent="0.3">
      <c r="T728" s="98"/>
      <c r="U728" s="98"/>
      <c r="V728" s="98"/>
      <c r="W728" s="98"/>
    </row>
    <row r="729" spans="20:23" x14ac:dyDescent="0.3">
      <c r="T729" s="98"/>
      <c r="U729" s="98"/>
      <c r="V729" s="98"/>
      <c r="W729" s="98"/>
    </row>
    <row r="730" spans="20:23" x14ac:dyDescent="0.3">
      <c r="T730" s="98"/>
      <c r="U730" s="98"/>
      <c r="V730" s="98"/>
      <c r="W730" s="98"/>
    </row>
    <row r="731" spans="20:23" x14ac:dyDescent="0.3">
      <c r="T731" s="98"/>
      <c r="U731" s="98"/>
      <c r="V731" s="98"/>
      <c r="W731" s="98"/>
    </row>
    <row r="732" spans="20:23" x14ac:dyDescent="0.3">
      <c r="T732" s="98"/>
      <c r="U732" s="98"/>
      <c r="V732" s="98"/>
      <c r="W732" s="98"/>
    </row>
    <row r="733" spans="20:23" x14ac:dyDescent="0.3">
      <c r="T733" s="98"/>
      <c r="U733" s="98"/>
      <c r="V733" s="98"/>
      <c r="W733" s="98"/>
    </row>
    <row r="734" spans="20:23" x14ac:dyDescent="0.3">
      <c r="T734" s="98"/>
      <c r="U734" s="98"/>
      <c r="V734" s="98"/>
      <c r="W734" s="98"/>
    </row>
    <row r="735" spans="20:23" x14ac:dyDescent="0.3">
      <c r="T735" s="98"/>
      <c r="U735" s="98"/>
      <c r="V735" s="98"/>
      <c r="W735" s="98"/>
    </row>
    <row r="736" spans="20:23" x14ac:dyDescent="0.3">
      <c r="T736" s="98"/>
      <c r="U736" s="98"/>
      <c r="V736" s="98"/>
      <c r="W736" s="98"/>
    </row>
    <row r="737" spans="20:23" x14ac:dyDescent="0.3">
      <c r="T737" s="98"/>
      <c r="U737" s="98"/>
      <c r="V737" s="98"/>
      <c r="W737" s="98"/>
    </row>
    <row r="738" spans="20:23" x14ac:dyDescent="0.3">
      <c r="T738" s="98"/>
      <c r="U738" s="98"/>
      <c r="V738" s="98"/>
      <c r="W738" s="98"/>
    </row>
    <row r="739" spans="20:23" x14ac:dyDescent="0.3">
      <c r="T739" s="98"/>
      <c r="U739" s="98"/>
      <c r="V739" s="98"/>
      <c r="W739" s="98"/>
    </row>
    <row r="740" spans="20:23" x14ac:dyDescent="0.3">
      <c r="T740" s="98"/>
      <c r="U740" s="98"/>
      <c r="V740" s="98"/>
      <c r="W740" s="98"/>
    </row>
    <row r="741" spans="20:23" x14ac:dyDescent="0.3">
      <c r="T741" s="98"/>
      <c r="U741" s="98"/>
      <c r="V741" s="98"/>
      <c r="W741" s="98"/>
    </row>
    <row r="742" spans="20:23" x14ac:dyDescent="0.3">
      <c r="T742" s="98"/>
      <c r="U742" s="98"/>
      <c r="V742" s="98"/>
      <c r="W742" s="98"/>
    </row>
    <row r="743" spans="20:23" x14ac:dyDescent="0.3">
      <c r="T743" s="98"/>
      <c r="U743" s="98"/>
      <c r="V743" s="98"/>
      <c r="W743" s="98"/>
    </row>
    <row r="744" spans="20:23" x14ac:dyDescent="0.3">
      <c r="T744" s="98"/>
      <c r="U744" s="98"/>
      <c r="V744" s="98"/>
      <c r="W744" s="98"/>
    </row>
    <row r="745" spans="20:23" x14ac:dyDescent="0.3">
      <c r="T745" s="98"/>
      <c r="U745" s="98"/>
      <c r="V745" s="98"/>
      <c r="W745" s="98"/>
    </row>
    <row r="746" spans="20:23" x14ac:dyDescent="0.3">
      <c r="T746" s="98"/>
      <c r="U746" s="98"/>
      <c r="V746" s="98"/>
      <c r="W746" s="98"/>
    </row>
    <row r="747" spans="20:23" x14ac:dyDescent="0.3">
      <c r="T747" s="98"/>
      <c r="U747" s="98"/>
      <c r="V747" s="98"/>
      <c r="W747" s="98"/>
    </row>
    <row r="748" spans="20:23" x14ac:dyDescent="0.3">
      <c r="T748" s="98"/>
      <c r="U748" s="98"/>
      <c r="V748" s="98"/>
      <c r="W748" s="98"/>
    </row>
    <row r="749" spans="20:23" x14ac:dyDescent="0.3">
      <c r="T749" s="98"/>
      <c r="U749" s="98"/>
      <c r="V749" s="98"/>
      <c r="W749" s="98"/>
    </row>
    <row r="750" spans="20:23" x14ac:dyDescent="0.3">
      <c r="T750" s="98"/>
      <c r="U750" s="98"/>
      <c r="V750" s="98"/>
      <c r="W750" s="98"/>
    </row>
    <row r="751" spans="20:23" x14ac:dyDescent="0.3">
      <c r="T751" s="98"/>
      <c r="U751" s="98"/>
      <c r="V751" s="98"/>
      <c r="W751" s="98"/>
    </row>
    <row r="752" spans="20:23" x14ac:dyDescent="0.3">
      <c r="T752" s="98"/>
      <c r="U752" s="98"/>
      <c r="V752" s="98"/>
      <c r="W752" s="98"/>
    </row>
    <row r="753" spans="20:23" x14ac:dyDescent="0.3">
      <c r="T753" s="98"/>
      <c r="U753" s="98"/>
      <c r="V753" s="98"/>
      <c r="W753" s="98"/>
    </row>
    <row r="754" spans="20:23" x14ac:dyDescent="0.3">
      <c r="T754" s="98"/>
      <c r="U754" s="98"/>
      <c r="V754" s="98"/>
      <c r="W754" s="98"/>
    </row>
    <row r="755" spans="20:23" x14ac:dyDescent="0.3">
      <c r="T755" s="98"/>
      <c r="U755" s="98"/>
      <c r="V755" s="98"/>
      <c r="W755" s="98"/>
    </row>
    <row r="756" spans="20:23" x14ac:dyDescent="0.3">
      <c r="T756" s="98"/>
      <c r="U756" s="98"/>
      <c r="V756" s="98"/>
      <c r="W756" s="98"/>
    </row>
    <row r="757" spans="20:23" x14ac:dyDescent="0.3">
      <c r="T757" s="98"/>
      <c r="U757" s="98"/>
      <c r="V757" s="98"/>
      <c r="W757" s="98"/>
    </row>
    <row r="758" spans="20:23" x14ac:dyDescent="0.3">
      <c r="T758" s="98"/>
      <c r="U758" s="98"/>
      <c r="V758" s="98"/>
      <c r="W758" s="98"/>
    </row>
    <row r="759" spans="20:23" x14ac:dyDescent="0.3">
      <c r="T759" s="98"/>
      <c r="U759" s="98"/>
      <c r="V759" s="98"/>
      <c r="W759" s="98"/>
    </row>
    <row r="760" spans="20:23" x14ac:dyDescent="0.3">
      <c r="T760" s="98"/>
      <c r="U760" s="98"/>
      <c r="V760" s="98"/>
      <c r="W760" s="98"/>
    </row>
    <row r="761" spans="20:23" x14ac:dyDescent="0.3">
      <c r="T761" s="98"/>
      <c r="U761" s="98"/>
      <c r="V761" s="98"/>
      <c r="W761" s="98"/>
    </row>
    <row r="762" spans="20:23" x14ac:dyDescent="0.3">
      <c r="T762" s="98"/>
      <c r="U762" s="98"/>
      <c r="V762" s="98"/>
      <c r="W762" s="98"/>
    </row>
  </sheetData>
  <conditionalFormatting sqref="I2:I3 I537:I1048576 O446:Q524 O537:Q1048576">
    <cfRule type="containsText" dxfId="508" priority="485" operator="containsText" text="RAL 7004">
      <formula>NOT(ISERROR(SEARCH("RAL 7004",I2)))</formula>
    </cfRule>
    <cfRule type="containsText" dxfId="507" priority="486" operator="containsText" text="RAL 1021">
      <formula>NOT(ISERROR(SEARCH("RAL 1021",I2)))</formula>
    </cfRule>
    <cfRule type="containsText" dxfId="506" priority="487" operator="containsText" text="RAL 5015">
      <formula>NOT(ISERROR(SEARCH("RAL 5015",I2)))</formula>
    </cfRule>
  </conditionalFormatting>
  <conditionalFormatting sqref="I5">
    <cfRule type="containsText" dxfId="505" priority="482" operator="containsText" text="RAL 7004">
      <formula>NOT(ISERROR(SEARCH("RAL 7004",I5)))</formula>
    </cfRule>
    <cfRule type="containsText" dxfId="504" priority="483" operator="containsText" text="RAL 1021">
      <formula>NOT(ISERROR(SEARCH("RAL 1021",I5)))</formula>
    </cfRule>
    <cfRule type="containsText" dxfId="503" priority="484" operator="containsText" text="RAL 5015">
      <formula>NOT(ISERROR(SEARCH("RAL 5015",I5)))</formula>
    </cfRule>
  </conditionalFormatting>
  <conditionalFormatting sqref="I4">
    <cfRule type="containsText" dxfId="502" priority="479" operator="containsText" text="RAL 7004">
      <formula>NOT(ISERROR(SEARCH("RAL 7004",I4)))</formula>
    </cfRule>
    <cfRule type="containsText" dxfId="501" priority="480" operator="containsText" text="RAL 1021">
      <formula>NOT(ISERROR(SEARCH("RAL 1021",I4)))</formula>
    </cfRule>
    <cfRule type="containsText" dxfId="500" priority="481" operator="containsText" text="RAL 5015">
      <formula>NOT(ISERROR(SEARCH("RAL 5015",I4)))</formula>
    </cfRule>
  </conditionalFormatting>
  <conditionalFormatting sqref="I6:I15">
    <cfRule type="containsText" dxfId="499" priority="476" operator="containsText" text="RAL 7004">
      <formula>NOT(ISERROR(SEARCH("RAL 7004",I6)))</formula>
    </cfRule>
    <cfRule type="containsText" dxfId="498" priority="477" operator="containsText" text="RAL 1021">
      <formula>NOT(ISERROR(SEARCH("RAL 1021",I6)))</formula>
    </cfRule>
    <cfRule type="containsText" dxfId="497" priority="478" operator="containsText" text="RAL 5015">
      <formula>NOT(ISERROR(SEARCH("RAL 5015",I6)))</formula>
    </cfRule>
  </conditionalFormatting>
  <conditionalFormatting sqref="I524">
    <cfRule type="containsText" dxfId="496" priority="473" operator="containsText" text="RAL 7004">
      <formula>NOT(ISERROR(SEARCH("RAL 7004",I524)))</formula>
    </cfRule>
    <cfRule type="containsText" dxfId="495" priority="474" operator="containsText" text="RAL 1021">
      <formula>NOT(ISERROR(SEARCH("RAL 1021",I524)))</formula>
    </cfRule>
    <cfRule type="containsText" dxfId="494" priority="475" operator="containsText" text="RAL 5015">
      <formula>NOT(ISERROR(SEARCH("RAL 5015",I524)))</formula>
    </cfRule>
  </conditionalFormatting>
  <conditionalFormatting sqref="I500:I523">
    <cfRule type="containsText" dxfId="493" priority="470" operator="containsText" text="RAL 7004">
      <formula>NOT(ISERROR(SEARCH("RAL 7004",I500)))</formula>
    </cfRule>
    <cfRule type="containsText" dxfId="492" priority="471" operator="containsText" text="RAL 1021">
      <formula>NOT(ISERROR(SEARCH("RAL 1021",I500)))</formula>
    </cfRule>
    <cfRule type="containsText" dxfId="491" priority="472" operator="containsText" text="RAL 5015">
      <formula>NOT(ISERROR(SEARCH("RAL 5015",I500)))</formula>
    </cfRule>
  </conditionalFormatting>
  <conditionalFormatting sqref="I19:I20">
    <cfRule type="containsText" dxfId="490" priority="467" operator="containsText" text="RAL 7004">
      <formula>NOT(ISERROR(SEARCH("RAL 7004",I19)))</formula>
    </cfRule>
    <cfRule type="containsText" dxfId="489" priority="468" operator="containsText" text="RAL 1021">
      <formula>NOT(ISERROR(SEARCH("RAL 1021",I19)))</formula>
    </cfRule>
    <cfRule type="containsText" dxfId="488" priority="469" operator="containsText" text="RAL 5015">
      <formula>NOT(ISERROR(SEARCH("RAL 5015",I19)))</formula>
    </cfRule>
  </conditionalFormatting>
  <conditionalFormatting sqref="I22:I23">
    <cfRule type="containsText" dxfId="487" priority="464" operator="containsText" text="RAL 7004">
      <formula>NOT(ISERROR(SEARCH("RAL 7004",I22)))</formula>
    </cfRule>
    <cfRule type="containsText" dxfId="486" priority="465" operator="containsText" text="RAL 1021">
      <formula>NOT(ISERROR(SEARCH("RAL 1021",I22)))</formula>
    </cfRule>
    <cfRule type="containsText" dxfId="485" priority="466" operator="containsText" text="RAL 5015">
      <formula>NOT(ISERROR(SEARCH("RAL 5015",I22)))</formula>
    </cfRule>
  </conditionalFormatting>
  <conditionalFormatting sqref="I25:I26">
    <cfRule type="containsText" dxfId="484" priority="461" operator="containsText" text="RAL 7004">
      <formula>NOT(ISERROR(SEARCH("RAL 7004",I25)))</formula>
    </cfRule>
    <cfRule type="containsText" dxfId="483" priority="462" operator="containsText" text="RAL 1021">
      <formula>NOT(ISERROR(SEARCH("RAL 1021",I25)))</formula>
    </cfRule>
    <cfRule type="containsText" dxfId="482" priority="463" operator="containsText" text="RAL 5015">
      <formula>NOT(ISERROR(SEARCH("RAL 5015",I25)))</formula>
    </cfRule>
  </conditionalFormatting>
  <conditionalFormatting sqref="I28:I29">
    <cfRule type="containsText" dxfId="481" priority="458" operator="containsText" text="RAL 7004">
      <formula>NOT(ISERROR(SEARCH("RAL 7004",I28)))</formula>
    </cfRule>
    <cfRule type="containsText" dxfId="480" priority="459" operator="containsText" text="RAL 1021">
      <formula>NOT(ISERROR(SEARCH("RAL 1021",I28)))</formula>
    </cfRule>
    <cfRule type="containsText" dxfId="479" priority="460" operator="containsText" text="RAL 5015">
      <formula>NOT(ISERROR(SEARCH("RAL 5015",I28)))</formula>
    </cfRule>
  </conditionalFormatting>
  <conditionalFormatting sqref="I31:I32">
    <cfRule type="containsText" dxfId="478" priority="455" operator="containsText" text="RAL 7004">
      <formula>NOT(ISERROR(SEARCH("RAL 7004",I31)))</formula>
    </cfRule>
    <cfRule type="containsText" dxfId="477" priority="456" operator="containsText" text="RAL 1021">
      <formula>NOT(ISERROR(SEARCH("RAL 1021",I31)))</formula>
    </cfRule>
    <cfRule type="containsText" dxfId="476" priority="457" operator="containsText" text="RAL 5015">
      <formula>NOT(ISERROR(SEARCH("RAL 5015",I31)))</formula>
    </cfRule>
  </conditionalFormatting>
  <conditionalFormatting sqref="I34:I35">
    <cfRule type="containsText" dxfId="475" priority="452" operator="containsText" text="RAL 7004">
      <formula>NOT(ISERROR(SEARCH("RAL 7004",I34)))</formula>
    </cfRule>
    <cfRule type="containsText" dxfId="474" priority="453" operator="containsText" text="RAL 1021">
      <formula>NOT(ISERROR(SEARCH("RAL 1021",I34)))</formula>
    </cfRule>
    <cfRule type="containsText" dxfId="473" priority="454" operator="containsText" text="RAL 5015">
      <formula>NOT(ISERROR(SEARCH("RAL 5015",I34)))</formula>
    </cfRule>
  </conditionalFormatting>
  <conditionalFormatting sqref="I38:I44">
    <cfRule type="containsText" dxfId="472" priority="449" operator="containsText" text="RAL 7004">
      <formula>NOT(ISERROR(SEARCH("RAL 7004",I38)))</formula>
    </cfRule>
    <cfRule type="containsText" dxfId="471" priority="450" operator="containsText" text="RAL 1021">
      <formula>NOT(ISERROR(SEARCH("RAL 1021",I38)))</formula>
    </cfRule>
    <cfRule type="containsText" dxfId="470" priority="451" operator="containsText" text="RAL 5015">
      <formula>NOT(ISERROR(SEARCH("RAL 5015",I38)))</formula>
    </cfRule>
  </conditionalFormatting>
  <conditionalFormatting sqref="I47:I48">
    <cfRule type="containsText" dxfId="469" priority="446" operator="containsText" text="RAL 7004">
      <formula>NOT(ISERROR(SEARCH("RAL 7004",I47)))</formula>
    </cfRule>
    <cfRule type="containsText" dxfId="468" priority="447" operator="containsText" text="RAL 1021">
      <formula>NOT(ISERROR(SEARCH("RAL 1021",I47)))</formula>
    </cfRule>
    <cfRule type="containsText" dxfId="467" priority="448" operator="containsText" text="RAL 5015">
      <formula>NOT(ISERROR(SEARCH("RAL 5015",I47)))</formula>
    </cfRule>
  </conditionalFormatting>
  <conditionalFormatting sqref="I81">
    <cfRule type="containsText" dxfId="466" priority="443" operator="containsText" text="RAL 7004">
      <formula>NOT(ISERROR(SEARCH("RAL 7004",I81)))</formula>
    </cfRule>
    <cfRule type="containsText" dxfId="465" priority="444" operator="containsText" text="RAL 1021">
      <formula>NOT(ISERROR(SEARCH("RAL 1021",I81)))</formula>
    </cfRule>
    <cfRule type="containsText" dxfId="464" priority="445" operator="containsText" text="RAL 5015">
      <formula>NOT(ISERROR(SEARCH("RAL 5015",I81)))</formula>
    </cfRule>
  </conditionalFormatting>
  <conditionalFormatting sqref="I433">
    <cfRule type="containsText" dxfId="463" priority="440" operator="containsText" text="RAL 7004">
      <formula>NOT(ISERROR(SEARCH("RAL 7004",I433)))</formula>
    </cfRule>
    <cfRule type="containsText" dxfId="462" priority="441" operator="containsText" text="RAL 1021">
      <formula>NOT(ISERROR(SEARCH("RAL 1021",I433)))</formula>
    </cfRule>
    <cfRule type="containsText" dxfId="461" priority="442" operator="containsText" text="RAL 5015">
      <formula>NOT(ISERROR(SEARCH("RAL 5015",I433)))</formula>
    </cfRule>
  </conditionalFormatting>
  <conditionalFormatting sqref="I16:I18">
    <cfRule type="containsText" dxfId="460" priority="437" operator="containsText" text="RAL 7004">
      <formula>NOT(ISERROR(SEARCH("RAL 7004",I16)))</formula>
    </cfRule>
    <cfRule type="containsText" dxfId="459" priority="438" operator="containsText" text="RAL 1021">
      <formula>NOT(ISERROR(SEARCH("RAL 1021",I16)))</formula>
    </cfRule>
    <cfRule type="containsText" dxfId="458" priority="439" operator="containsText" text="RAL 5015">
      <formula>NOT(ISERROR(SEARCH("RAL 5015",I16)))</formula>
    </cfRule>
  </conditionalFormatting>
  <conditionalFormatting sqref="I21">
    <cfRule type="containsText" dxfId="457" priority="434" operator="containsText" text="RAL 7004">
      <formula>NOT(ISERROR(SEARCH("RAL 7004",I21)))</formula>
    </cfRule>
    <cfRule type="containsText" dxfId="456" priority="435" operator="containsText" text="RAL 1021">
      <formula>NOT(ISERROR(SEARCH("RAL 1021",I21)))</formula>
    </cfRule>
    <cfRule type="containsText" dxfId="455" priority="436" operator="containsText" text="RAL 5015">
      <formula>NOT(ISERROR(SEARCH("RAL 5015",I21)))</formula>
    </cfRule>
  </conditionalFormatting>
  <conditionalFormatting sqref="I24">
    <cfRule type="containsText" dxfId="454" priority="431" operator="containsText" text="RAL 7004">
      <formula>NOT(ISERROR(SEARCH("RAL 7004",I24)))</formula>
    </cfRule>
    <cfRule type="containsText" dxfId="453" priority="432" operator="containsText" text="RAL 1021">
      <formula>NOT(ISERROR(SEARCH("RAL 1021",I24)))</formula>
    </cfRule>
    <cfRule type="containsText" dxfId="452" priority="433" operator="containsText" text="RAL 5015">
      <formula>NOT(ISERROR(SEARCH("RAL 5015",I24)))</formula>
    </cfRule>
  </conditionalFormatting>
  <conditionalFormatting sqref="I27">
    <cfRule type="containsText" dxfId="451" priority="428" operator="containsText" text="RAL 7004">
      <formula>NOT(ISERROR(SEARCH("RAL 7004",I27)))</formula>
    </cfRule>
    <cfRule type="containsText" dxfId="450" priority="429" operator="containsText" text="RAL 1021">
      <formula>NOT(ISERROR(SEARCH("RAL 1021",I27)))</formula>
    </cfRule>
    <cfRule type="containsText" dxfId="449" priority="430" operator="containsText" text="RAL 5015">
      <formula>NOT(ISERROR(SEARCH("RAL 5015",I27)))</formula>
    </cfRule>
  </conditionalFormatting>
  <conditionalFormatting sqref="I30">
    <cfRule type="containsText" dxfId="448" priority="425" operator="containsText" text="RAL 7004">
      <formula>NOT(ISERROR(SEARCH("RAL 7004",I30)))</formula>
    </cfRule>
    <cfRule type="containsText" dxfId="447" priority="426" operator="containsText" text="RAL 1021">
      <formula>NOT(ISERROR(SEARCH("RAL 1021",I30)))</formula>
    </cfRule>
    <cfRule type="containsText" dxfId="446" priority="427" operator="containsText" text="RAL 5015">
      <formula>NOT(ISERROR(SEARCH("RAL 5015",I30)))</formula>
    </cfRule>
  </conditionalFormatting>
  <conditionalFormatting sqref="I33">
    <cfRule type="containsText" dxfId="445" priority="422" operator="containsText" text="RAL 7004">
      <formula>NOT(ISERROR(SEARCH("RAL 7004",I33)))</formula>
    </cfRule>
    <cfRule type="containsText" dxfId="444" priority="423" operator="containsText" text="RAL 1021">
      <formula>NOT(ISERROR(SEARCH("RAL 1021",I33)))</formula>
    </cfRule>
    <cfRule type="containsText" dxfId="443" priority="424" operator="containsText" text="RAL 5015">
      <formula>NOT(ISERROR(SEARCH("RAL 5015",I33)))</formula>
    </cfRule>
  </conditionalFormatting>
  <conditionalFormatting sqref="I36:I37">
    <cfRule type="containsText" dxfId="442" priority="419" operator="containsText" text="RAL 7004">
      <formula>NOT(ISERROR(SEARCH("RAL 7004",I36)))</formula>
    </cfRule>
    <cfRule type="containsText" dxfId="441" priority="420" operator="containsText" text="RAL 1021">
      <formula>NOT(ISERROR(SEARCH("RAL 1021",I36)))</formula>
    </cfRule>
    <cfRule type="containsText" dxfId="440" priority="421" operator="containsText" text="RAL 5015">
      <formula>NOT(ISERROR(SEARCH("RAL 5015",I36)))</formula>
    </cfRule>
  </conditionalFormatting>
  <conditionalFormatting sqref="I45:I46">
    <cfRule type="containsText" dxfId="439" priority="416" operator="containsText" text="RAL 7004">
      <formula>NOT(ISERROR(SEARCH("RAL 7004",I45)))</formula>
    </cfRule>
    <cfRule type="containsText" dxfId="438" priority="417" operator="containsText" text="RAL 1021">
      <formula>NOT(ISERROR(SEARCH("RAL 1021",I45)))</formula>
    </cfRule>
    <cfRule type="containsText" dxfId="437" priority="418" operator="containsText" text="RAL 5015">
      <formula>NOT(ISERROR(SEARCH("RAL 5015",I45)))</formula>
    </cfRule>
  </conditionalFormatting>
  <conditionalFormatting sqref="I49:I50">
    <cfRule type="containsText" dxfId="436" priority="413" operator="containsText" text="RAL 7004">
      <formula>NOT(ISERROR(SEARCH("RAL 7004",I49)))</formula>
    </cfRule>
    <cfRule type="containsText" dxfId="435" priority="414" operator="containsText" text="RAL 1021">
      <formula>NOT(ISERROR(SEARCH("RAL 1021",I49)))</formula>
    </cfRule>
    <cfRule type="containsText" dxfId="434" priority="415" operator="containsText" text="RAL 5015">
      <formula>NOT(ISERROR(SEARCH("RAL 5015",I49)))</formula>
    </cfRule>
  </conditionalFormatting>
  <conditionalFormatting sqref="I51:I80">
    <cfRule type="containsText" dxfId="433" priority="410" operator="containsText" text="RAL 7004">
      <formula>NOT(ISERROR(SEARCH("RAL 7004",I51)))</formula>
    </cfRule>
    <cfRule type="containsText" dxfId="432" priority="411" operator="containsText" text="RAL 1021">
      <formula>NOT(ISERROR(SEARCH("RAL 1021",I51)))</formula>
    </cfRule>
    <cfRule type="containsText" dxfId="431" priority="412" operator="containsText" text="RAL 5015">
      <formula>NOT(ISERROR(SEARCH("RAL 5015",I51)))</formula>
    </cfRule>
  </conditionalFormatting>
  <conditionalFormatting sqref="I82:I93">
    <cfRule type="containsText" dxfId="430" priority="407" operator="containsText" text="RAL 7004">
      <formula>NOT(ISERROR(SEARCH("RAL 7004",I82)))</formula>
    </cfRule>
    <cfRule type="containsText" dxfId="429" priority="408" operator="containsText" text="RAL 1021">
      <formula>NOT(ISERROR(SEARCH("RAL 1021",I82)))</formula>
    </cfRule>
    <cfRule type="containsText" dxfId="428" priority="409" operator="containsText" text="RAL 5015">
      <formula>NOT(ISERROR(SEARCH("RAL 5015",I82)))</formula>
    </cfRule>
  </conditionalFormatting>
  <conditionalFormatting sqref="I94:I99">
    <cfRule type="containsText" dxfId="427" priority="404" operator="containsText" text="RAL 7004">
      <formula>NOT(ISERROR(SEARCH("RAL 7004",I94)))</formula>
    </cfRule>
    <cfRule type="containsText" dxfId="426" priority="405" operator="containsText" text="RAL 1021">
      <formula>NOT(ISERROR(SEARCH("RAL 1021",I94)))</formula>
    </cfRule>
    <cfRule type="containsText" dxfId="425" priority="406" operator="containsText" text="RAL 5015">
      <formula>NOT(ISERROR(SEARCH("RAL 5015",I94)))</formula>
    </cfRule>
  </conditionalFormatting>
  <conditionalFormatting sqref="I100">
    <cfRule type="containsText" dxfId="424" priority="401" operator="containsText" text="RAL 7004">
      <formula>NOT(ISERROR(SEARCH("RAL 7004",I100)))</formula>
    </cfRule>
    <cfRule type="containsText" dxfId="423" priority="402" operator="containsText" text="RAL 1021">
      <formula>NOT(ISERROR(SEARCH("RAL 1021",I100)))</formula>
    </cfRule>
    <cfRule type="containsText" dxfId="422" priority="403" operator="containsText" text="RAL 5015">
      <formula>NOT(ISERROR(SEARCH("RAL 5015",I100)))</formula>
    </cfRule>
  </conditionalFormatting>
  <conditionalFormatting sqref="I101:I130">
    <cfRule type="containsText" dxfId="421" priority="398" operator="containsText" text="RAL 7004">
      <formula>NOT(ISERROR(SEARCH("RAL 7004",I101)))</formula>
    </cfRule>
    <cfRule type="containsText" dxfId="420" priority="399" operator="containsText" text="RAL 1021">
      <formula>NOT(ISERROR(SEARCH("RAL 1021",I101)))</formula>
    </cfRule>
    <cfRule type="containsText" dxfId="419" priority="400" operator="containsText" text="RAL 5015">
      <formula>NOT(ISERROR(SEARCH("RAL 5015",I101)))</formula>
    </cfRule>
  </conditionalFormatting>
  <conditionalFormatting sqref="I131:I146">
    <cfRule type="containsText" dxfId="418" priority="395" operator="containsText" text="RAL 7004">
      <formula>NOT(ISERROR(SEARCH("RAL 7004",I131)))</formula>
    </cfRule>
    <cfRule type="containsText" dxfId="417" priority="396" operator="containsText" text="RAL 1021">
      <formula>NOT(ISERROR(SEARCH("RAL 1021",I131)))</formula>
    </cfRule>
    <cfRule type="containsText" dxfId="416" priority="397" operator="containsText" text="RAL 5015">
      <formula>NOT(ISERROR(SEARCH("RAL 5015",I131)))</formula>
    </cfRule>
  </conditionalFormatting>
  <conditionalFormatting sqref="I147:I183">
    <cfRule type="containsText" dxfId="415" priority="392" operator="containsText" text="RAL 7004">
      <formula>NOT(ISERROR(SEARCH("RAL 7004",I147)))</formula>
    </cfRule>
    <cfRule type="containsText" dxfId="414" priority="393" operator="containsText" text="RAL 1021">
      <formula>NOT(ISERROR(SEARCH("RAL 1021",I147)))</formula>
    </cfRule>
    <cfRule type="containsText" dxfId="413" priority="394" operator="containsText" text="RAL 5015">
      <formula>NOT(ISERROR(SEARCH("RAL 5015",I147)))</formula>
    </cfRule>
  </conditionalFormatting>
  <conditionalFormatting sqref="I184:I195">
    <cfRule type="containsText" dxfId="412" priority="389" operator="containsText" text="RAL 7004">
      <formula>NOT(ISERROR(SEARCH("RAL 7004",I184)))</formula>
    </cfRule>
    <cfRule type="containsText" dxfId="411" priority="390" operator="containsText" text="RAL 1021">
      <formula>NOT(ISERROR(SEARCH("RAL 1021",I184)))</formula>
    </cfRule>
    <cfRule type="containsText" dxfId="410" priority="391" operator="containsText" text="RAL 5015">
      <formula>NOT(ISERROR(SEARCH("RAL 5015",I184)))</formula>
    </cfRule>
  </conditionalFormatting>
  <conditionalFormatting sqref="I196:I197">
    <cfRule type="containsText" dxfId="409" priority="386" operator="containsText" text="RAL 7004">
      <formula>NOT(ISERROR(SEARCH("RAL 7004",I196)))</formula>
    </cfRule>
    <cfRule type="containsText" dxfId="408" priority="387" operator="containsText" text="RAL 1021">
      <formula>NOT(ISERROR(SEARCH("RAL 1021",I196)))</formula>
    </cfRule>
    <cfRule type="containsText" dxfId="407" priority="388" operator="containsText" text="RAL 5015">
      <formula>NOT(ISERROR(SEARCH("RAL 5015",I196)))</formula>
    </cfRule>
  </conditionalFormatting>
  <conditionalFormatting sqref="I198:I199">
    <cfRule type="containsText" dxfId="406" priority="383" operator="containsText" text="RAL 7004">
      <formula>NOT(ISERROR(SEARCH("RAL 7004",I198)))</formula>
    </cfRule>
    <cfRule type="containsText" dxfId="405" priority="384" operator="containsText" text="RAL 1021">
      <formula>NOT(ISERROR(SEARCH("RAL 1021",I198)))</formula>
    </cfRule>
    <cfRule type="containsText" dxfId="404" priority="385" operator="containsText" text="RAL 5015">
      <formula>NOT(ISERROR(SEARCH("RAL 5015",I198)))</formula>
    </cfRule>
  </conditionalFormatting>
  <conditionalFormatting sqref="I200:I332">
    <cfRule type="containsText" dxfId="403" priority="380" operator="containsText" text="RAL 7004">
      <formula>NOT(ISERROR(SEARCH("RAL 7004",I200)))</formula>
    </cfRule>
    <cfRule type="containsText" dxfId="402" priority="381" operator="containsText" text="RAL 1021">
      <formula>NOT(ISERROR(SEARCH("RAL 1021",I200)))</formula>
    </cfRule>
    <cfRule type="containsText" dxfId="401" priority="382" operator="containsText" text="RAL 5015">
      <formula>NOT(ISERROR(SEARCH("RAL 5015",I200)))</formula>
    </cfRule>
  </conditionalFormatting>
  <conditionalFormatting sqref="I333:I334">
    <cfRule type="containsText" dxfId="400" priority="377" operator="containsText" text="RAL 7004">
      <formula>NOT(ISERROR(SEARCH("RAL 7004",I333)))</formula>
    </cfRule>
    <cfRule type="containsText" dxfId="399" priority="378" operator="containsText" text="RAL 1021">
      <formula>NOT(ISERROR(SEARCH("RAL 1021",I333)))</formula>
    </cfRule>
    <cfRule type="containsText" dxfId="398" priority="379" operator="containsText" text="RAL 5015">
      <formula>NOT(ISERROR(SEARCH("RAL 5015",I333)))</formula>
    </cfRule>
  </conditionalFormatting>
  <conditionalFormatting sqref="I335:I343">
    <cfRule type="containsText" dxfId="397" priority="374" operator="containsText" text="RAL 7004">
      <formula>NOT(ISERROR(SEARCH("RAL 7004",I335)))</formula>
    </cfRule>
    <cfRule type="containsText" dxfId="396" priority="375" operator="containsText" text="RAL 1021">
      <formula>NOT(ISERROR(SEARCH("RAL 1021",I335)))</formula>
    </cfRule>
    <cfRule type="containsText" dxfId="395" priority="376" operator="containsText" text="RAL 5015">
      <formula>NOT(ISERROR(SEARCH("RAL 5015",I335)))</formula>
    </cfRule>
  </conditionalFormatting>
  <conditionalFormatting sqref="I344:I362">
    <cfRule type="containsText" dxfId="394" priority="371" operator="containsText" text="RAL 7004">
      <formula>NOT(ISERROR(SEARCH("RAL 7004",I344)))</formula>
    </cfRule>
    <cfRule type="containsText" dxfId="393" priority="372" operator="containsText" text="RAL 1021">
      <formula>NOT(ISERROR(SEARCH("RAL 1021",I344)))</formula>
    </cfRule>
    <cfRule type="containsText" dxfId="392" priority="373" operator="containsText" text="RAL 5015">
      <formula>NOT(ISERROR(SEARCH("RAL 5015",I344)))</formula>
    </cfRule>
  </conditionalFormatting>
  <conditionalFormatting sqref="I363:I432">
    <cfRule type="containsText" dxfId="391" priority="368" operator="containsText" text="RAL 7004">
      <formula>NOT(ISERROR(SEARCH("RAL 7004",I363)))</formula>
    </cfRule>
    <cfRule type="containsText" dxfId="390" priority="369" operator="containsText" text="RAL 1021">
      <formula>NOT(ISERROR(SEARCH("RAL 1021",I363)))</formula>
    </cfRule>
    <cfRule type="containsText" dxfId="389" priority="370" operator="containsText" text="RAL 5015">
      <formula>NOT(ISERROR(SEARCH("RAL 5015",I363)))</formula>
    </cfRule>
  </conditionalFormatting>
  <conditionalFormatting sqref="I434:I474">
    <cfRule type="containsText" dxfId="388" priority="365" operator="containsText" text="RAL 7004">
      <formula>NOT(ISERROR(SEARCH("RAL 7004",I434)))</formula>
    </cfRule>
    <cfRule type="containsText" dxfId="387" priority="366" operator="containsText" text="RAL 1021">
      <formula>NOT(ISERROR(SEARCH("RAL 1021",I434)))</formula>
    </cfRule>
    <cfRule type="containsText" dxfId="386" priority="367" operator="containsText" text="RAL 5015">
      <formula>NOT(ISERROR(SEARCH("RAL 5015",I434)))</formula>
    </cfRule>
  </conditionalFormatting>
  <conditionalFormatting sqref="I475:I499">
    <cfRule type="containsText" dxfId="385" priority="362" operator="containsText" text="RAL 7004">
      <formula>NOT(ISERROR(SEARCH("RAL 7004",I475)))</formula>
    </cfRule>
    <cfRule type="containsText" dxfId="384" priority="363" operator="containsText" text="RAL 1021">
      <formula>NOT(ISERROR(SEARCH("RAL 1021",I475)))</formula>
    </cfRule>
    <cfRule type="containsText" dxfId="383" priority="364" operator="containsText" text="RAL 5015">
      <formula>NOT(ISERROR(SEARCH("RAL 5015",I475)))</formula>
    </cfRule>
  </conditionalFormatting>
  <conditionalFormatting sqref="L249:L524 L537:L1048576">
    <cfRule type="cellIs" dxfId="382" priority="23" operator="greaterThan">
      <formula>0</formula>
    </cfRule>
  </conditionalFormatting>
  <conditionalFormatting sqref="N249:N524 N537:N1048576">
    <cfRule type="cellIs" dxfId="381" priority="488" operator="greaterThan">
      <formula>0</formula>
    </cfRule>
  </conditionalFormatting>
  <conditionalFormatting sqref="K3:K524 K537:K1048576">
    <cfRule type="cellIs" dxfId="380" priority="489" operator="greaterThan">
      <formula>0</formula>
    </cfRule>
  </conditionalFormatting>
  <conditionalFormatting sqref="P537:P1048576 P2:P524">
    <cfRule type="cellIs" dxfId="379" priority="490" operator="greaterThan">
      <formula>0</formula>
    </cfRule>
  </conditionalFormatting>
  <conditionalFormatting sqref="O537:O1048576 O2:O524">
    <cfRule type="cellIs" dxfId="378" priority="491" operator="greaterThan">
      <formula>0</formula>
    </cfRule>
  </conditionalFormatting>
  <conditionalFormatting sqref="Q537:Q1048576 Q2:Q524">
    <cfRule type="cellIs" dxfId="377" priority="492" operator="greaterThan">
      <formula>0</formula>
    </cfRule>
  </conditionalFormatting>
  <conditionalFormatting sqref="J537:J1048576 J2:J524">
    <cfRule type="cellIs" dxfId="376" priority="24" operator="greaterThan">
      <formula>0</formula>
    </cfRule>
    <cfRule type="cellIs" dxfId="375" priority="493" operator="greaterThan">
      <formula>0</formula>
    </cfRule>
  </conditionalFormatting>
  <conditionalFormatting sqref="K537:K1048576 K2:K524">
    <cfRule type="cellIs" dxfId="374" priority="494" operator="greaterThan">
      <formula>0</formula>
    </cfRule>
  </conditionalFormatting>
  <conditionalFormatting sqref="L537:L1048576 L2:L524">
    <cfRule type="cellIs" dxfId="373" priority="495" operator="greaterThan">
      <formula>0</formula>
    </cfRule>
  </conditionalFormatting>
  <conditionalFormatting sqref="M537:M1048576 M2:M524">
    <cfRule type="cellIs" dxfId="372" priority="496" operator="greaterThan">
      <formula>0</formula>
    </cfRule>
  </conditionalFormatting>
  <conditionalFormatting sqref="R3:R523">
    <cfRule type="cellIs" dxfId="371" priority="361" operator="greaterThan">
      <formula>0</formula>
    </cfRule>
  </conditionalFormatting>
  <conditionalFormatting sqref="R26623:R1048576 R2:R523">
    <cfRule type="cellIs" dxfId="370" priority="359" operator="equal">
      <formula>0</formula>
    </cfRule>
    <cfRule type="cellIs" dxfId="369" priority="360" operator="lessThan">
      <formula>0</formula>
    </cfRule>
  </conditionalFormatting>
  <conditionalFormatting sqref="L3:L166 L246 L199 L182:L189 L202:L203 L215 L226:L243 L206:L207 L168:L179">
    <cfRule type="cellIs" dxfId="368" priority="358" operator="greaterThan">
      <formula>0</formula>
    </cfRule>
  </conditionalFormatting>
  <conditionalFormatting sqref="N246 N2:N243">
    <cfRule type="cellIs" dxfId="367" priority="357" operator="greaterThan">
      <formula>0</formula>
    </cfRule>
  </conditionalFormatting>
  <conditionalFormatting sqref="L247">
    <cfRule type="cellIs" dxfId="366" priority="356" operator="greaterThan">
      <formula>0</formula>
    </cfRule>
  </conditionalFormatting>
  <conditionalFormatting sqref="N247">
    <cfRule type="cellIs" dxfId="365" priority="355" operator="greaterThan">
      <formula>0</formula>
    </cfRule>
  </conditionalFormatting>
  <conditionalFormatting sqref="L244">
    <cfRule type="cellIs" dxfId="364" priority="354" operator="greaterThan">
      <formula>0</formula>
    </cfRule>
  </conditionalFormatting>
  <conditionalFormatting sqref="L245">
    <cfRule type="cellIs" dxfId="363" priority="353" operator="greaterThan">
      <formula>0</formula>
    </cfRule>
  </conditionalFormatting>
  <conditionalFormatting sqref="N244">
    <cfRule type="cellIs" dxfId="362" priority="352" operator="greaterThan">
      <formula>0</formula>
    </cfRule>
  </conditionalFormatting>
  <conditionalFormatting sqref="N245">
    <cfRule type="cellIs" dxfId="361" priority="351" operator="greaterThan">
      <formula>0</formula>
    </cfRule>
  </conditionalFormatting>
  <conditionalFormatting sqref="L248">
    <cfRule type="cellIs" dxfId="360" priority="350" operator="greaterThan">
      <formula>0</formula>
    </cfRule>
  </conditionalFormatting>
  <conditionalFormatting sqref="N248">
    <cfRule type="cellIs" dxfId="359" priority="349" operator="greaterThan">
      <formula>0</formula>
    </cfRule>
  </conditionalFormatting>
  <conditionalFormatting sqref="P2:P3">
    <cfRule type="containsText" dxfId="358" priority="346" operator="containsText" text="RAL 7004">
      <formula>NOT(ISERROR(SEARCH("RAL 7004",P2)))</formula>
    </cfRule>
    <cfRule type="containsText" dxfId="357" priority="347" operator="containsText" text="RAL 1021">
      <formula>NOT(ISERROR(SEARCH("RAL 1021",P2)))</formula>
    </cfRule>
    <cfRule type="containsText" dxfId="356" priority="348" operator="containsText" text="RAL 5015">
      <formula>NOT(ISERROR(SEARCH("RAL 5015",P2)))</formula>
    </cfRule>
  </conditionalFormatting>
  <conditionalFormatting sqref="P405:P426">
    <cfRule type="containsText" dxfId="355" priority="343" operator="containsText" text="RAL 7004">
      <formula>NOT(ISERROR(SEARCH("RAL 7004",P405)))</formula>
    </cfRule>
    <cfRule type="containsText" dxfId="354" priority="344" operator="containsText" text="RAL 1021">
      <formula>NOT(ISERROR(SEARCH("RAL 1021",P405)))</formula>
    </cfRule>
    <cfRule type="containsText" dxfId="353" priority="345" operator="containsText" text="RAL 5015">
      <formula>NOT(ISERROR(SEARCH("RAL 5015",P405)))</formula>
    </cfRule>
  </conditionalFormatting>
  <conditionalFormatting sqref="P5:P14">
    <cfRule type="containsText" dxfId="352" priority="340" operator="containsText" text="RAL 7004">
      <formula>NOT(ISERROR(SEARCH("RAL 7004",P5)))</formula>
    </cfRule>
    <cfRule type="containsText" dxfId="351" priority="341" operator="containsText" text="RAL 1021">
      <formula>NOT(ISERROR(SEARCH("RAL 1021",P5)))</formula>
    </cfRule>
    <cfRule type="containsText" dxfId="350" priority="342" operator="containsText" text="RAL 5015">
      <formula>NOT(ISERROR(SEARCH("RAL 5015",P5)))</formula>
    </cfRule>
  </conditionalFormatting>
  <conditionalFormatting sqref="P66:P72">
    <cfRule type="containsText" dxfId="349" priority="337" operator="containsText" text="RAL 7004">
      <formula>NOT(ISERROR(SEARCH("RAL 7004",P66)))</formula>
    </cfRule>
    <cfRule type="containsText" dxfId="348" priority="338" operator="containsText" text="RAL 1021">
      <formula>NOT(ISERROR(SEARCH("RAL 1021",P66)))</formula>
    </cfRule>
    <cfRule type="containsText" dxfId="347" priority="339" operator="containsText" text="RAL 5015">
      <formula>NOT(ISERROR(SEARCH("RAL 5015",P66)))</formula>
    </cfRule>
  </conditionalFormatting>
  <conditionalFormatting sqref="P113:P146">
    <cfRule type="containsText" dxfId="346" priority="334" operator="containsText" text="RAL 7004">
      <formula>NOT(ISERROR(SEARCH("RAL 7004",P113)))</formula>
    </cfRule>
    <cfRule type="containsText" dxfId="345" priority="335" operator="containsText" text="RAL 1021">
      <formula>NOT(ISERROR(SEARCH("RAL 1021",P113)))</formula>
    </cfRule>
    <cfRule type="containsText" dxfId="344" priority="336" operator="containsText" text="RAL 5015">
      <formula>NOT(ISERROR(SEARCH("RAL 5015",P113)))</formula>
    </cfRule>
  </conditionalFormatting>
  <conditionalFormatting sqref="P168">
    <cfRule type="containsText" dxfId="343" priority="331" operator="containsText" text="RAL 7004">
      <formula>NOT(ISERROR(SEARCH("RAL 7004",P168)))</formula>
    </cfRule>
    <cfRule type="containsText" dxfId="342" priority="332" operator="containsText" text="RAL 1021">
      <formula>NOT(ISERROR(SEARCH("RAL 1021",P168)))</formula>
    </cfRule>
    <cfRule type="containsText" dxfId="341" priority="333" operator="containsText" text="RAL 5015">
      <formula>NOT(ISERROR(SEARCH("RAL 5015",P168)))</formula>
    </cfRule>
  </conditionalFormatting>
  <conditionalFormatting sqref="P246:P253">
    <cfRule type="containsText" dxfId="340" priority="328" operator="containsText" text="RAL 7004">
      <formula>NOT(ISERROR(SEARCH("RAL 7004",P246)))</formula>
    </cfRule>
    <cfRule type="containsText" dxfId="339" priority="329" operator="containsText" text="RAL 1021">
      <formula>NOT(ISERROR(SEARCH("RAL 1021",P246)))</formula>
    </cfRule>
    <cfRule type="containsText" dxfId="338" priority="330" operator="containsText" text="RAL 5015">
      <formula>NOT(ISERROR(SEARCH("RAL 5015",P246)))</formula>
    </cfRule>
  </conditionalFormatting>
  <conditionalFormatting sqref="P244:P245">
    <cfRule type="containsText" dxfId="337" priority="325" operator="containsText" text="RAL 7004">
      <formula>NOT(ISERROR(SEARCH("RAL 7004",P244)))</formula>
    </cfRule>
    <cfRule type="containsText" dxfId="336" priority="326" operator="containsText" text="RAL 1021">
      <formula>NOT(ISERROR(SEARCH("RAL 1021",P244)))</formula>
    </cfRule>
    <cfRule type="containsText" dxfId="335" priority="327" operator="containsText" text="RAL 5015">
      <formula>NOT(ISERROR(SEARCH("RAL 5015",P244)))</formula>
    </cfRule>
  </conditionalFormatting>
  <conditionalFormatting sqref="P254:P343">
    <cfRule type="containsText" dxfId="334" priority="322" operator="containsText" text="RAL 7004">
      <formula>NOT(ISERROR(SEARCH("RAL 7004",P254)))</formula>
    </cfRule>
    <cfRule type="containsText" dxfId="333" priority="323" operator="containsText" text="RAL 1021">
      <formula>NOT(ISERROR(SEARCH("RAL 1021",P254)))</formula>
    </cfRule>
    <cfRule type="containsText" dxfId="332" priority="324" operator="containsText" text="RAL 5015">
      <formula>NOT(ISERROR(SEARCH("RAL 5015",P254)))</formula>
    </cfRule>
  </conditionalFormatting>
  <conditionalFormatting sqref="P17">
    <cfRule type="containsText" dxfId="331" priority="319" operator="containsText" text="RAL 7004">
      <formula>NOT(ISERROR(SEARCH("RAL 7004",P17)))</formula>
    </cfRule>
    <cfRule type="containsText" dxfId="330" priority="320" operator="containsText" text="RAL 1021">
      <formula>NOT(ISERROR(SEARCH("RAL 1021",P17)))</formula>
    </cfRule>
    <cfRule type="containsText" dxfId="329" priority="321" operator="containsText" text="RAL 5015">
      <formula>NOT(ISERROR(SEARCH("RAL 5015",P17)))</formula>
    </cfRule>
  </conditionalFormatting>
  <conditionalFormatting sqref="P18">
    <cfRule type="containsText" dxfId="328" priority="316" operator="containsText" text="RAL 7004">
      <formula>NOT(ISERROR(SEARCH("RAL 7004",P18)))</formula>
    </cfRule>
    <cfRule type="containsText" dxfId="327" priority="317" operator="containsText" text="RAL 1021">
      <formula>NOT(ISERROR(SEARCH("RAL 1021",P18)))</formula>
    </cfRule>
    <cfRule type="containsText" dxfId="326" priority="318" operator="containsText" text="RAL 5015">
      <formula>NOT(ISERROR(SEARCH("RAL 5015",P18)))</formula>
    </cfRule>
  </conditionalFormatting>
  <conditionalFormatting sqref="P20:P21">
    <cfRule type="containsText" dxfId="325" priority="313" operator="containsText" text="RAL 7004">
      <formula>NOT(ISERROR(SEARCH("RAL 7004",P20)))</formula>
    </cfRule>
    <cfRule type="containsText" dxfId="324" priority="314" operator="containsText" text="RAL 1021">
      <formula>NOT(ISERROR(SEARCH("RAL 1021",P20)))</formula>
    </cfRule>
    <cfRule type="containsText" dxfId="323" priority="315" operator="containsText" text="RAL 5015">
      <formula>NOT(ISERROR(SEARCH("RAL 5015",P20)))</formula>
    </cfRule>
  </conditionalFormatting>
  <conditionalFormatting sqref="P23:P24">
    <cfRule type="containsText" dxfId="322" priority="310" operator="containsText" text="RAL 7004">
      <formula>NOT(ISERROR(SEARCH("RAL 7004",P23)))</formula>
    </cfRule>
    <cfRule type="containsText" dxfId="321" priority="311" operator="containsText" text="RAL 1021">
      <formula>NOT(ISERROR(SEARCH("RAL 1021",P23)))</formula>
    </cfRule>
    <cfRule type="containsText" dxfId="320" priority="312" operator="containsText" text="RAL 5015">
      <formula>NOT(ISERROR(SEARCH("RAL 5015",P23)))</formula>
    </cfRule>
  </conditionalFormatting>
  <conditionalFormatting sqref="P26:P27">
    <cfRule type="containsText" dxfId="319" priority="307" operator="containsText" text="RAL 7004">
      <formula>NOT(ISERROR(SEARCH("RAL 7004",P26)))</formula>
    </cfRule>
    <cfRule type="containsText" dxfId="318" priority="308" operator="containsText" text="RAL 1021">
      <formula>NOT(ISERROR(SEARCH("RAL 1021",P26)))</formula>
    </cfRule>
    <cfRule type="containsText" dxfId="317" priority="309" operator="containsText" text="RAL 5015">
      <formula>NOT(ISERROR(SEARCH("RAL 5015",P26)))</formula>
    </cfRule>
  </conditionalFormatting>
  <conditionalFormatting sqref="P29:P30">
    <cfRule type="containsText" dxfId="316" priority="304" operator="containsText" text="RAL 7004">
      <formula>NOT(ISERROR(SEARCH("RAL 7004",P29)))</formula>
    </cfRule>
    <cfRule type="containsText" dxfId="315" priority="305" operator="containsText" text="RAL 1021">
      <formula>NOT(ISERROR(SEARCH("RAL 1021",P29)))</formula>
    </cfRule>
    <cfRule type="containsText" dxfId="314" priority="306" operator="containsText" text="RAL 5015">
      <formula>NOT(ISERROR(SEARCH("RAL 5015",P29)))</formula>
    </cfRule>
  </conditionalFormatting>
  <conditionalFormatting sqref="P33:P34">
    <cfRule type="containsText" dxfId="313" priority="301" operator="containsText" text="RAL 7004">
      <formula>NOT(ISERROR(SEARCH("RAL 7004",P33)))</formula>
    </cfRule>
    <cfRule type="containsText" dxfId="312" priority="302" operator="containsText" text="RAL 1021">
      <formula>NOT(ISERROR(SEARCH("RAL 1021",P33)))</formula>
    </cfRule>
    <cfRule type="containsText" dxfId="311" priority="303" operator="containsText" text="RAL 5015">
      <formula>NOT(ISERROR(SEARCH("RAL 5015",P33)))</formula>
    </cfRule>
  </conditionalFormatting>
  <conditionalFormatting sqref="P37:P38">
    <cfRule type="containsText" dxfId="310" priority="298" operator="containsText" text="RAL 7004">
      <formula>NOT(ISERROR(SEARCH("RAL 7004",P37)))</formula>
    </cfRule>
    <cfRule type="containsText" dxfId="309" priority="299" operator="containsText" text="RAL 1021">
      <formula>NOT(ISERROR(SEARCH("RAL 1021",P37)))</formula>
    </cfRule>
    <cfRule type="containsText" dxfId="308" priority="300" operator="containsText" text="RAL 5015">
      <formula>NOT(ISERROR(SEARCH("RAL 5015",P37)))</formula>
    </cfRule>
  </conditionalFormatting>
  <conditionalFormatting sqref="P39:P40">
    <cfRule type="containsText" dxfId="307" priority="295" operator="containsText" text="RAL 7004">
      <formula>NOT(ISERROR(SEARCH("RAL 7004",P39)))</formula>
    </cfRule>
    <cfRule type="containsText" dxfId="306" priority="296" operator="containsText" text="RAL 1021">
      <formula>NOT(ISERROR(SEARCH("RAL 1021",P39)))</formula>
    </cfRule>
    <cfRule type="containsText" dxfId="305" priority="297" operator="containsText" text="RAL 5015">
      <formula>NOT(ISERROR(SEARCH("RAL 5015",P39)))</formula>
    </cfRule>
  </conditionalFormatting>
  <conditionalFormatting sqref="P65">
    <cfRule type="containsText" dxfId="304" priority="292" operator="containsText" text="RAL 7004">
      <formula>NOT(ISERROR(SEARCH("RAL 7004",P65)))</formula>
    </cfRule>
    <cfRule type="containsText" dxfId="303" priority="293" operator="containsText" text="RAL 1021">
      <formula>NOT(ISERROR(SEARCH("RAL 1021",P65)))</formula>
    </cfRule>
    <cfRule type="containsText" dxfId="302" priority="294" operator="containsText" text="RAL 5015">
      <formula>NOT(ISERROR(SEARCH("RAL 5015",P65)))</formula>
    </cfRule>
  </conditionalFormatting>
  <conditionalFormatting sqref="P356">
    <cfRule type="containsText" dxfId="301" priority="289" operator="containsText" text="RAL 7004">
      <formula>NOT(ISERROR(SEARCH("RAL 7004",P356)))</formula>
    </cfRule>
    <cfRule type="containsText" dxfId="300" priority="290" operator="containsText" text="RAL 1021">
      <formula>NOT(ISERROR(SEARCH("RAL 1021",P356)))</formula>
    </cfRule>
    <cfRule type="containsText" dxfId="299" priority="291" operator="containsText" text="RAL 5015">
      <formula>NOT(ISERROR(SEARCH("RAL 5015",P356)))</formula>
    </cfRule>
  </conditionalFormatting>
  <conditionalFormatting sqref="P344:P355">
    <cfRule type="containsText" dxfId="298" priority="286" operator="containsText" text="RAL 7004">
      <formula>NOT(ISERROR(SEARCH("RAL 7004",P344)))</formula>
    </cfRule>
    <cfRule type="containsText" dxfId="297" priority="287" operator="containsText" text="RAL 1021">
      <formula>NOT(ISERROR(SEARCH("RAL 1021",P344)))</formula>
    </cfRule>
    <cfRule type="containsText" dxfId="296" priority="288" operator="containsText" text="RAL 5015">
      <formula>NOT(ISERROR(SEARCH("RAL 5015",P344)))</formula>
    </cfRule>
  </conditionalFormatting>
  <conditionalFormatting sqref="P357:P404">
    <cfRule type="containsText" dxfId="295" priority="283" operator="containsText" text="RAL 7004">
      <formula>NOT(ISERROR(SEARCH("RAL 7004",P357)))</formula>
    </cfRule>
    <cfRule type="containsText" dxfId="294" priority="284" operator="containsText" text="RAL 1021">
      <formula>NOT(ISERROR(SEARCH("RAL 1021",P357)))</formula>
    </cfRule>
    <cfRule type="containsText" dxfId="293" priority="285" operator="containsText" text="RAL 5015">
      <formula>NOT(ISERROR(SEARCH("RAL 5015",P357)))</formula>
    </cfRule>
  </conditionalFormatting>
  <conditionalFormatting sqref="P427:P445">
    <cfRule type="containsText" dxfId="292" priority="280" operator="containsText" text="RAL 7004">
      <formula>NOT(ISERROR(SEARCH("RAL 7004",P427)))</formula>
    </cfRule>
    <cfRule type="containsText" dxfId="291" priority="281" operator="containsText" text="RAL 1021">
      <formula>NOT(ISERROR(SEARCH("RAL 1021",P427)))</formula>
    </cfRule>
    <cfRule type="containsText" dxfId="290" priority="282" operator="containsText" text="RAL 5015">
      <formula>NOT(ISERROR(SEARCH("RAL 5015",P427)))</formula>
    </cfRule>
  </conditionalFormatting>
  <conditionalFormatting sqref="P169:P243">
    <cfRule type="containsText" dxfId="289" priority="277" operator="containsText" text="RAL 7004">
      <formula>NOT(ISERROR(SEARCH("RAL 7004",P169)))</formula>
    </cfRule>
    <cfRule type="containsText" dxfId="288" priority="278" operator="containsText" text="RAL 1021">
      <formula>NOT(ISERROR(SEARCH("RAL 1021",P169)))</formula>
    </cfRule>
    <cfRule type="containsText" dxfId="287" priority="279" operator="containsText" text="RAL 5015">
      <formula>NOT(ISERROR(SEARCH("RAL 5015",P169)))</formula>
    </cfRule>
  </conditionalFormatting>
  <conditionalFormatting sqref="P147:P167">
    <cfRule type="containsText" dxfId="286" priority="274" operator="containsText" text="RAL 7004">
      <formula>NOT(ISERROR(SEARCH("RAL 7004",P147)))</formula>
    </cfRule>
    <cfRule type="containsText" dxfId="285" priority="275" operator="containsText" text="RAL 1021">
      <formula>NOT(ISERROR(SEARCH("RAL 1021",P147)))</formula>
    </cfRule>
    <cfRule type="containsText" dxfId="284" priority="276" operator="containsText" text="RAL 5015">
      <formula>NOT(ISERROR(SEARCH("RAL 5015",P147)))</formula>
    </cfRule>
  </conditionalFormatting>
  <conditionalFormatting sqref="P86:P112">
    <cfRule type="containsText" dxfId="283" priority="271" operator="containsText" text="RAL 7004">
      <formula>NOT(ISERROR(SEARCH("RAL 7004",P86)))</formula>
    </cfRule>
    <cfRule type="containsText" dxfId="282" priority="272" operator="containsText" text="RAL 1021">
      <formula>NOT(ISERROR(SEARCH("RAL 1021",P86)))</formula>
    </cfRule>
    <cfRule type="containsText" dxfId="281" priority="273" operator="containsText" text="RAL 5015">
      <formula>NOT(ISERROR(SEARCH("RAL 5015",P86)))</formula>
    </cfRule>
  </conditionalFormatting>
  <conditionalFormatting sqref="P73:P85">
    <cfRule type="containsText" dxfId="280" priority="268" operator="containsText" text="RAL 7004">
      <formula>NOT(ISERROR(SEARCH("RAL 7004",P73)))</formula>
    </cfRule>
    <cfRule type="containsText" dxfId="279" priority="269" operator="containsText" text="RAL 1021">
      <formula>NOT(ISERROR(SEARCH("RAL 1021",P73)))</formula>
    </cfRule>
    <cfRule type="containsText" dxfId="278" priority="270" operator="containsText" text="RAL 5015">
      <formula>NOT(ISERROR(SEARCH("RAL 5015",P73)))</formula>
    </cfRule>
  </conditionalFormatting>
  <conditionalFormatting sqref="P41:P64">
    <cfRule type="containsText" dxfId="277" priority="265" operator="containsText" text="RAL 7004">
      <formula>NOT(ISERROR(SEARCH("RAL 7004",P41)))</formula>
    </cfRule>
    <cfRule type="containsText" dxfId="276" priority="266" operator="containsText" text="RAL 1021">
      <formula>NOT(ISERROR(SEARCH("RAL 1021",P41)))</formula>
    </cfRule>
    <cfRule type="containsText" dxfId="275" priority="267" operator="containsText" text="RAL 5015">
      <formula>NOT(ISERROR(SEARCH("RAL 5015",P41)))</formula>
    </cfRule>
  </conditionalFormatting>
  <conditionalFormatting sqref="P35:P36">
    <cfRule type="containsText" dxfId="274" priority="262" operator="containsText" text="RAL 7004">
      <formula>NOT(ISERROR(SEARCH("RAL 7004",P35)))</formula>
    </cfRule>
    <cfRule type="containsText" dxfId="273" priority="263" operator="containsText" text="RAL 1021">
      <formula>NOT(ISERROR(SEARCH("RAL 1021",P35)))</formula>
    </cfRule>
    <cfRule type="containsText" dxfId="272" priority="264" operator="containsText" text="RAL 5015">
      <formula>NOT(ISERROR(SEARCH("RAL 5015",P35)))</formula>
    </cfRule>
  </conditionalFormatting>
  <conditionalFormatting sqref="P31:P32">
    <cfRule type="containsText" dxfId="271" priority="259" operator="containsText" text="RAL 7004">
      <formula>NOT(ISERROR(SEARCH("RAL 7004",P31)))</formula>
    </cfRule>
    <cfRule type="containsText" dxfId="270" priority="260" operator="containsText" text="RAL 1021">
      <formula>NOT(ISERROR(SEARCH("RAL 1021",P31)))</formula>
    </cfRule>
    <cfRule type="containsText" dxfId="269" priority="261" operator="containsText" text="RAL 5015">
      <formula>NOT(ISERROR(SEARCH("RAL 5015",P31)))</formula>
    </cfRule>
  </conditionalFormatting>
  <conditionalFormatting sqref="P28">
    <cfRule type="containsText" dxfId="268" priority="256" operator="containsText" text="RAL 7004">
      <formula>NOT(ISERROR(SEARCH("RAL 7004",P28)))</formula>
    </cfRule>
    <cfRule type="containsText" dxfId="267" priority="257" operator="containsText" text="RAL 1021">
      <formula>NOT(ISERROR(SEARCH("RAL 1021",P28)))</formula>
    </cfRule>
    <cfRule type="containsText" dxfId="266" priority="258" operator="containsText" text="RAL 5015">
      <formula>NOT(ISERROR(SEARCH("RAL 5015",P28)))</formula>
    </cfRule>
  </conditionalFormatting>
  <conditionalFormatting sqref="P25">
    <cfRule type="containsText" dxfId="265" priority="253" operator="containsText" text="RAL 7004">
      <formula>NOT(ISERROR(SEARCH("RAL 7004",P25)))</formula>
    </cfRule>
    <cfRule type="containsText" dxfId="264" priority="254" operator="containsText" text="RAL 1021">
      <formula>NOT(ISERROR(SEARCH("RAL 1021",P25)))</formula>
    </cfRule>
    <cfRule type="containsText" dxfId="263" priority="255" operator="containsText" text="RAL 5015">
      <formula>NOT(ISERROR(SEARCH("RAL 5015",P25)))</formula>
    </cfRule>
  </conditionalFormatting>
  <conditionalFormatting sqref="P22">
    <cfRule type="containsText" dxfId="262" priority="250" operator="containsText" text="RAL 7004">
      <formula>NOT(ISERROR(SEARCH("RAL 7004",P22)))</formula>
    </cfRule>
    <cfRule type="containsText" dxfId="261" priority="251" operator="containsText" text="RAL 1021">
      <formula>NOT(ISERROR(SEARCH("RAL 1021",P22)))</formula>
    </cfRule>
    <cfRule type="containsText" dxfId="260" priority="252" operator="containsText" text="RAL 5015">
      <formula>NOT(ISERROR(SEARCH("RAL 5015",P22)))</formula>
    </cfRule>
  </conditionalFormatting>
  <conditionalFormatting sqref="P19">
    <cfRule type="containsText" dxfId="259" priority="247" operator="containsText" text="RAL 7004">
      <formula>NOT(ISERROR(SEARCH("RAL 7004",P19)))</formula>
    </cfRule>
    <cfRule type="containsText" dxfId="258" priority="248" operator="containsText" text="RAL 1021">
      <formula>NOT(ISERROR(SEARCH("RAL 1021",P19)))</formula>
    </cfRule>
    <cfRule type="containsText" dxfId="257" priority="249" operator="containsText" text="RAL 5015">
      <formula>NOT(ISERROR(SEARCH("RAL 5015",P19)))</formula>
    </cfRule>
  </conditionalFormatting>
  <conditionalFormatting sqref="P15:P16">
    <cfRule type="containsText" dxfId="256" priority="244" operator="containsText" text="RAL 7004">
      <formula>NOT(ISERROR(SEARCH("RAL 7004",P15)))</formula>
    </cfRule>
    <cfRule type="containsText" dxfId="255" priority="245" operator="containsText" text="RAL 1021">
      <formula>NOT(ISERROR(SEARCH("RAL 1021",P15)))</formula>
    </cfRule>
    <cfRule type="containsText" dxfId="254" priority="246" operator="containsText" text="RAL 5015">
      <formula>NOT(ISERROR(SEARCH("RAL 5015",P15)))</formula>
    </cfRule>
  </conditionalFormatting>
  <conditionalFormatting sqref="P4">
    <cfRule type="containsText" dxfId="253" priority="241" operator="containsText" text="RAL 7004">
      <formula>NOT(ISERROR(SEARCH("RAL 7004",P4)))</formula>
    </cfRule>
    <cfRule type="containsText" dxfId="252" priority="242" operator="containsText" text="RAL 1021">
      <formula>NOT(ISERROR(SEARCH("RAL 1021",P4)))</formula>
    </cfRule>
    <cfRule type="containsText" dxfId="251" priority="243" operator="containsText" text="RAL 5015">
      <formula>NOT(ISERROR(SEARCH("RAL 5015",P4)))</formula>
    </cfRule>
  </conditionalFormatting>
  <conditionalFormatting sqref="O2:O3">
    <cfRule type="containsText" dxfId="250" priority="238" operator="containsText" text="RAL 7004">
      <formula>NOT(ISERROR(SEARCH("RAL 7004",O2)))</formula>
    </cfRule>
    <cfRule type="containsText" dxfId="249" priority="239" operator="containsText" text="RAL 1021">
      <formula>NOT(ISERROR(SEARCH("RAL 1021",O2)))</formula>
    </cfRule>
    <cfRule type="containsText" dxfId="248" priority="240" operator="containsText" text="RAL 5015">
      <formula>NOT(ISERROR(SEARCH("RAL 5015",O2)))</formula>
    </cfRule>
  </conditionalFormatting>
  <conditionalFormatting sqref="O405:O426">
    <cfRule type="containsText" dxfId="247" priority="235" operator="containsText" text="RAL 7004">
      <formula>NOT(ISERROR(SEARCH("RAL 7004",O405)))</formula>
    </cfRule>
    <cfRule type="containsText" dxfId="246" priority="236" operator="containsText" text="RAL 1021">
      <formula>NOT(ISERROR(SEARCH("RAL 1021",O405)))</formula>
    </cfRule>
    <cfRule type="containsText" dxfId="245" priority="237" operator="containsText" text="RAL 5015">
      <formula>NOT(ISERROR(SEARCH("RAL 5015",O405)))</formula>
    </cfRule>
  </conditionalFormatting>
  <conditionalFormatting sqref="O5:O14">
    <cfRule type="containsText" dxfId="244" priority="232" operator="containsText" text="RAL 7004">
      <formula>NOT(ISERROR(SEARCH("RAL 7004",O5)))</formula>
    </cfRule>
    <cfRule type="containsText" dxfId="243" priority="233" operator="containsText" text="RAL 1021">
      <formula>NOT(ISERROR(SEARCH("RAL 1021",O5)))</formula>
    </cfRule>
    <cfRule type="containsText" dxfId="242" priority="234" operator="containsText" text="RAL 5015">
      <formula>NOT(ISERROR(SEARCH("RAL 5015",O5)))</formula>
    </cfRule>
  </conditionalFormatting>
  <conditionalFormatting sqref="O66:O72">
    <cfRule type="containsText" dxfId="241" priority="229" operator="containsText" text="RAL 7004">
      <formula>NOT(ISERROR(SEARCH("RAL 7004",O66)))</formula>
    </cfRule>
    <cfRule type="containsText" dxfId="240" priority="230" operator="containsText" text="RAL 1021">
      <formula>NOT(ISERROR(SEARCH("RAL 1021",O66)))</formula>
    </cfRule>
    <cfRule type="containsText" dxfId="239" priority="231" operator="containsText" text="RAL 5015">
      <formula>NOT(ISERROR(SEARCH("RAL 5015",O66)))</formula>
    </cfRule>
  </conditionalFormatting>
  <conditionalFormatting sqref="O113:O146">
    <cfRule type="containsText" dxfId="238" priority="226" operator="containsText" text="RAL 7004">
      <formula>NOT(ISERROR(SEARCH("RAL 7004",O113)))</formula>
    </cfRule>
    <cfRule type="containsText" dxfId="237" priority="227" operator="containsText" text="RAL 1021">
      <formula>NOT(ISERROR(SEARCH("RAL 1021",O113)))</formula>
    </cfRule>
    <cfRule type="containsText" dxfId="236" priority="228" operator="containsText" text="RAL 5015">
      <formula>NOT(ISERROR(SEARCH("RAL 5015",O113)))</formula>
    </cfRule>
  </conditionalFormatting>
  <conditionalFormatting sqref="O168">
    <cfRule type="containsText" dxfId="235" priority="223" operator="containsText" text="RAL 7004">
      <formula>NOT(ISERROR(SEARCH("RAL 7004",O168)))</formula>
    </cfRule>
    <cfRule type="containsText" dxfId="234" priority="224" operator="containsText" text="RAL 1021">
      <formula>NOT(ISERROR(SEARCH("RAL 1021",O168)))</formula>
    </cfRule>
    <cfRule type="containsText" dxfId="233" priority="225" operator="containsText" text="RAL 5015">
      <formula>NOT(ISERROR(SEARCH("RAL 5015",O168)))</formula>
    </cfRule>
  </conditionalFormatting>
  <conditionalFormatting sqref="O246:O253">
    <cfRule type="containsText" dxfId="232" priority="220" operator="containsText" text="RAL 7004">
      <formula>NOT(ISERROR(SEARCH("RAL 7004",O246)))</formula>
    </cfRule>
    <cfRule type="containsText" dxfId="231" priority="221" operator="containsText" text="RAL 1021">
      <formula>NOT(ISERROR(SEARCH("RAL 1021",O246)))</formula>
    </cfRule>
    <cfRule type="containsText" dxfId="230" priority="222" operator="containsText" text="RAL 5015">
      <formula>NOT(ISERROR(SEARCH("RAL 5015",O246)))</formula>
    </cfRule>
  </conditionalFormatting>
  <conditionalFormatting sqref="O244:O245">
    <cfRule type="containsText" dxfId="229" priority="217" operator="containsText" text="RAL 7004">
      <formula>NOT(ISERROR(SEARCH("RAL 7004",O244)))</formula>
    </cfRule>
    <cfRule type="containsText" dxfId="228" priority="218" operator="containsText" text="RAL 1021">
      <formula>NOT(ISERROR(SEARCH("RAL 1021",O244)))</formula>
    </cfRule>
    <cfRule type="containsText" dxfId="227" priority="219" operator="containsText" text="RAL 5015">
      <formula>NOT(ISERROR(SEARCH("RAL 5015",O244)))</formula>
    </cfRule>
  </conditionalFormatting>
  <conditionalFormatting sqref="O254:O343">
    <cfRule type="containsText" dxfId="226" priority="214" operator="containsText" text="RAL 7004">
      <formula>NOT(ISERROR(SEARCH("RAL 7004",O254)))</formula>
    </cfRule>
    <cfRule type="containsText" dxfId="225" priority="215" operator="containsText" text="RAL 1021">
      <formula>NOT(ISERROR(SEARCH("RAL 1021",O254)))</formula>
    </cfRule>
    <cfRule type="containsText" dxfId="224" priority="216" operator="containsText" text="RAL 5015">
      <formula>NOT(ISERROR(SEARCH("RAL 5015",O254)))</formula>
    </cfRule>
  </conditionalFormatting>
  <conditionalFormatting sqref="O17">
    <cfRule type="containsText" dxfId="223" priority="211" operator="containsText" text="RAL 7004">
      <formula>NOT(ISERROR(SEARCH("RAL 7004",O17)))</formula>
    </cfRule>
    <cfRule type="containsText" dxfId="222" priority="212" operator="containsText" text="RAL 1021">
      <formula>NOT(ISERROR(SEARCH("RAL 1021",O17)))</formula>
    </cfRule>
    <cfRule type="containsText" dxfId="221" priority="213" operator="containsText" text="RAL 5015">
      <formula>NOT(ISERROR(SEARCH("RAL 5015",O17)))</formula>
    </cfRule>
  </conditionalFormatting>
  <conditionalFormatting sqref="O18">
    <cfRule type="containsText" dxfId="220" priority="208" operator="containsText" text="RAL 7004">
      <formula>NOT(ISERROR(SEARCH("RAL 7004",O18)))</formula>
    </cfRule>
    <cfRule type="containsText" dxfId="219" priority="209" operator="containsText" text="RAL 1021">
      <formula>NOT(ISERROR(SEARCH("RAL 1021",O18)))</formula>
    </cfRule>
    <cfRule type="containsText" dxfId="218" priority="210" operator="containsText" text="RAL 5015">
      <formula>NOT(ISERROR(SEARCH("RAL 5015",O18)))</formula>
    </cfRule>
  </conditionalFormatting>
  <conditionalFormatting sqref="O20:O21">
    <cfRule type="containsText" dxfId="217" priority="205" operator="containsText" text="RAL 7004">
      <formula>NOT(ISERROR(SEARCH("RAL 7004",O20)))</formula>
    </cfRule>
    <cfRule type="containsText" dxfId="216" priority="206" operator="containsText" text="RAL 1021">
      <formula>NOT(ISERROR(SEARCH("RAL 1021",O20)))</formula>
    </cfRule>
    <cfRule type="containsText" dxfId="215" priority="207" operator="containsText" text="RAL 5015">
      <formula>NOT(ISERROR(SEARCH("RAL 5015",O20)))</formula>
    </cfRule>
  </conditionalFormatting>
  <conditionalFormatting sqref="O23:O24">
    <cfRule type="containsText" dxfId="214" priority="202" operator="containsText" text="RAL 7004">
      <formula>NOT(ISERROR(SEARCH("RAL 7004",O23)))</formula>
    </cfRule>
    <cfRule type="containsText" dxfId="213" priority="203" operator="containsText" text="RAL 1021">
      <formula>NOT(ISERROR(SEARCH("RAL 1021",O23)))</formula>
    </cfRule>
    <cfRule type="containsText" dxfId="212" priority="204" operator="containsText" text="RAL 5015">
      <formula>NOT(ISERROR(SEARCH("RAL 5015",O23)))</formula>
    </cfRule>
  </conditionalFormatting>
  <conditionalFormatting sqref="O26:O27">
    <cfRule type="containsText" dxfId="211" priority="199" operator="containsText" text="RAL 7004">
      <formula>NOT(ISERROR(SEARCH("RAL 7004",O26)))</formula>
    </cfRule>
    <cfRule type="containsText" dxfId="210" priority="200" operator="containsText" text="RAL 1021">
      <formula>NOT(ISERROR(SEARCH("RAL 1021",O26)))</formula>
    </cfRule>
    <cfRule type="containsText" dxfId="209" priority="201" operator="containsText" text="RAL 5015">
      <formula>NOT(ISERROR(SEARCH("RAL 5015",O26)))</formula>
    </cfRule>
  </conditionalFormatting>
  <conditionalFormatting sqref="O29:O30">
    <cfRule type="containsText" dxfId="208" priority="196" operator="containsText" text="RAL 7004">
      <formula>NOT(ISERROR(SEARCH("RAL 7004",O29)))</formula>
    </cfRule>
    <cfRule type="containsText" dxfId="207" priority="197" operator="containsText" text="RAL 1021">
      <formula>NOT(ISERROR(SEARCH("RAL 1021",O29)))</formula>
    </cfRule>
    <cfRule type="containsText" dxfId="206" priority="198" operator="containsText" text="RAL 5015">
      <formula>NOT(ISERROR(SEARCH("RAL 5015",O29)))</formula>
    </cfRule>
  </conditionalFormatting>
  <conditionalFormatting sqref="O33:O34">
    <cfRule type="containsText" dxfId="205" priority="193" operator="containsText" text="RAL 7004">
      <formula>NOT(ISERROR(SEARCH("RAL 7004",O33)))</formula>
    </cfRule>
    <cfRule type="containsText" dxfId="204" priority="194" operator="containsText" text="RAL 1021">
      <formula>NOT(ISERROR(SEARCH("RAL 1021",O33)))</formula>
    </cfRule>
    <cfRule type="containsText" dxfId="203" priority="195" operator="containsText" text="RAL 5015">
      <formula>NOT(ISERROR(SEARCH("RAL 5015",O33)))</formula>
    </cfRule>
  </conditionalFormatting>
  <conditionalFormatting sqref="O37:O38">
    <cfRule type="containsText" dxfId="202" priority="190" operator="containsText" text="RAL 7004">
      <formula>NOT(ISERROR(SEARCH("RAL 7004",O37)))</formula>
    </cfRule>
    <cfRule type="containsText" dxfId="201" priority="191" operator="containsText" text="RAL 1021">
      <formula>NOT(ISERROR(SEARCH("RAL 1021",O37)))</formula>
    </cfRule>
    <cfRule type="containsText" dxfId="200" priority="192" operator="containsText" text="RAL 5015">
      <formula>NOT(ISERROR(SEARCH("RAL 5015",O37)))</formula>
    </cfRule>
  </conditionalFormatting>
  <conditionalFormatting sqref="O39:O40">
    <cfRule type="containsText" dxfId="199" priority="187" operator="containsText" text="RAL 7004">
      <formula>NOT(ISERROR(SEARCH("RAL 7004",O39)))</formula>
    </cfRule>
    <cfRule type="containsText" dxfId="198" priority="188" operator="containsText" text="RAL 1021">
      <formula>NOT(ISERROR(SEARCH("RAL 1021",O39)))</formula>
    </cfRule>
    <cfRule type="containsText" dxfId="197" priority="189" operator="containsText" text="RAL 5015">
      <formula>NOT(ISERROR(SEARCH("RAL 5015",O39)))</formula>
    </cfRule>
  </conditionalFormatting>
  <conditionalFormatting sqref="O65">
    <cfRule type="containsText" dxfId="196" priority="184" operator="containsText" text="RAL 7004">
      <formula>NOT(ISERROR(SEARCH("RAL 7004",O65)))</formula>
    </cfRule>
    <cfRule type="containsText" dxfId="195" priority="185" operator="containsText" text="RAL 1021">
      <formula>NOT(ISERROR(SEARCH("RAL 1021",O65)))</formula>
    </cfRule>
    <cfRule type="containsText" dxfId="194" priority="186" operator="containsText" text="RAL 5015">
      <formula>NOT(ISERROR(SEARCH("RAL 5015",O65)))</formula>
    </cfRule>
  </conditionalFormatting>
  <conditionalFormatting sqref="O356">
    <cfRule type="containsText" dxfId="193" priority="181" operator="containsText" text="RAL 7004">
      <formula>NOT(ISERROR(SEARCH("RAL 7004",O356)))</formula>
    </cfRule>
    <cfRule type="containsText" dxfId="192" priority="182" operator="containsText" text="RAL 1021">
      <formula>NOT(ISERROR(SEARCH("RAL 1021",O356)))</formula>
    </cfRule>
    <cfRule type="containsText" dxfId="191" priority="183" operator="containsText" text="RAL 5015">
      <formula>NOT(ISERROR(SEARCH("RAL 5015",O356)))</formula>
    </cfRule>
  </conditionalFormatting>
  <conditionalFormatting sqref="O344:O355">
    <cfRule type="containsText" dxfId="190" priority="178" operator="containsText" text="RAL 7004">
      <formula>NOT(ISERROR(SEARCH("RAL 7004",O344)))</formula>
    </cfRule>
    <cfRule type="containsText" dxfId="189" priority="179" operator="containsText" text="RAL 1021">
      <formula>NOT(ISERROR(SEARCH("RAL 1021",O344)))</formula>
    </cfRule>
    <cfRule type="containsText" dxfId="188" priority="180" operator="containsText" text="RAL 5015">
      <formula>NOT(ISERROR(SEARCH("RAL 5015",O344)))</formula>
    </cfRule>
  </conditionalFormatting>
  <conditionalFormatting sqref="O357:O404">
    <cfRule type="containsText" dxfId="187" priority="175" operator="containsText" text="RAL 7004">
      <formula>NOT(ISERROR(SEARCH("RAL 7004",O357)))</formula>
    </cfRule>
    <cfRule type="containsText" dxfId="186" priority="176" operator="containsText" text="RAL 1021">
      <formula>NOT(ISERROR(SEARCH("RAL 1021",O357)))</formula>
    </cfRule>
    <cfRule type="containsText" dxfId="185" priority="177" operator="containsText" text="RAL 5015">
      <formula>NOT(ISERROR(SEARCH("RAL 5015",O357)))</formula>
    </cfRule>
  </conditionalFormatting>
  <conditionalFormatting sqref="O427:O445">
    <cfRule type="containsText" dxfId="184" priority="172" operator="containsText" text="RAL 7004">
      <formula>NOT(ISERROR(SEARCH("RAL 7004",O427)))</formula>
    </cfRule>
    <cfRule type="containsText" dxfId="183" priority="173" operator="containsText" text="RAL 1021">
      <formula>NOT(ISERROR(SEARCH("RAL 1021",O427)))</formula>
    </cfRule>
    <cfRule type="containsText" dxfId="182" priority="174" operator="containsText" text="RAL 5015">
      <formula>NOT(ISERROR(SEARCH("RAL 5015",O427)))</formula>
    </cfRule>
  </conditionalFormatting>
  <conditionalFormatting sqref="O169:O243">
    <cfRule type="containsText" dxfId="181" priority="169" operator="containsText" text="RAL 7004">
      <formula>NOT(ISERROR(SEARCH("RAL 7004",O169)))</formula>
    </cfRule>
    <cfRule type="containsText" dxfId="180" priority="170" operator="containsText" text="RAL 1021">
      <formula>NOT(ISERROR(SEARCH("RAL 1021",O169)))</formula>
    </cfRule>
    <cfRule type="containsText" dxfId="179" priority="171" operator="containsText" text="RAL 5015">
      <formula>NOT(ISERROR(SEARCH("RAL 5015",O169)))</formula>
    </cfRule>
  </conditionalFormatting>
  <conditionalFormatting sqref="O147:O167">
    <cfRule type="containsText" dxfId="178" priority="166" operator="containsText" text="RAL 7004">
      <formula>NOT(ISERROR(SEARCH("RAL 7004",O147)))</formula>
    </cfRule>
    <cfRule type="containsText" dxfId="177" priority="167" operator="containsText" text="RAL 1021">
      <formula>NOT(ISERROR(SEARCH("RAL 1021",O147)))</formula>
    </cfRule>
    <cfRule type="containsText" dxfId="176" priority="168" operator="containsText" text="RAL 5015">
      <formula>NOT(ISERROR(SEARCH("RAL 5015",O147)))</formula>
    </cfRule>
  </conditionalFormatting>
  <conditionalFormatting sqref="O86:O112">
    <cfRule type="containsText" dxfId="175" priority="163" operator="containsText" text="RAL 7004">
      <formula>NOT(ISERROR(SEARCH("RAL 7004",O86)))</formula>
    </cfRule>
    <cfRule type="containsText" dxfId="174" priority="164" operator="containsText" text="RAL 1021">
      <formula>NOT(ISERROR(SEARCH("RAL 1021",O86)))</formula>
    </cfRule>
    <cfRule type="containsText" dxfId="173" priority="165" operator="containsText" text="RAL 5015">
      <formula>NOT(ISERROR(SEARCH("RAL 5015",O86)))</formula>
    </cfRule>
  </conditionalFormatting>
  <conditionalFormatting sqref="O73:O85">
    <cfRule type="containsText" dxfId="172" priority="160" operator="containsText" text="RAL 7004">
      <formula>NOT(ISERROR(SEARCH("RAL 7004",O73)))</formula>
    </cfRule>
    <cfRule type="containsText" dxfId="171" priority="161" operator="containsText" text="RAL 1021">
      <formula>NOT(ISERROR(SEARCH("RAL 1021",O73)))</formula>
    </cfRule>
    <cfRule type="containsText" dxfId="170" priority="162" operator="containsText" text="RAL 5015">
      <formula>NOT(ISERROR(SEARCH("RAL 5015",O73)))</formula>
    </cfRule>
  </conditionalFormatting>
  <conditionalFormatting sqref="O41:O64">
    <cfRule type="containsText" dxfId="169" priority="157" operator="containsText" text="RAL 7004">
      <formula>NOT(ISERROR(SEARCH("RAL 7004",O41)))</formula>
    </cfRule>
    <cfRule type="containsText" dxfId="168" priority="158" operator="containsText" text="RAL 1021">
      <formula>NOT(ISERROR(SEARCH("RAL 1021",O41)))</formula>
    </cfRule>
    <cfRule type="containsText" dxfId="167" priority="159" operator="containsText" text="RAL 5015">
      <formula>NOT(ISERROR(SEARCH("RAL 5015",O41)))</formula>
    </cfRule>
  </conditionalFormatting>
  <conditionalFormatting sqref="O35:O36">
    <cfRule type="containsText" dxfId="166" priority="154" operator="containsText" text="RAL 7004">
      <formula>NOT(ISERROR(SEARCH("RAL 7004",O35)))</formula>
    </cfRule>
    <cfRule type="containsText" dxfId="165" priority="155" operator="containsText" text="RAL 1021">
      <formula>NOT(ISERROR(SEARCH("RAL 1021",O35)))</formula>
    </cfRule>
    <cfRule type="containsText" dxfId="164" priority="156" operator="containsText" text="RAL 5015">
      <formula>NOT(ISERROR(SEARCH("RAL 5015",O35)))</formula>
    </cfRule>
  </conditionalFormatting>
  <conditionalFormatting sqref="O31:O32">
    <cfRule type="containsText" dxfId="163" priority="151" operator="containsText" text="RAL 7004">
      <formula>NOT(ISERROR(SEARCH("RAL 7004",O31)))</formula>
    </cfRule>
    <cfRule type="containsText" dxfId="162" priority="152" operator="containsText" text="RAL 1021">
      <formula>NOT(ISERROR(SEARCH("RAL 1021",O31)))</formula>
    </cfRule>
    <cfRule type="containsText" dxfId="161" priority="153" operator="containsText" text="RAL 5015">
      <formula>NOT(ISERROR(SEARCH("RAL 5015",O31)))</formula>
    </cfRule>
  </conditionalFormatting>
  <conditionalFormatting sqref="O28">
    <cfRule type="containsText" dxfId="160" priority="148" operator="containsText" text="RAL 7004">
      <formula>NOT(ISERROR(SEARCH("RAL 7004",O28)))</formula>
    </cfRule>
    <cfRule type="containsText" dxfId="159" priority="149" operator="containsText" text="RAL 1021">
      <formula>NOT(ISERROR(SEARCH("RAL 1021",O28)))</formula>
    </cfRule>
    <cfRule type="containsText" dxfId="158" priority="150" operator="containsText" text="RAL 5015">
      <formula>NOT(ISERROR(SEARCH("RAL 5015",O28)))</formula>
    </cfRule>
  </conditionalFormatting>
  <conditionalFormatting sqref="O25">
    <cfRule type="containsText" dxfId="157" priority="145" operator="containsText" text="RAL 7004">
      <formula>NOT(ISERROR(SEARCH("RAL 7004",O25)))</formula>
    </cfRule>
    <cfRule type="containsText" dxfId="156" priority="146" operator="containsText" text="RAL 1021">
      <formula>NOT(ISERROR(SEARCH("RAL 1021",O25)))</formula>
    </cfRule>
    <cfRule type="containsText" dxfId="155" priority="147" operator="containsText" text="RAL 5015">
      <formula>NOT(ISERROR(SEARCH("RAL 5015",O25)))</formula>
    </cfRule>
  </conditionalFormatting>
  <conditionalFormatting sqref="O22">
    <cfRule type="containsText" dxfId="154" priority="142" operator="containsText" text="RAL 7004">
      <formula>NOT(ISERROR(SEARCH("RAL 7004",O22)))</formula>
    </cfRule>
    <cfRule type="containsText" dxfId="153" priority="143" operator="containsText" text="RAL 1021">
      <formula>NOT(ISERROR(SEARCH("RAL 1021",O22)))</formula>
    </cfRule>
    <cfRule type="containsText" dxfId="152" priority="144" operator="containsText" text="RAL 5015">
      <formula>NOT(ISERROR(SEARCH("RAL 5015",O22)))</formula>
    </cfRule>
  </conditionalFormatting>
  <conditionalFormatting sqref="O19">
    <cfRule type="containsText" dxfId="151" priority="139" operator="containsText" text="RAL 7004">
      <formula>NOT(ISERROR(SEARCH("RAL 7004",O19)))</formula>
    </cfRule>
    <cfRule type="containsText" dxfId="150" priority="140" operator="containsText" text="RAL 1021">
      <formula>NOT(ISERROR(SEARCH("RAL 1021",O19)))</formula>
    </cfRule>
    <cfRule type="containsText" dxfId="149" priority="141" operator="containsText" text="RAL 5015">
      <formula>NOT(ISERROR(SEARCH("RAL 5015",O19)))</formula>
    </cfRule>
  </conditionalFormatting>
  <conditionalFormatting sqref="O15:O16">
    <cfRule type="containsText" dxfId="148" priority="136" operator="containsText" text="RAL 7004">
      <formula>NOT(ISERROR(SEARCH("RAL 7004",O15)))</formula>
    </cfRule>
    <cfRule type="containsText" dxfId="147" priority="137" operator="containsText" text="RAL 1021">
      <formula>NOT(ISERROR(SEARCH("RAL 1021",O15)))</formula>
    </cfRule>
    <cfRule type="containsText" dxfId="146" priority="138" operator="containsText" text="RAL 5015">
      <formula>NOT(ISERROR(SEARCH("RAL 5015",O15)))</formula>
    </cfRule>
  </conditionalFormatting>
  <conditionalFormatting sqref="O4">
    <cfRule type="containsText" dxfId="145" priority="133" operator="containsText" text="RAL 7004">
      <formula>NOT(ISERROR(SEARCH("RAL 7004",O4)))</formula>
    </cfRule>
    <cfRule type="containsText" dxfId="144" priority="134" operator="containsText" text="RAL 1021">
      <formula>NOT(ISERROR(SEARCH("RAL 1021",O4)))</formula>
    </cfRule>
    <cfRule type="containsText" dxfId="143" priority="135" operator="containsText" text="RAL 5015">
      <formula>NOT(ISERROR(SEARCH("RAL 5015",O4)))</formula>
    </cfRule>
  </conditionalFormatting>
  <conditionalFormatting sqref="Q2:Q3">
    <cfRule type="containsText" dxfId="142" priority="130" operator="containsText" text="RAL 7004">
      <formula>NOT(ISERROR(SEARCH("RAL 7004",Q2)))</formula>
    </cfRule>
    <cfRule type="containsText" dxfId="141" priority="131" operator="containsText" text="RAL 1021">
      <formula>NOT(ISERROR(SEARCH("RAL 1021",Q2)))</formula>
    </cfRule>
    <cfRule type="containsText" dxfId="140" priority="132" operator="containsText" text="RAL 5015">
      <formula>NOT(ISERROR(SEARCH("RAL 5015",Q2)))</formula>
    </cfRule>
  </conditionalFormatting>
  <conditionalFormatting sqref="Q405:Q426">
    <cfRule type="containsText" dxfId="139" priority="127" operator="containsText" text="RAL 7004">
      <formula>NOT(ISERROR(SEARCH("RAL 7004",Q405)))</formula>
    </cfRule>
    <cfRule type="containsText" dxfId="138" priority="128" operator="containsText" text="RAL 1021">
      <formula>NOT(ISERROR(SEARCH("RAL 1021",Q405)))</formula>
    </cfRule>
    <cfRule type="containsText" dxfId="137" priority="129" operator="containsText" text="RAL 5015">
      <formula>NOT(ISERROR(SEARCH("RAL 5015",Q405)))</formula>
    </cfRule>
  </conditionalFormatting>
  <conditionalFormatting sqref="Q5:Q14">
    <cfRule type="containsText" dxfId="136" priority="124" operator="containsText" text="RAL 7004">
      <formula>NOT(ISERROR(SEARCH("RAL 7004",Q5)))</formula>
    </cfRule>
    <cfRule type="containsText" dxfId="135" priority="125" operator="containsText" text="RAL 1021">
      <formula>NOT(ISERROR(SEARCH("RAL 1021",Q5)))</formula>
    </cfRule>
    <cfRule type="containsText" dxfId="134" priority="126" operator="containsText" text="RAL 5015">
      <formula>NOT(ISERROR(SEARCH("RAL 5015",Q5)))</formula>
    </cfRule>
  </conditionalFormatting>
  <conditionalFormatting sqref="Q66:Q72">
    <cfRule type="containsText" dxfId="133" priority="121" operator="containsText" text="RAL 7004">
      <formula>NOT(ISERROR(SEARCH("RAL 7004",Q66)))</formula>
    </cfRule>
    <cfRule type="containsText" dxfId="132" priority="122" operator="containsText" text="RAL 1021">
      <formula>NOT(ISERROR(SEARCH("RAL 1021",Q66)))</formula>
    </cfRule>
    <cfRule type="containsText" dxfId="131" priority="123" operator="containsText" text="RAL 5015">
      <formula>NOT(ISERROR(SEARCH("RAL 5015",Q66)))</formula>
    </cfRule>
  </conditionalFormatting>
  <conditionalFormatting sqref="Q113:Q146">
    <cfRule type="containsText" dxfId="130" priority="118" operator="containsText" text="RAL 7004">
      <formula>NOT(ISERROR(SEARCH("RAL 7004",Q113)))</formula>
    </cfRule>
    <cfRule type="containsText" dxfId="129" priority="119" operator="containsText" text="RAL 1021">
      <formula>NOT(ISERROR(SEARCH("RAL 1021",Q113)))</formula>
    </cfRule>
    <cfRule type="containsText" dxfId="128" priority="120" operator="containsText" text="RAL 5015">
      <formula>NOT(ISERROR(SEARCH("RAL 5015",Q113)))</formula>
    </cfRule>
  </conditionalFormatting>
  <conditionalFormatting sqref="Q168">
    <cfRule type="containsText" dxfId="127" priority="115" operator="containsText" text="RAL 7004">
      <formula>NOT(ISERROR(SEARCH("RAL 7004",Q168)))</formula>
    </cfRule>
    <cfRule type="containsText" dxfId="126" priority="116" operator="containsText" text="RAL 1021">
      <formula>NOT(ISERROR(SEARCH("RAL 1021",Q168)))</formula>
    </cfRule>
    <cfRule type="containsText" dxfId="125" priority="117" operator="containsText" text="RAL 5015">
      <formula>NOT(ISERROR(SEARCH("RAL 5015",Q168)))</formula>
    </cfRule>
  </conditionalFormatting>
  <conditionalFormatting sqref="Q246:Q253">
    <cfRule type="containsText" dxfId="124" priority="112" operator="containsText" text="RAL 7004">
      <formula>NOT(ISERROR(SEARCH("RAL 7004",Q246)))</formula>
    </cfRule>
    <cfRule type="containsText" dxfId="123" priority="113" operator="containsText" text="RAL 1021">
      <formula>NOT(ISERROR(SEARCH("RAL 1021",Q246)))</formula>
    </cfRule>
    <cfRule type="containsText" dxfId="122" priority="114" operator="containsText" text="RAL 5015">
      <formula>NOT(ISERROR(SEARCH("RAL 5015",Q246)))</formula>
    </cfRule>
  </conditionalFormatting>
  <conditionalFormatting sqref="Q244:Q245">
    <cfRule type="containsText" dxfId="121" priority="109" operator="containsText" text="RAL 7004">
      <formula>NOT(ISERROR(SEARCH("RAL 7004",Q244)))</formula>
    </cfRule>
    <cfRule type="containsText" dxfId="120" priority="110" operator="containsText" text="RAL 1021">
      <formula>NOT(ISERROR(SEARCH("RAL 1021",Q244)))</formula>
    </cfRule>
    <cfRule type="containsText" dxfId="119" priority="111" operator="containsText" text="RAL 5015">
      <formula>NOT(ISERROR(SEARCH("RAL 5015",Q244)))</formula>
    </cfRule>
  </conditionalFormatting>
  <conditionalFormatting sqref="Q254:Q343">
    <cfRule type="containsText" dxfId="118" priority="106" operator="containsText" text="RAL 7004">
      <formula>NOT(ISERROR(SEARCH("RAL 7004",Q254)))</formula>
    </cfRule>
    <cfRule type="containsText" dxfId="117" priority="107" operator="containsText" text="RAL 1021">
      <formula>NOT(ISERROR(SEARCH("RAL 1021",Q254)))</formula>
    </cfRule>
    <cfRule type="containsText" dxfId="116" priority="108" operator="containsText" text="RAL 5015">
      <formula>NOT(ISERROR(SEARCH("RAL 5015",Q254)))</formula>
    </cfRule>
  </conditionalFormatting>
  <conditionalFormatting sqref="Q17">
    <cfRule type="containsText" dxfId="115" priority="103" operator="containsText" text="RAL 7004">
      <formula>NOT(ISERROR(SEARCH("RAL 7004",Q17)))</formula>
    </cfRule>
    <cfRule type="containsText" dxfId="114" priority="104" operator="containsText" text="RAL 1021">
      <formula>NOT(ISERROR(SEARCH("RAL 1021",Q17)))</formula>
    </cfRule>
    <cfRule type="containsText" dxfId="113" priority="105" operator="containsText" text="RAL 5015">
      <formula>NOT(ISERROR(SEARCH("RAL 5015",Q17)))</formula>
    </cfRule>
  </conditionalFormatting>
  <conditionalFormatting sqref="Q18">
    <cfRule type="containsText" dxfId="112" priority="100" operator="containsText" text="RAL 7004">
      <formula>NOT(ISERROR(SEARCH("RAL 7004",Q18)))</formula>
    </cfRule>
    <cfRule type="containsText" dxfId="111" priority="101" operator="containsText" text="RAL 1021">
      <formula>NOT(ISERROR(SEARCH("RAL 1021",Q18)))</formula>
    </cfRule>
    <cfRule type="containsText" dxfId="110" priority="102" operator="containsText" text="RAL 5015">
      <formula>NOT(ISERROR(SEARCH("RAL 5015",Q18)))</formula>
    </cfRule>
  </conditionalFormatting>
  <conditionalFormatting sqref="Q20:Q21">
    <cfRule type="containsText" dxfId="109" priority="97" operator="containsText" text="RAL 7004">
      <formula>NOT(ISERROR(SEARCH("RAL 7004",Q20)))</formula>
    </cfRule>
    <cfRule type="containsText" dxfId="108" priority="98" operator="containsText" text="RAL 1021">
      <formula>NOT(ISERROR(SEARCH("RAL 1021",Q20)))</formula>
    </cfRule>
    <cfRule type="containsText" dxfId="107" priority="99" operator="containsText" text="RAL 5015">
      <formula>NOT(ISERROR(SEARCH("RAL 5015",Q20)))</formula>
    </cfRule>
  </conditionalFormatting>
  <conditionalFormatting sqref="Q23:Q24">
    <cfRule type="containsText" dxfId="106" priority="94" operator="containsText" text="RAL 7004">
      <formula>NOT(ISERROR(SEARCH("RAL 7004",Q23)))</formula>
    </cfRule>
    <cfRule type="containsText" dxfId="105" priority="95" operator="containsText" text="RAL 1021">
      <formula>NOT(ISERROR(SEARCH("RAL 1021",Q23)))</formula>
    </cfRule>
    <cfRule type="containsText" dxfId="104" priority="96" operator="containsText" text="RAL 5015">
      <formula>NOT(ISERROR(SEARCH("RAL 5015",Q23)))</formula>
    </cfRule>
  </conditionalFormatting>
  <conditionalFormatting sqref="Q26:Q27">
    <cfRule type="containsText" dxfId="103" priority="91" operator="containsText" text="RAL 7004">
      <formula>NOT(ISERROR(SEARCH("RAL 7004",Q26)))</formula>
    </cfRule>
    <cfRule type="containsText" dxfId="102" priority="92" operator="containsText" text="RAL 1021">
      <formula>NOT(ISERROR(SEARCH("RAL 1021",Q26)))</formula>
    </cfRule>
    <cfRule type="containsText" dxfId="101" priority="93" operator="containsText" text="RAL 5015">
      <formula>NOT(ISERROR(SEARCH("RAL 5015",Q26)))</formula>
    </cfRule>
  </conditionalFormatting>
  <conditionalFormatting sqref="Q29:Q30">
    <cfRule type="containsText" dxfId="100" priority="88" operator="containsText" text="RAL 7004">
      <formula>NOT(ISERROR(SEARCH("RAL 7004",Q29)))</formula>
    </cfRule>
    <cfRule type="containsText" dxfId="99" priority="89" operator="containsText" text="RAL 1021">
      <formula>NOT(ISERROR(SEARCH("RAL 1021",Q29)))</formula>
    </cfRule>
    <cfRule type="containsText" dxfId="98" priority="90" operator="containsText" text="RAL 5015">
      <formula>NOT(ISERROR(SEARCH("RAL 5015",Q29)))</formula>
    </cfRule>
  </conditionalFormatting>
  <conditionalFormatting sqref="Q33:Q34">
    <cfRule type="containsText" dxfId="97" priority="85" operator="containsText" text="RAL 7004">
      <formula>NOT(ISERROR(SEARCH("RAL 7004",Q33)))</formula>
    </cfRule>
    <cfRule type="containsText" dxfId="96" priority="86" operator="containsText" text="RAL 1021">
      <formula>NOT(ISERROR(SEARCH("RAL 1021",Q33)))</formula>
    </cfRule>
    <cfRule type="containsText" dxfId="95" priority="87" operator="containsText" text="RAL 5015">
      <formula>NOT(ISERROR(SEARCH("RAL 5015",Q33)))</formula>
    </cfRule>
  </conditionalFormatting>
  <conditionalFormatting sqref="Q37:Q38">
    <cfRule type="containsText" dxfId="94" priority="82" operator="containsText" text="RAL 7004">
      <formula>NOT(ISERROR(SEARCH("RAL 7004",Q37)))</formula>
    </cfRule>
    <cfRule type="containsText" dxfId="93" priority="83" operator="containsText" text="RAL 1021">
      <formula>NOT(ISERROR(SEARCH("RAL 1021",Q37)))</formula>
    </cfRule>
    <cfRule type="containsText" dxfId="92" priority="84" operator="containsText" text="RAL 5015">
      <formula>NOT(ISERROR(SEARCH("RAL 5015",Q37)))</formula>
    </cfRule>
  </conditionalFormatting>
  <conditionalFormatting sqref="Q39:Q40">
    <cfRule type="containsText" dxfId="91" priority="79" operator="containsText" text="RAL 7004">
      <formula>NOT(ISERROR(SEARCH("RAL 7004",Q39)))</formula>
    </cfRule>
    <cfRule type="containsText" dxfId="90" priority="80" operator="containsText" text="RAL 1021">
      <formula>NOT(ISERROR(SEARCH("RAL 1021",Q39)))</formula>
    </cfRule>
    <cfRule type="containsText" dxfId="89" priority="81" operator="containsText" text="RAL 5015">
      <formula>NOT(ISERROR(SEARCH("RAL 5015",Q39)))</formula>
    </cfRule>
  </conditionalFormatting>
  <conditionalFormatting sqref="Q65">
    <cfRule type="containsText" dxfId="88" priority="76" operator="containsText" text="RAL 7004">
      <formula>NOT(ISERROR(SEARCH("RAL 7004",Q65)))</formula>
    </cfRule>
    <cfRule type="containsText" dxfId="87" priority="77" operator="containsText" text="RAL 1021">
      <formula>NOT(ISERROR(SEARCH("RAL 1021",Q65)))</formula>
    </cfRule>
    <cfRule type="containsText" dxfId="86" priority="78" operator="containsText" text="RAL 5015">
      <formula>NOT(ISERROR(SEARCH("RAL 5015",Q65)))</formula>
    </cfRule>
  </conditionalFormatting>
  <conditionalFormatting sqref="Q356">
    <cfRule type="containsText" dxfId="85" priority="73" operator="containsText" text="RAL 7004">
      <formula>NOT(ISERROR(SEARCH("RAL 7004",Q356)))</formula>
    </cfRule>
    <cfRule type="containsText" dxfId="84" priority="74" operator="containsText" text="RAL 1021">
      <formula>NOT(ISERROR(SEARCH("RAL 1021",Q356)))</formula>
    </cfRule>
    <cfRule type="containsText" dxfId="83" priority="75" operator="containsText" text="RAL 5015">
      <formula>NOT(ISERROR(SEARCH("RAL 5015",Q356)))</formula>
    </cfRule>
  </conditionalFormatting>
  <conditionalFormatting sqref="Q344:Q355">
    <cfRule type="containsText" dxfId="82" priority="70" operator="containsText" text="RAL 7004">
      <formula>NOT(ISERROR(SEARCH("RAL 7004",Q344)))</formula>
    </cfRule>
    <cfRule type="containsText" dxfId="81" priority="71" operator="containsText" text="RAL 1021">
      <formula>NOT(ISERROR(SEARCH("RAL 1021",Q344)))</formula>
    </cfRule>
    <cfRule type="containsText" dxfId="80" priority="72" operator="containsText" text="RAL 5015">
      <formula>NOT(ISERROR(SEARCH("RAL 5015",Q344)))</formula>
    </cfRule>
  </conditionalFormatting>
  <conditionalFormatting sqref="Q357:Q404">
    <cfRule type="containsText" dxfId="79" priority="67" operator="containsText" text="RAL 7004">
      <formula>NOT(ISERROR(SEARCH("RAL 7004",Q357)))</formula>
    </cfRule>
    <cfRule type="containsText" dxfId="78" priority="68" operator="containsText" text="RAL 1021">
      <formula>NOT(ISERROR(SEARCH("RAL 1021",Q357)))</formula>
    </cfRule>
    <cfRule type="containsText" dxfId="77" priority="69" operator="containsText" text="RAL 5015">
      <formula>NOT(ISERROR(SEARCH("RAL 5015",Q357)))</formula>
    </cfRule>
  </conditionalFormatting>
  <conditionalFormatting sqref="Q427:Q445">
    <cfRule type="containsText" dxfId="76" priority="64" operator="containsText" text="RAL 7004">
      <formula>NOT(ISERROR(SEARCH("RAL 7004",Q427)))</formula>
    </cfRule>
    <cfRule type="containsText" dxfId="75" priority="65" operator="containsText" text="RAL 1021">
      <formula>NOT(ISERROR(SEARCH("RAL 1021",Q427)))</formula>
    </cfRule>
    <cfRule type="containsText" dxfId="74" priority="66" operator="containsText" text="RAL 5015">
      <formula>NOT(ISERROR(SEARCH("RAL 5015",Q427)))</formula>
    </cfRule>
  </conditionalFormatting>
  <conditionalFormatting sqref="Q169:Q243">
    <cfRule type="containsText" dxfId="73" priority="61" operator="containsText" text="RAL 7004">
      <formula>NOT(ISERROR(SEARCH("RAL 7004",Q169)))</formula>
    </cfRule>
    <cfRule type="containsText" dxfId="72" priority="62" operator="containsText" text="RAL 1021">
      <formula>NOT(ISERROR(SEARCH("RAL 1021",Q169)))</formula>
    </cfRule>
    <cfRule type="containsText" dxfId="71" priority="63" operator="containsText" text="RAL 5015">
      <formula>NOT(ISERROR(SEARCH("RAL 5015",Q169)))</formula>
    </cfRule>
  </conditionalFormatting>
  <conditionalFormatting sqref="Q147:Q167">
    <cfRule type="containsText" dxfId="70" priority="58" operator="containsText" text="RAL 7004">
      <formula>NOT(ISERROR(SEARCH("RAL 7004",Q147)))</formula>
    </cfRule>
    <cfRule type="containsText" dxfId="69" priority="59" operator="containsText" text="RAL 1021">
      <formula>NOT(ISERROR(SEARCH("RAL 1021",Q147)))</formula>
    </cfRule>
    <cfRule type="containsText" dxfId="68" priority="60" operator="containsText" text="RAL 5015">
      <formula>NOT(ISERROR(SEARCH("RAL 5015",Q147)))</formula>
    </cfRule>
  </conditionalFormatting>
  <conditionalFormatting sqref="Q86:Q112">
    <cfRule type="containsText" dxfId="67" priority="55" operator="containsText" text="RAL 7004">
      <formula>NOT(ISERROR(SEARCH("RAL 7004",Q86)))</formula>
    </cfRule>
    <cfRule type="containsText" dxfId="66" priority="56" operator="containsText" text="RAL 1021">
      <formula>NOT(ISERROR(SEARCH("RAL 1021",Q86)))</formula>
    </cfRule>
    <cfRule type="containsText" dxfId="65" priority="57" operator="containsText" text="RAL 5015">
      <formula>NOT(ISERROR(SEARCH("RAL 5015",Q86)))</formula>
    </cfRule>
  </conditionalFormatting>
  <conditionalFormatting sqref="Q73:Q85">
    <cfRule type="containsText" dxfId="64" priority="52" operator="containsText" text="RAL 7004">
      <formula>NOT(ISERROR(SEARCH("RAL 7004",Q73)))</formula>
    </cfRule>
    <cfRule type="containsText" dxfId="63" priority="53" operator="containsText" text="RAL 1021">
      <formula>NOT(ISERROR(SEARCH("RAL 1021",Q73)))</formula>
    </cfRule>
    <cfRule type="containsText" dxfId="62" priority="54" operator="containsText" text="RAL 5015">
      <formula>NOT(ISERROR(SEARCH("RAL 5015",Q73)))</formula>
    </cfRule>
  </conditionalFormatting>
  <conditionalFormatting sqref="Q41:Q64">
    <cfRule type="containsText" dxfId="61" priority="49" operator="containsText" text="RAL 7004">
      <formula>NOT(ISERROR(SEARCH("RAL 7004",Q41)))</formula>
    </cfRule>
    <cfRule type="containsText" dxfId="60" priority="50" operator="containsText" text="RAL 1021">
      <formula>NOT(ISERROR(SEARCH("RAL 1021",Q41)))</formula>
    </cfRule>
    <cfRule type="containsText" dxfId="59" priority="51" operator="containsText" text="RAL 5015">
      <formula>NOT(ISERROR(SEARCH("RAL 5015",Q41)))</formula>
    </cfRule>
  </conditionalFormatting>
  <conditionalFormatting sqref="Q35:Q36">
    <cfRule type="containsText" dxfId="58" priority="46" operator="containsText" text="RAL 7004">
      <formula>NOT(ISERROR(SEARCH("RAL 7004",Q35)))</formula>
    </cfRule>
    <cfRule type="containsText" dxfId="57" priority="47" operator="containsText" text="RAL 1021">
      <formula>NOT(ISERROR(SEARCH("RAL 1021",Q35)))</formula>
    </cfRule>
    <cfRule type="containsText" dxfId="56" priority="48" operator="containsText" text="RAL 5015">
      <formula>NOT(ISERROR(SEARCH("RAL 5015",Q35)))</formula>
    </cfRule>
  </conditionalFormatting>
  <conditionalFormatting sqref="Q31:Q32">
    <cfRule type="containsText" dxfId="55" priority="43" operator="containsText" text="RAL 7004">
      <formula>NOT(ISERROR(SEARCH("RAL 7004",Q31)))</formula>
    </cfRule>
    <cfRule type="containsText" dxfId="54" priority="44" operator="containsText" text="RAL 1021">
      <formula>NOT(ISERROR(SEARCH("RAL 1021",Q31)))</formula>
    </cfRule>
    <cfRule type="containsText" dxfId="53" priority="45" operator="containsText" text="RAL 5015">
      <formula>NOT(ISERROR(SEARCH("RAL 5015",Q31)))</formula>
    </cfRule>
  </conditionalFormatting>
  <conditionalFormatting sqref="Q28">
    <cfRule type="containsText" dxfId="52" priority="40" operator="containsText" text="RAL 7004">
      <formula>NOT(ISERROR(SEARCH("RAL 7004",Q28)))</formula>
    </cfRule>
    <cfRule type="containsText" dxfId="51" priority="41" operator="containsText" text="RAL 1021">
      <formula>NOT(ISERROR(SEARCH("RAL 1021",Q28)))</formula>
    </cfRule>
    <cfRule type="containsText" dxfId="50" priority="42" operator="containsText" text="RAL 5015">
      <formula>NOT(ISERROR(SEARCH("RAL 5015",Q28)))</formula>
    </cfRule>
  </conditionalFormatting>
  <conditionalFormatting sqref="Q25">
    <cfRule type="containsText" dxfId="49" priority="37" operator="containsText" text="RAL 7004">
      <formula>NOT(ISERROR(SEARCH("RAL 7004",Q25)))</formula>
    </cfRule>
    <cfRule type="containsText" dxfId="48" priority="38" operator="containsText" text="RAL 1021">
      <formula>NOT(ISERROR(SEARCH("RAL 1021",Q25)))</formula>
    </cfRule>
    <cfRule type="containsText" dxfId="47" priority="39" operator="containsText" text="RAL 5015">
      <formula>NOT(ISERROR(SEARCH("RAL 5015",Q25)))</formula>
    </cfRule>
  </conditionalFormatting>
  <conditionalFormatting sqref="Q22">
    <cfRule type="containsText" dxfId="46" priority="34" operator="containsText" text="RAL 7004">
      <formula>NOT(ISERROR(SEARCH("RAL 7004",Q22)))</formula>
    </cfRule>
    <cfRule type="containsText" dxfId="45" priority="35" operator="containsText" text="RAL 1021">
      <formula>NOT(ISERROR(SEARCH("RAL 1021",Q22)))</formula>
    </cfRule>
    <cfRule type="containsText" dxfId="44" priority="36" operator="containsText" text="RAL 5015">
      <formula>NOT(ISERROR(SEARCH("RAL 5015",Q22)))</formula>
    </cfRule>
  </conditionalFormatting>
  <conditionalFormatting sqref="Q19">
    <cfRule type="containsText" dxfId="43" priority="31" operator="containsText" text="RAL 7004">
      <formula>NOT(ISERROR(SEARCH("RAL 7004",Q19)))</formula>
    </cfRule>
    <cfRule type="containsText" dxfId="42" priority="32" operator="containsText" text="RAL 1021">
      <formula>NOT(ISERROR(SEARCH("RAL 1021",Q19)))</formula>
    </cfRule>
    <cfRule type="containsText" dxfId="41" priority="33" operator="containsText" text="RAL 5015">
      <formula>NOT(ISERROR(SEARCH("RAL 5015",Q19)))</formula>
    </cfRule>
  </conditionalFormatting>
  <conditionalFormatting sqref="Q15:Q16">
    <cfRule type="containsText" dxfId="40" priority="28" operator="containsText" text="RAL 7004">
      <formula>NOT(ISERROR(SEARCH("RAL 7004",Q15)))</formula>
    </cfRule>
    <cfRule type="containsText" dxfId="39" priority="29" operator="containsText" text="RAL 1021">
      <formula>NOT(ISERROR(SEARCH("RAL 1021",Q15)))</formula>
    </cfRule>
    <cfRule type="containsText" dxfId="38" priority="30" operator="containsText" text="RAL 5015">
      <formula>NOT(ISERROR(SEARCH("RAL 5015",Q15)))</formula>
    </cfRule>
  </conditionalFormatting>
  <conditionalFormatting sqref="Q4">
    <cfRule type="containsText" dxfId="37" priority="25" operator="containsText" text="RAL 7004">
      <formula>NOT(ISERROR(SEARCH("RAL 7004",Q4)))</formula>
    </cfRule>
    <cfRule type="containsText" dxfId="36" priority="26" operator="containsText" text="RAL 1021">
      <formula>NOT(ISERROR(SEARCH("RAL 1021",Q4)))</formula>
    </cfRule>
    <cfRule type="containsText" dxfId="35" priority="27" operator="containsText" text="RAL 5015">
      <formula>NOT(ISERROR(SEARCH("RAL 5015",Q4)))</formula>
    </cfRule>
  </conditionalFormatting>
  <conditionalFormatting sqref="AA3:AA523">
    <cfRule type="expression" dxfId="34" priority="2">
      <formula>AA3=D3</formula>
    </cfRule>
  </conditionalFormatting>
  <conditionalFormatting sqref="AA3:AA523">
    <cfRule type="expression" dxfId="33" priority="1">
      <formula>AA3&gt;D3</formula>
    </cfRule>
  </conditionalFormatting>
  <pageMargins left="0.43307086614173229" right="0.23622047244094491" top="0.55118110236220474" bottom="0.74803149606299213" header="0.31496062992125984" footer="0.31496062992125984"/>
  <pageSetup paperSize="9" scale="62" fitToHeight="0" orientation="portrait" r:id="rId1"/>
  <headerFooter differentFirst="1">
    <oddHeader>&amp;C&amp;"-,курсив"4 очередь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81BD-3004-43BF-930C-9EE69DA54FF9}">
  <dimension ref="A1:S225"/>
  <sheetViews>
    <sheetView topLeftCell="B1" workbookViewId="0">
      <selection activeCell="Q8" sqref="Q8"/>
    </sheetView>
  </sheetViews>
  <sheetFormatPr defaultColWidth="9.109375" defaultRowHeight="13.8" outlineLevelCol="1" x14ac:dyDescent="0.3"/>
  <cols>
    <col min="1" max="1" width="20.109375" style="302" hidden="1" customWidth="1"/>
    <col min="2" max="2" width="25.6640625" style="302" bestFit="1" customWidth="1"/>
    <col min="3" max="3" width="10.5546875" style="324" customWidth="1"/>
    <col min="4" max="4" width="14.6640625" style="324" customWidth="1"/>
    <col min="5" max="5" width="9.109375" style="302" customWidth="1"/>
    <col min="6" max="6" width="11.88671875" style="324" customWidth="1"/>
    <col min="7" max="7" width="18.109375" style="302" hidden="1" customWidth="1"/>
    <col min="8" max="8" width="15.6640625" style="302" hidden="1" customWidth="1"/>
    <col min="9" max="9" width="14.5546875" style="314" hidden="1" customWidth="1"/>
    <col min="10" max="10" width="14.5546875" style="302" hidden="1" customWidth="1"/>
    <col min="11" max="11" width="16.109375" style="332" customWidth="1"/>
    <col min="12" max="14" width="13.21875" style="324" customWidth="1"/>
    <col min="15" max="15" width="22.88671875" style="324" customWidth="1" outlineLevel="1"/>
    <col min="16" max="16" width="13.44140625" style="324" customWidth="1" outlineLevel="1"/>
    <col min="17" max="17" width="13.33203125" style="324" customWidth="1"/>
    <col min="18" max="18" width="9.44140625" style="324" bestFit="1" customWidth="1"/>
    <col min="19" max="16384" width="9.109375" style="302"/>
  </cols>
  <sheetData>
    <row r="1" spans="1:16" ht="54" customHeight="1" x14ac:dyDescent="0.3">
      <c r="B1" s="303" t="s">
        <v>4862</v>
      </c>
      <c r="C1" s="303" t="s">
        <v>4863</v>
      </c>
      <c r="D1" s="303" t="s">
        <v>4864</v>
      </c>
      <c r="E1" s="303" t="s">
        <v>4865</v>
      </c>
      <c r="F1" s="303" t="s">
        <v>4866</v>
      </c>
      <c r="G1" s="303" t="s">
        <v>4867</v>
      </c>
      <c r="H1" s="303" t="s">
        <v>71</v>
      </c>
      <c r="I1" s="304" t="s">
        <v>4804</v>
      </c>
      <c r="J1" s="305" t="s">
        <v>4805</v>
      </c>
      <c r="K1" s="306" t="s">
        <v>4907</v>
      </c>
      <c r="L1" s="307" t="s">
        <v>4908</v>
      </c>
      <c r="M1" s="308" t="s">
        <v>4859</v>
      </c>
      <c r="N1" s="308" t="s">
        <v>4860</v>
      </c>
      <c r="O1" s="290" t="s">
        <v>4909</v>
      </c>
      <c r="P1" s="290" t="s">
        <v>5000</v>
      </c>
    </row>
    <row r="2" spans="1:16" ht="27.6" x14ac:dyDescent="0.3">
      <c r="A2" s="309" t="s">
        <v>4861</v>
      </c>
      <c r="B2" s="326" t="s">
        <v>4975</v>
      </c>
      <c r="C2" s="325" t="s">
        <v>4868</v>
      </c>
      <c r="D2" s="325">
        <v>262</v>
      </c>
      <c r="E2" s="310">
        <v>5.6000000000000001E-2</v>
      </c>
      <c r="F2" s="327">
        <v>14.672000000000001</v>
      </c>
      <c r="G2" s="312">
        <v>12</v>
      </c>
      <c r="H2" s="310" t="s">
        <v>166</v>
      </c>
      <c r="I2" s="313"/>
      <c r="J2" s="310"/>
      <c r="K2" s="331"/>
      <c r="L2" s="329">
        <v>15</v>
      </c>
      <c r="M2" s="327"/>
      <c r="N2" s="327">
        <f>F2-L2</f>
        <v>-0.3279999999999994</v>
      </c>
      <c r="O2" s="325" t="s">
        <v>4994</v>
      </c>
      <c r="P2" s="325">
        <v>1000</v>
      </c>
    </row>
    <row r="3" spans="1:16" x14ac:dyDescent="0.3">
      <c r="A3" s="310"/>
      <c r="B3" s="326" t="s">
        <v>4976</v>
      </c>
      <c r="C3" s="325" t="s">
        <v>4868</v>
      </c>
      <c r="D3" s="325">
        <v>363</v>
      </c>
      <c r="E3" s="310">
        <v>0.122</v>
      </c>
      <c r="F3" s="327">
        <v>44.286000000000001</v>
      </c>
      <c r="G3" s="312" t="s">
        <v>4869</v>
      </c>
      <c r="H3" s="310" t="s">
        <v>166</v>
      </c>
      <c r="I3" s="313"/>
      <c r="J3" s="310"/>
      <c r="K3" s="329"/>
      <c r="L3" s="329">
        <v>45</v>
      </c>
      <c r="M3" s="327"/>
      <c r="N3" s="327">
        <f t="shared" ref="N3:N32" si="0">F3-L3</f>
        <v>-0.71399999999999864</v>
      </c>
      <c r="O3" s="325" t="s">
        <v>4995</v>
      </c>
      <c r="P3" s="325">
        <v>1100</v>
      </c>
    </row>
    <row r="4" spans="1:16" ht="27.6" x14ac:dyDescent="0.3">
      <c r="A4" s="310"/>
      <c r="B4" s="326" t="s">
        <v>4977</v>
      </c>
      <c r="C4" s="325" t="s">
        <v>4868</v>
      </c>
      <c r="D4" s="325">
        <v>23</v>
      </c>
      <c r="E4" s="310">
        <v>0.129</v>
      </c>
      <c r="F4" s="327">
        <v>2.9670000000000001</v>
      </c>
      <c r="G4" s="312" t="s">
        <v>4870</v>
      </c>
      <c r="H4" s="310" t="s">
        <v>166</v>
      </c>
      <c r="I4" s="313"/>
      <c r="J4" s="310"/>
      <c r="K4" s="329"/>
      <c r="L4" s="329">
        <v>3</v>
      </c>
      <c r="M4" s="327"/>
      <c r="N4" s="327">
        <f t="shared" si="0"/>
        <v>-3.2999999999999918E-2</v>
      </c>
      <c r="O4" s="325" t="s">
        <v>4997</v>
      </c>
      <c r="P4" s="325">
        <v>1124.7</v>
      </c>
    </row>
    <row r="5" spans="1:16" ht="27.6" x14ac:dyDescent="0.3">
      <c r="A5" s="310"/>
      <c r="B5" s="326" t="s">
        <v>4978</v>
      </c>
      <c r="C5" s="325" t="s">
        <v>4868</v>
      </c>
      <c r="D5" s="325">
        <v>41</v>
      </c>
      <c r="E5" s="310">
        <v>0.13700000000000001</v>
      </c>
      <c r="F5" s="327">
        <v>5.6170000000000009</v>
      </c>
      <c r="G5" s="312" t="s">
        <v>4871</v>
      </c>
      <c r="H5" s="310" t="s">
        <v>166</v>
      </c>
      <c r="I5" s="313"/>
      <c r="J5" s="310"/>
      <c r="K5" s="329"/>
      <c r="L5" s="329">
        <v>6</v>
      </c>
      <c r="M5" s="327"/>
      <c r="N5" s="327">
        <f t="shared" si="0"/>
        <v>-0.38299999999999912</v>
      </c>
      <c r="O5" s="325" t="s">
        <v>4994</v>
      </c>
      <c r="P5" s="325" t="s">
        <v>4993</v>
      </c>
    </row>
    <row r="6" spans="1:16" x14ac:dyDescent="0.3">
      <c r="A6" s="310"/>
      <c r="B6" s="326" t="s">
        <v>4979</v>
      </c>
      <c r="C6" s="325" t="s">
        <v>4868</v>
      </c>
      <c r="D6" s="325">
        <v>870</v>
      </c>
      <c r="E6" s="310">
        <v>0.22800000000000001</v>
      </c>
      <c r="F6" s="327">
        <v>198.36</v>
      </c>
      <c r="G6" s="312" t="s">
        <v>4872</v>
      </c>
      <c r="H6" s="310" t="s">
        <v>166</v>
      </c>
      <c r="I6" s="313"/>
      <c r="J6" s="310"/>
      <c r="K6" s="329"/>
      <c r="L6" s="329">
        <v>199</v>
      </c>
      <c r="M6" s="327"/>
      <c r="N6" s="327">
        <f t="shared" si="0"/>
        <v>-0.63999999999998636</v>
      </c>
      <c r="O6" s="325" t="s">
        <v>4996</v>
      </c>
      <c r="P6" s="325">
        <v>1200</v>
      </c>
    </row>
    <row r="7" spans="1:16" x14ac:dyDescent="0.3">
      <c r="A7" s="310"/>
      <c r="B7" s="326" t="s">
        <v>4980</v>
      </c>
      <c r="C7" s="325" t="s">
        <v>4868</v>
      </c>
      <c r="D7" s="325">
        <v>1115</v>
      </c>
      <c r="E7" s="310">
        <v>0.24099999999999999</v>
      </c>
      <c r="F7" s="327">
        <v>268.71499999999997</v>
      </c>
      <c r="G7" s="312" t="s">
        <v>4873</v>
      </c>
      <c r="H7" s="310" t="s">
        <v>166</v>
      </c>
      <c r="I7" s="313"/>
      <c r="J7" s="310"/>
      <c r="K7" s="329"/>
      <c r="L7" s="329">
        <v>269</v>
      </c>
      <c r="M7" s="327"/>
      <c r="N7" s="327">
        <f t="shared" si="0"/>
        <v>-0.28500000000002501</v>
      </c>
      <c r="O7" s="325" t="s">
        <v>4998</v>
      </c>
      <c r="P7" s="325">
        <v>400</v>
      </c>
    </row>
    <row r="8" spans="1:16" x14ac:dyDescent="0.3">
      <c r="A8" s="310"/>
      <c r="B8" s="326" t="s">
        <v>4981</v>
      </c>
      <c r="C8" s="325" t="s">
        <v>4868</v>
      </c>
      <c r="D8" s="325">
        <v>136</v>
      </c>
      <c r="E8" s="310">
        <v>0.253</v>
      </c>
      <c r="F8" s="327">
        <v>34.408000000000001</v>
      </c>
      <c r="G8" s="312" t="s">
        <v>4874</v>
      </c>
      <c r="H8" s="310" t="s">
        <v>166</v>
      </c>
      <c r="I8" s="313"/>
      <c r="J8" s="310"/>
      <c r="K8" s="329"/>
      <c r="L8" s="329">
        <v>35</v>
      </c>
      <c r="M8" s="327"/>
      <c r="N8" s="327">
        <f t="shared" si="0"/>
        <v>-0.59199999999999875</v>
      </c>
      <c r="O8" s="325" t="s">
        <v>4998</v>
      </c>
      <c r="P8" s="325">
        <v>1200</v>
      </c>
    </row>
    <row r="9" spans="1:16" ht="27.6" x14ac:dyDescent="0.3">
      <c r="A9" s="310"/>
      <c r="B9" s="326" t="s">
        <v>4982</v>
      </c>
      <c r="C9" s="325" t="s">
        <v>4868</v>
      </c>
      <c r="D9" s="325">
        <v>351</v>
      </c>
      <c r="E9" s="310">
        <v>0.26500000000000001</v>
      </c>
      <c r="F9" s="327">
        <v>93.015000000000001</v>
      </c>
      <c r="G9" s="312" t="s">
        <v>4875</v>
      </c>
      <c r="H9" s="310" t="s">
        <v>166</v>
      </c>
      <c r="I9" s="313"/>
      <c r="J9" s="310"/>
      <c r="K9" s="329"/>
      <c r="L9" s="329">
        <v>94</v>
      </c>
      <c r="M9" s="327"/>
      <c r="N9" s="327">
        <f t="shared" si="0"/>
        <v>-0.98499999999999943</v>
      </c>
      <c r="O9" s="325" t="s">
        <v>4999</v>
      </c>
      <c r="P9" s="325">
        <v>2160</v>
      </c>
    </row>
    <row r="10" spans="1:16" ht="27.6" x14ac:dyDescent="0.3">
      <c r="A10" s="310"/>
      <c r="B10" s="326" t="s">
        <v>4983</v>
      </c>
      <c r="C10" s="325" t="s">
        <v>4868</v>
      </c>
      <c r="D10" s="325">
        <v>248</v>
      </c>
      <c r="E10" s="310">
        <v>0.27800000000000002</v>
      </c>
      <c r="F10" s="327">
        <v>68.944000000000003</v>
      </c>
      <c r="G10" s="312" t="s">
        <v>4876</v>
      </c>
      <c r="H10" s="310" t="s">
        <v>166</v>
      </c>
      <c r="I10" s="313"/>
      <c r="J10" s="310"/>
      <c r="K10" s="329"/>
      <c r="L10" s="329">
        <v>69</v>
      </c>
      <c r="M10" s="327"/>
      <c r="N10" s="327">
        <f t="shared" si="0"/>
        <v>-5.5999999999997385E-2</v>
      </c>
      <c r="O10" s="325" t="s">
        <v>5001</v>
      </c>
      <c r="P10" s="325">
        <v>1709.3</v>
      </c>
    </row>
    <row r="11" spans="1:16" x14ac:dyDescent="0.3">
      <c r="A11" s="310"/>
      <c r="B11" s="326" t="s">
        <v>4984</v>
      </c>
      <c r="C11" s="325" t="s">
        <v>4868</v>
      </c>
      <c r="D11" s="325">
        <v>43</v>
      </c>
      <c r="E11" s="310">
        <v>0.28999999999999998</v>
      </c>
      <c r="F11" s="327">
        <v>12.469999999999999</v>
      </c>
      <c r="G11" s="312" t="s">
        <v>4877</v>
      </c>
      <c r="H11" s="310" t="s">
        <v>166</v>
      </c>
      <c r="I11" s="313"/>
      <c r="J11" s="310"/>
      <c r="K11" s="329"/>
      <c r="L11" s="329">
        <v>13</v>
      </c>
      <c r="M11" s="327"/>
      <c r="N11" s="327">
        <f t="shared" si="0"/>
        <v>-0.53000000000000114</v>
      </c>
      <c r="O11" s="325" t="s">
        <v>5002</v>
      </c>
      <c r="P11" s="325">
        <v>1200</v>
      </c>
    </row>
    <row r="12" spans="1:16" ht="27.6" x14ac:dyDescent="0.3">
      <c r="A12" s="310"/>
      <c r="B12" s="326" t="s">
        <v>4985</v>
      </c>
      <c r="C12" s="325" t="s">
        <v>4868</v>
      </c>
      <c r="D12" s="325">
        <v>49</v>
      </c>
      <c r="E12" s="310">
        <v>0.30199999999999999</v>
      </c>
      <c r="F12" s="327">
        <v>14.798</v>
      </c>
      <c r="G12" s="312" t="s">
        <v>4878</v>
      </c>
      <c r="H12" s="310" t="s">
        <v>166</v>
      </c>
      <c r="I12" s="313"/>
      <c r="J12" s="310"/>
      <c r="K12" s="329"/>
      <c r="L12" s="329">
        <v>15</v>
      </c>
      <c r="M12" s="327"/>
      <c r="N12" s="327">
        <f t="shared" si="0"/>
        <v>-0.20199999999999996</v>
      </c>
      <c r="O12" s="325" t="s">
        <v>5003</v>
      </c>
      <c r="P12" s="325">
        <v>960</v>
      </c>
    </row>
    <row r="13" spans="1:16" ht="27.6" x14ac:dyDescent="0.3">
      <c r="A13" s="310"/>
      <c r="B13" s="326" t="s">
        <v>4986</v>
      </c>
      <c r="C13" s="325" t="s">
        <v>4868</v>
      </c>
      <c r="D13" s="325">
        <v>33</v>
      </c>
      <c r="E13" s="310">
        <v>0.32700000000000001</v>
      </c>
      <c r="F13" s="327">
        <v>10.791</v>
      </c>
      <c r="G13" s="312">
        <v>57</v>
      </c>
      <c r="H13" s="310" t="s">
        <v>166</v>
      </c>
      <c r="I13" s="313"/>
      <c r="J13" s="310"/>
      <c r="K13" s="329"/>
      <c r="L13" s="329">
        <v>11</v>
      </c>
      <c r="M13" s="327"/>
      <c r="N13" s="327">
        <f t="shared" si="0"/>
        <v>-0.20899999999999963</v>
      </c>
      <c r="O13" s="325" t="s">
        <v>5004</v>
      </c>
      <c r="P13" s="325">
        <v>17</v>
      </c>
    </row>
    <row r="14" spans="1:16" x14ac:dyDescent="0.3">
      <c r="A14" s="310"/>
      <c r="B14" s="326" t="s">
        <v>4987</v>
      </c>
      <c r="C14" s="325" t="s">
        <v>4868</v>
      </c>
      <c r="D14" s="325">
        <v>45</v>
      </c>
      <c r="E14" s="310">
        <v>0.36399999999999999</v>
      </c>
      <c r="F14" s="327">
        <v>16.38</v>
      </c>
      <c r="G14" s="312">
        <v>70</v>
      </c>
      <c r="H14" s="310" t="s">
        <v>166</v>
      </c>
      <c r="I14" s="313"/>
      <c r="J14" s="310"/>
      <c r="K14" s="329"/>
      <c r="L14" s="329">
        <v>17</v>
      </c>
      <c r="M14" s="327"/>
      <c r="N14" s="327">
        <f t="shared" si="0"/>
        <v>-0.62000000000000099</v>
      </c>
      <c r="O14" s="325" t="s">
        <v>5005</v>
      </c>
      <c r="P14" s="325">
        <v>1200</v>
      </c>
    </row>
    <row r="15" spans="1:16" ht="27.6" x14ac:dyDescent="0.3">
      <c r="A15" s="310"/>
      <c r="B15" s="326" t="s">
        <v>4988</v>
      </c>
      <c r="C15" s="325" t="s">
        <v>4868</v>
      </c>
      <c r="D15" s="325">
        <v>37</v>
      </c>
      <c r="E15" s="310">
        <v>0.38900000000000001</v>
      </c>
      <c r="F15" s="327">
        <v>14.393000000000001</v>
      </c>
      <c r="G15" s="312">
        <v>82</v>
      </c>
      <c r="H15" s="310" t="s">
        <v>166</v>
      </c>
      <c r="I15" s="313"/>
      <c r="J15" s="310"/>
      <c r="K15" s="329"/>
      <c r="L15" s="329">
        <v>15</v>
      </c>
      <c r="M15" s="327"/>
      <c r="N15" s="327">
        <f t="shared" si="0"/>
        <v>-0.60699999999999932</v>
      </c>
      <c r="O15" s="325" t="s">
        <v>5006</v>
      </c>
      <c r="P15" s="325">
        <v>710</v>
      </c>
    </row>
    <row r="16" spans="1:16" ht="41.4" x14ac:dyDescent="0.3">
      <c r="A16" s="310"/>
      <c r="B16" s="326" t="s">
        <v>4989</v>
      </c>
      <c r="C16" s="325" t="s">
        <v>4879</v>
      </c>
      <c r="D16" s="325">
        <v>523</v>
      </c>
      <c r="E16" s="310">
        <v>1.7999999999999999E-2</v>
      </c>
      <c r="F16" s="327">
        <v>9.4139999999999997</v>
      </c>
      <c r="G16" s="310" t="s">
        <v>166</v>
      </c>
      <c r="H16" s="310" t="s">
        <v>166</v>
      </c>
      <c r="I16" s="313"/>
      <c r="J16" s="310"/>
      <c r="K16" s="329"/>
      <c r="L16" s="329">
        <v>10</v>
      </c>
      <c r="M16" s="327"/>
      <c r="N16" s="327">
        <f t="shared" si="0"/>
        <v>-0.5860000000000003</v>
      </c>
      <c r="O16" s="325" t="s">
        <v>5012</v>
      </c>
      <c r="P16" s="325">
        <v>10</v>
      </c>
    </row>
    <row r="17" spans="1:16" ht="41.4" x14ac:dyDescent="0.3">
      <c r="A17" s="310"/>
      <c r="B17" s="326" t="s">
        <v>4990</v>
      </c>
      <c r="C17" s="325" t="s">
        <v>4879</v>
      </c>
      <c r="D17" s="325">
        <v>853</v>
      </c>
      <c r="E17" s="310">
        <v>3.7999999999999999E-2</v>
      </c>
      <c r="F17" s="327">
        <v>32.414000000000001</v>
      </c>
      <c r="G17" s="310" t="s">
        <v>166</v>
      </c>
      <c r="H17" s="310" t="s">
        <v>166</v>
      </c>
      <c r="I17" s="313"/>
      <c r="J17" s="310"/>
      <c r="K17" s="329"/>
      <c r="L17" s="329">
        <v>33</v>
      </c>
      <c r="M17" s="327"/>
      <c r="N17" s="327">
        <f t="shared" si="0"/>
        <v>-0.58599999999999852</v>
      </c>
      <c r="O17" s="325" t="s">
        <v>5012</v>
      </c>
      <c r="P17" s="325">
        <v>33</v>
      </c>
    </row>
    <row r="18" spans="1:16" ht="41.4" x14ac:dyDescent="0.3">
      <c r="A18" s="310"/>
      <c r="B18" s="326" t="s">
        <v>5011</v>
      </c>
      <c r="C18" s="325" t="s">
        <v>4879</v>
      </c>
      <c r="D18" s="325">
        <v>5859</v>
      </c>
      <c r="E18" s="310">
        <v>7.0999999999999994E-2</v>
      </c>
      <c r="F18" s="327">
        <v>415.98899999999998</v>
      </c>
      <c r="G18" s="310" t="s">
        <v>166</v>
      </c>
      <c r="H18" s="310" t="s">
        <v>166</v>
      </c>
      <c r="I18" s="313"/>
      <c r="J18" s="310"/>
      <c r="K18" s="329"/>
      <c r="L18" s="329">
        <v>416</v>
      </c>
      <c r="M18" s="327"/>
      <c r="N18" s="327">
        <f t="shared" si="0"/>
        <v>-1.1000000000024102E-2</v>
      </c>
      <c r="O18" s="325" t="s">
        <v>5012</v>
      </c>
      <c r="P18" s="325">
        <v>416</v>
      </c>
    </row>
    <row r="19" spans="1:16" ht="41.4" x14ac:dyDescent="0.3">
      <c r="A19" s="310"/>
      <c r="B19" s="326" t="s">
        <v>4991</v>
      </c>
      <c r="C19" s="325" t="s">
        <v>4879</v>
      </c>
      <c r="D19" s="325">
        <v>198</v>
      </c>
      <c r="E19" s="310">
        <v>3.7999999999999999E-2</v>
      </c>
      <c r="F19" s="327">
        <f>D19*E19</f>
        <v>7.524</v>
      </c>
      <c r="G19" s="310" t="s">
        <v>166</v>
      </c>
      <c r="H19" s="310" t="s">
        <v>4880</v>
      </c>
      <c r="I19" s="313"/>
      <c r="J19" s="310"/>
      <c r="K19" s="329"/>
      <c r="L19" s="329">
        <v>8</v>
      </c>
      <c r="M19" s="327"/>
      <c r="N19" s="327">
        <f t="shared" si="0"/>
        <v>-0.47599999999999998</v>
      </c>
      <c r="O19" s="325" t="s">
        <v>5012</v>
      </c>
      <c r="P19" s="325">
        <v>8</v>
      </c>
    </row>
    <row r="20" spans="1:16" ht="27.6" x14ac:dyDescent="0.3">
      <c r="A20" s="310"/>
      <c r="B20" s="310" t="s">
        <v>4881</v>
      </c>
      <c r="C20" s="325" t="s">
        <v>4882</v>
      </c>
      <c r="D20" s="325">
        <v>523</v>
      </c>
      <c r="E20" s="310">
        <v>6.0000000000000001E-3</v>
      </c>
      <c r="F20" s="327">
        <v>3.1379999999999999</v>
      </c>
      <c r="G20" s="310" t="s">
        <v>166</v>
      </c>
      <c r="H20" s="310" t="s">
        <v>166</v>
      </c>
      <c r="I20" s="313"/>
      <c r="J20" s="310"/>
      <c r="K20" s="329"/>
      <c r="L20" s="329">
        <v>4</v>
      </c>
      <c r="M20" s="327"/>
      <c r="N20" s="327">
        <f t="shared" si="0"/>
        <v>-0.8620000000000001</v>
      </c>
      <c r="O20" s="325" t="s">
        <v>5012</v>
      </c>
      <c r="P20" s="325">
        <v>4</v>
      </c>
    </row>
    <row r="21" spans="1:16" ht="27.6" x14ac:dyDescent="0.3">
      <c r="A21" s="310"/>
      <c r="B21" s="315" t="s">
        <v>4883</v>
      </c>
      <c r="C21" s="303" t="s">
        <v>4882</v>
      </c>
      <c r="D21" s="303">
        <v>853</v>
      </c>
      <c r="E21" s="315">
        <v>1.0999999999999999E-2</v>
      </c>
      <c r="F21" s="328">
        <v>9.3829999999999991</v>
      </c>
      <c r="G21" s="315" t="s">
        <v>166</v>
      </c>
      <c r="H21" s="315" t="s">
        <v>166</v>
      </c>
      <c r="I21" s="316"/>
      <c r="J21" s="315"/>
      <c r="K21" s="329"/>
      <c r="L21" s="330">
        <v>10</v>
      </c>
      <c r="M21" s="327"/>
      <c r="N21" s="327">
        <f t="shared" si="0"/>
        <v>-0.61700000000000088</v>
      </c>
      <c r="O21" s="325" t="s">
        <v>5012</v>
      </c>
      <c r="P21" s="325">
        <v>12</v>
      </c>
    </row>
    <row r="22" spans="1:16" ht="27.6" x14ac:dyDescent="0.3">
      <c r="A22" s="310"/>
      <c r="B22" s="315" t="s">
        <v>4884</v>
      </c>
      <c r="C22" s="303" t="s">
        <v>4882</v>
      </c>
      <c r="D22" s="303">
        <v>5859</v>
      </c>
      <c r="E22" s="315">
        <v>1.7000000000000001E-2</v>
      </c>
      <c r="F22" s="328">
        <v>99.603000000000009</v>
      </c>
      <c r="G22" s="315" t="s">
        <v>166</v>
      </c>
      <c r="H22" s="315" t="s">
        <v>166</v>
      </c>
      <c r="I22" s="316"/>
      <c r="J22" s="315"/>
      <c r="K22" s="329"/>
      <c r="L22" s="330">
        <v>100</v>
      </c>
      <c r="M22" s="327"/>
      <c r="N22" s="327">
        <f t="shared" si="0"/>
        <v>-0.39699999999999136</v>
      </c>
      <c r="O22" s="325" t="s">
        <v>5012</v>
      </c>
      <c r="P22" s="325">
        <v>103</v>
      </c>
    </row>
    <row r="23" spans="1:16" ht="27.6" x14ac:dyDescent="0.3">
      <c r="A23" s="310"/>
      <c r="B23" s="315" t="s">
        <v>4883</v>
      </c>
      <c r="C23" s="303" t="s">
        <v>4882</v>
      </c>
      <c r="D23" s="303">
        <v>198</v>
      </c>
      <c r="E23" s="315">
        <v>1.0999999999999999E-2</v>
      </c>
      <c r="F23" s="328">
        <f>D23*E23</f>
        <v>2.1779999999999999</v>
      </c>
      <c r="G23" s="315" t="s">
        <v>166</v>
      </c>
      <c r="H23" s="315" t="s">
        <v>4880</v>
      </c>
      <c r="I23" s="316"/>
      <c r="J23" s="315"/>
      <c r="K23" s="329"/>
      <c r="L23" s="330">
        <v>2</v>
      </c>
      <c r="M23" s="327"/>
      <c r="N23" s="327">
        <f t="shared" si="0"/>
        <v>0.17799999999999994</v>
      </c>
      <c r="O23" s="325" t="s">
        <v>5012</v>
      </c>
      <c r="P23" s="303" t="s">
        <v>5014</v>
      </c>
    </row>
    <row r="24" spans="1:16" ht="27.6" x14ac:dyDescent="0.3">
      <c r="A24" s="310"/>
      <c r="B24" s="310" t="s">
        <v>4885</v>
      </c>
      <c r="C24" s="325" t="s">
        <v>4886</v>
      </c>
      <c r="D24" s="325">
        <v>198</v>
      </c>
      <c r="E24" s="311">
        <v>0.13569999999999999</v>
      </c>
      <c r="F24" s="327">
        <f>D24*E24</f>
        <v>26.868599999999997</v>
      </c>
      <c r="G24" s="310"/>
      <c r="H24" s="310" t="s">
        <v>4880</v>
      </c>
      <c r="I24" s="313"/>
      <c r="J24" s="310"/>
      <c r="K24" s="329">
        <v>198</v>
      </c>
      <c r="M24" s="327">
        <f>D24-K24</f>
        <v>0</v>
      </c>
      <c r="N24" s="325"/>
      <c r="O24" s="325" t="s">
        <v>5015</v>
      </c>
      <c r="P24" s="325" t="s">
        <v>5016</v>
      </c>
    </row>
    <row r="25" spans="1:16" ht="31.2" customHeight="1" x14ac:dyDescent="0.3">
      <c r="A25" s="309" t="s">
        <v>4887</v>
      </c>
      <c r="B25" s="310" t="s">
        <v>4888</v>
      </c>
      <c r="C25" s="325" t="s">
        <v>4889</v>
      </c>
      <c r="D25" s="325">
        <v>66</v>
      </c>
      <c r="E25" s="310">
        <v>0.438</v>
      </c>
      <c r="F25" s="327">
        <v>28.908000000000001</v>
      </c>
      <c r="G25" s="310">
        <v>114</v>
      </c>
      <c r="H25" s="310" t="s">
        <v>166</v>
      </c>
      <c r="I25" s="313"/>
      <c r="J25" s="310"/>
      <c r="K25" s="329"/>
      <c r="L25" s="329">
        <v>29</v>
      </c>
      <c r="M25" s="325"/>
      <c r="N25" s="327">
        <f t="shared" si="0"/>
        <v>-9.1999999999998749E-2</v>
      </c>
      <c r="O25" s="325" t="s">
        <v>4992</v>
      </c>
      <c r="P25" s="325">
        <v>770.7</v>
      </c>
    </row>
    <row r="26" spans="1:16" ht="41.4" x14ac:dyDescent="0.3">
      <c r="A26" s="310"/>
      <c r="B26" s="310" t="s">
        <v>4890</v>
      </c>
      <c r="C26" s="325" t="s">
        <v>4879</v>
      </c>
      <c r="D26" s="325">
        <v>66</v>
      </c>
      <c r="E26" s="310">
        <v>7.0999999999999994E-2</v>
      </c>
      <c r="F26" s="327">
        <v>4.6859999999999999</v>
      </c>
      <c r="G26" s="310" t="s">
        <v>166</v>
      </c>
      <c r="H26" s="310" t="s">
        <v>166</v>
      </c>
      <c r="I26" s="313"/>
      <c r="J26" s="310"/>
      <c r="K26" s="329"/>
      <c r="L26" s="329">
        <v>5</v>
      </c>
      <c r="M26" s="327"/>
      <c r="N26" s="327">
        <f t="shared" si="0"/>
        <v>-0.31400000000000006</v>
      </c>
      <c r="O26" s="325" t="s">
        <v>5012</v>
      </c>
      <c r="P26" s="325">
        <v>5</v>
      </c>
    </row>
    <row r="27" spans="1:16" ht="27.6" x14ac:dyDescent="0.3">
      <c r="A27" s="310"/>
      <c r="B27" s="315" t="s">
        <v>4884</v>
      </c>
      <c r="C27" s="303" t="s">
        <v>4882</v>
      </c>
      <c r="D27" s="303">
        <v>132</v>
      </c>
      <c r="E27" s="315">
        <v>1.7000000000000001E-2</v>
      </c>
      <c r="F27" s="328">
        <v>2.2440000000000002</v>
      </c>
      <c r="G27" s="315" t="s">
        <v>166</v>
      </c>
      <c r="H27" s="315" t="s">
        <v>166</v>
      </c>
      <c r="I27" s="316"/>
      <c r="J27" s="315"/>
      <c r="K27" s="329"/>
      <c r="L27" s="330">
        <v>3</v>
      </c>
      <c r="M27" s="327"/>
      <c r="N27" s="327">
        <f t="shared" si="0"/>
        <v>-0.75599999999999978</v>
      </c>
      <c r="O27" s="325" t="s">
        <v>5012</v>
      </c>
      <c r="P27" s="303" t="s">
        <v>5013</v>
      </c>
    </row>
    <row r="28" spans="1:16" ht="34.200000000000003" x14ac:dyDescent="0.3">
      <c r="A28" s="309" t="s">
        <v>4891</v>
      </c>
      <c r="B28" s="310" t="s">
        <v>4892</v>
      </c>
      <c r="C28" s="325" t="s">
        <v>4893</v>
      </c>
      <c r="D28" s="325">
        <v>319</v>
      </c>
      <c r="E28" s="310">
        <v>0.38600000000000001</v>
      </c>
      <c r="F28" s="327">
        <v>123.134</v>
      </c>
      <c r="G28" s="310">
        <v>24</v>
      </c>
      <c r="H28" s="310" t="s">
        <v>166</v>
      </c>
      <c r="I28" s="313"/>
      <c r="J28" s="310"/>
      <c r="K28" s="329"/>
      <c r="L28" s="329">
        <v>124</v>
      </c>
      <c r="M28" s="327"/>
      <c r="N28" s="327">
        <f t="shared" si="0"/>
        <v>-0.86599999999999966</v>
      </c>
      <c r="O28" s="325" t="s">
        <v>5007</v>
      </c>
      <c r="P28" s="325">
        <v>600</v>
      </c>
    </row>
    <row r="29" spans="1:16" ht="27.6" x14ac:dyDescent="0.3">
      <c r="A29" s="310"/>
      <c r="B29" s="310" t="s">
        <v>4894</v>
      </c>
      <c r="C29" s="325" t="s">
        <v>4893</v>
      </c>
      <c r="D29" s="325">
        <v>68</v>
      </c>
      <c r="E29" s="310">
        <v>0.438</v>
      </c>
      <c r="F29" s="327">
        <v>29.783999999999999</v>
      </c>
      <c r="G29" s="310">
        <v>37</v>
      </c>
      <c r="H29" s="310" t="s">
        <v>166</v>
      </c>
      <c r="I29" s="313"/>
      <c r="J29" s="310"/>
      <c r="K29" s="329"/>
      <c r="L29" s="329">
        <v>30</v>
      </c>
      <c r="M29" s="327"/>
      <c r="N29" s="327">
        <f t="shared" si="0"/>
        <v>-0.21600000000000108</v>
      </c>
      <c r="O29" s="325" t="s">
        <v>5008</v>
      </c>
      <c r="P29" s="325">
        <v>1080</v>
      </c>
    </row>
    <row r="30" spans="1:16" ht="27.6" x14ac:dyDescent="0.3">
      <c r="A30" s="310"/>
      <c r="B30" s="310" t="s">
        <v>4895</v>
      </c>
      <c r="C30" s="325" t="s">
        <v>4893</v>
      </c>
      <c r="D30" s="325">
        <v>111</v>
      </c>
      <c r="E30" s="310">
        <v>0.45600000000000002</v>
      </c>
      <c r="F30" s="327">
        <v>50.616</v>
      </c>
      <c r="G30" s="310">
        <v>40</v>
      </c>
      <c r="H30" s="310" t="s">
        <v>166</v>
      </c>
      <c r="I30" s="313"/>
      <c r="J30" s="310"/>
      <c r="K30" s="329"/>
      <c r="L30" s="329">
        <v>51</v>
      </c>
      <c r="M30" s="327"/>
      <c r="N30" s="327">
        <f t="shared" si="0"/>
        <v>-0.38400000000000034</v>
      </c>
      <c r="O30" s="325" t="s">
        <v>5009</v>
      </c>
      <c r="P30" s="325">
        <v>1045</v>
      </c>
    </row>
    <row r="31" spans="1:16" ht="27.6" x14ac:dyDescent="0.3">
      <c r="A31" s="310"/>
      <c r="B31" s="310" t="s">
        <v>4896</v>
      </c>
      <c r="C31" s="325" t="s">
        <v>4893</v>
      </c>
      <c r="D31" s="325">
        <v>41</v>
      </c>
      <c r="E31" s="310">
        <v>0.47299999999999998</v>
      </c>
      <c r="F31" s="327">
        <v>19.393000000000001</v>
      </c>
      <c r="G31" s="310">
        <v>45</v>
      </c>
      <c r="H31" s="310" t="s">
        <v>166</v>
      </c>
      <c r="I31" s="313"/>
      <c r="J31" s="310"/>
      <c r="K31" s="329"/>
      <c r="L31" s="329">
        <v>20</v>
      </c>
      <c r="M31" s="327"/>
      <c r="N31" s="327">
        <f t="shared" si="0"/>
        <v>-0.60699999999999932</v>
      </c>
      <c r="O31" s="325" t="s">
        <v>5010</v>
      </c>
      <c r="P31" s="325">
        <v>1200</v>
      </c>
    </row>
    <row r="32" spans="1:16" ht="27.6" x14ac:dyDescent="0.3">
      <c r="A32" s="310"/>
      <c r="B32" s="310" t="s">
        <v>4897</v>
      </c>
      <c r="C32" s="325" t="s">
        <v>4893</v>
      </c>
      <c r="D32" s="325">
        <v>540</v>
      </c>
      <c r="E32" s="310">
        <v>0.183</v>
      </c>
      <c r="F32" s="327">
        <v>98.82</v>
      </c>
      <c r="G32" s="310" t="s">
        <v>166</v>
      </c>
      <c r="H32" s="310" t="s">
        <v>166</v>
      </c>
      <c r="I32" s="313"/>
      <c r="J32" s="310"/>
      <c r="K32" s="329"/>
      <c r="L32" s="329">
        <v>99</v>
      </c>
      <c r="M32" s="327"/>
      <c r="N32" s="327">
        <f t="shared" si="0"/>
        <v>-0.18000000000000682</v>
      </c>
      <c r="O32" s="325" t="s">
        <v>5008</v>
      </c>
      <c r="P32" s="325">
        <v>720</v>
      </c>
    </row>
    <row r="33" spans="1:19" ht="27.6" x14ac:dyDescent="0.3">
      <c r="A33" s="310"/>
      <c r="B33" s="310" t="s">
        <v>4898</v>
      </c>
      <c r="C33" s="325" t="s">
        <v>4899</v>
      </c>
      <c r="D33" s="325">
        <v>1079</v>
      </c>
      <c r="E33" s="310">
        <v>5.1999999999999998E-2</v>
      </c>
      <c r="F33" s="327">
        <v>56.107999999999997</v>
      </c>
      <c r="G33" s="310" t="s">
        <v>166</v>
      </c>
      <c r="H33" s="310" t="s">
        <v>166</v>
      </c>
      <c r="I33" s="313"/>
      <c r="J33" s="310"/>
      <c r="K33" s="329"/>
      <c r="L33" s="329">
        <v>57</v>
      </c>
      <c r="M33" s="327"/>
      <c r="N33" s="327">
        <f>F33-L33</f>
        <v>-0.89200000000000301</v>
      </c>
      <c r="O33" s="325" t="s">
        <v>5012</v>
      </c>
      <c r="P33" s="325">
        <v>57</v>
      </c>
    </row>
    <row r="34" spans="1:19" ht="27.6" x14ac:dyDescent="0.3">
      <c r="A34" s="310"/>
      <c r="B34" s="310" t="s">
        <v>4900</v>
      </c>
      <c r="C34" s="325" t="s">
        <v>166</v>
      </c>
      <c r="D34" s="325">
        <v>2</v>
      </c>
      <c r="E34" s="310"/>
      <c r="F34" s="325"/>
      <c r="G34" s="310"/>
      <c r="H34" s="310"/>
      <c r="I34" s="313"/>
      <c r="J34" s="310"/>
      <c r="K34" s="329"/>
      <c r="L34" s="329"/>
      <c r="M34" s="327">
        <f>D34-L34</f>
        <v>2</v>
      </c>
      <c r="N34" s="325"/>
      <c r="O34" s="325"/>
      <c r="P34" s="325"/>
    </row>
    <row r="35" spans="1:19" ht="27.6" x14ac:dyDescent="0.3">
      <c r="A35" s="310"/>
      <c r="B35" s="310" t="s">
        <v>4901</v>
      </c>
      <c r="C35" s="325"/>
      <c r="D35" s="325">
        <v>7073</v>
      </c>
      <c r="E35" s="310"/>
      <c r="F35" s="325"/>
      <c r="G35" s="310"/>
      <c r="H35" s="310"/>
      <c r="I35" s="313"/>
      <c r="J35" s="310"/>
      <c r="K35" s="329"/>
      <c r="L35" s="329"/>
      <c r="M35" s="327">
        <f t="shared" ref="M35:M37" si="1">D35-L35</f>
        <v>7073</v>
      </c>
      <c r="N35" s="327"/>
      <c r="O35" s="325"/>
      <c r="P35" s="325"/>
    </row>
    <row r="36" spans="1:19" ht="41.4" x14ac:dyDescent="0.3">
      <c r="A36" s="310"/>
      <c r="B36" s="310" t="s">
        <v>4902</v>
      </c>
      <c r="C36" s="325"/>
      <c r="D36" s="325">
        <v>9578</v>
      </c>
      <c r="E36" s="310"/>
      <c r="F36" s="325"/>
      <c r="G36" s="310"/>
      <c r="H36" s="310"/>
      <c r="I36" s="313"/>
      <c r="J36" s="310"/>
      <c r="K36" s="329"/>
      <c r="L36" s="329"/>
      <c r="M36" s="327">
        <f t="shared" si="1"/>
        <v>9578</v>
      </c>
      <c r="N36" s="327"/>
      <c r="O36" s="325"/>
      <c r="P36" s="325"/>
    </row>
    <row r="37" spans="1:19" ht="41.4" x14ac:dyDescent="0.3">
      <c r="A37" s="310"/>
      <c r="B37" s="310" t="s">
        <v>4903</v>
      </c>
      <c r="C37" s="325"/>
      <c r="D37" s="325">
        <v>672</v>
      </c>
      <c r="E37" s="310"/>
      <c r="F37" s="325"/>
      <c r="G37" s="310"/>
      <c r="H37" s="310" t="s">
        <v>4904</v>
      </c>
      <c r="I37" s="313"/>
      <c r="J37" s="310"/>
      <c r="K37" s="329"/>
      <c r="L37" s="329"/>
      <c r="M37" s="327">
        <f t="shared" si="1"/>
        <v>672</v>
      </c>
      <c r="N37" s="327"/>
      <c r="O37" s="325"/>
      <c r="P37" s="325"/>
    </row>
    <row r="40" spans="1:19" x14ac:dyDescent="0.3">
      <c r="R40" s="324" t="s">
        <v>1767</v>
      </c>
      <c r="S40" s="302" t="s">
        <v>1767</v>
      </c>
    </row>
    <row r="148" spans="9:11" x14ac:dyDescent="0.3">
      <c r="I148" s="302"/>
      <c r="K148" s="324"/>
    </row>
    <row r="149" spans="9:11" x14ac:dyDescent="0.3">
      <c r="I149" s="302"/>
      <c r="K149" s="324"/>
    </row>
    <row r="150" spans="9:11" x14ac:dyDescent="0.3">
      <c r="I150" s="302"/>
      <c r="K150" s="324"/>
    </row>
    <row r="151" spans="9:11" x14ac:dyDescent="0.3">
      <c r="I151" s="302"/>
      <c r="K151" s="324"/>
    </row>
    <row r="152" spans="9:11" x14ac:dyDescent="0.3">
      <c r="I152" s="302"/>
      <c r="K152" s="324"/>
    </row>
    <row r="153" spans="9:11" x14ac:dyDescent="0.3">
      <c r="I153" s="302"/>
      <c r="K153" s="324"/>
    </row>
    <row r="154" spans="9:11" x14ac:dyDescent="0.3">
      <c r="I154" s="302"/>
      <c r="K154" s="324"/>
    </row>
    <row r="155" spans="9:11" x14ac:dyDescent="0.3">
      <c r="I155" s="302"/>
      <c r="K155" s="324"/>
    </row>
    <row r="156" spans="9:11" x14ac:dyDescent="0.3">
      <c r="I156" s="302"/>
      <c r="K156" s="324"/>
    </row>
    <row r="157" spans="9:11" x14ac:dyDescent="0.3">
      <c r="I157" s="302"/>
      <c r="K157" s="324"/>
    </row>
    <row r="158" spans="9:11" x14ac:dyDescent="0.3">
      <c r="I158" s="302"/>
      <c r="K158" s="324"/>
    </row>
    <row r="159" spans="9:11" x14ac:dyDescent="0.3">
      <c r="I159" s="302"/>
      <c r="K159" s="324"/>
    </row>
    <row r="160" spans="9:11" x14ac:dyDescent="0.3">
      <c r="I160" s="302"/>
      <c r="K160" s="324"/>
    </row>
    <row r="161" spans="9:11" x14ac:dyDescent="0.3">
      <c r="I161" s="302"/>
      <c r="K161" s="324"/>
    </row>
    <row r="162" spans="9:11" x14ac:dyDescent="0.3">
      <c r="I162" s="302"/>
      <c r="K162" s="324"/>
    </row>
    <row r="163" spans="9:11" x14ac:dyDescent="0.3">
      <c r="I163" s="302"/>
      <c r="K163" s="324"/>
    </row>
    <row r="164" spans="9:11" x14ac:dyDescent="0.3">
      <c r="I164" s="302"/>
      <c r="K164" s="324"/>
    </row>
    <row r="165" spans="9:11" x14ac:dyDescent="0.3">
      <c r="I165" s="302"/>
      <c r="K165" s="324"/>
    </row>
    <row r="166" spans="9:11" x14ac:dyDescent="0.3">
      <c r="I166" s="302"/>
      <c r="K166" s="324"/>
    </row>
    <row r="167" spans="9:11" x14ac:dyDescent="0.3">
      <c r="I167" s="302"/>
      <c r="K167" s="324"/>
    </row>
    <row r="168" spans="9:11" x14ac:dyDescent="0.3">
      <c r="I168" s="302"/>
      <c r="K168" s="324"/>
    </row>
    <row r="169" spans="9:11" x14ac:dyDescent="0.3">
      <c r="I169" s="302"/>
      <c r="K169" s="324"/>
    </row>
    <row r="171" spans="9:11" x14ac:dyDescent="0.3">
      <c r="I171" s="302"/>
      <c r="K171" s="324"/>
    </row>
    <row r="172" spans="9:11" x14ac:dyDescent="0.3">
      <c r="I172" s="302"/>
      <c r="K172" s="324"/>
    </row>
    <row r="173" spans="9:11" x14ac:dyDescent="0.3">
      <c r="I173" s="302"/>
      <c r="K173" s="324"/>
    </row>
    <row r="174" spans="9:11" x14ac:dyDescent="0.3">
      <c r="I174" s="302"/>
      <c r="K174" s="324"/>
    </row>
    <row r="175" spans="9:11" x14ac:dyDescent="0.3">
      <c r="I175" s="302"/>
      <c r="K175" s="324"/>
    </row>
    <row r="176" spans="9:11" x14ac:dyDescent="0.3">
      <c r="I176" s="302"/>
      <c r="K176" s="324"/>
    </row>
    <row r="188" spans="9:11" x14ac:dyDescent="0.3">
      <c r="I188" s="302"/>
      <c r="K188" s="324"/>
    </row>
    <row r="189" spans="9:11" x14ac:dyDescent="0.3">
      <c r="I189" s="302"/>
      <c r="K189" s="324"/>
    </row>
    <row r="190" spans="9:11" x14ac:dyDescent="0.3">
      <c r="I190" s="302"/>
      <c r="K190" s="324"/>
    </row>
    <row r="191" spans="9:11" x14ac:dyDescent="0.3">
      <c r="I191" s="302"/>
      <c r="K191" s="324"/>
    </row>
    <row r="192" spans="9:11" x14ac:dyDescent="0.3">
      <c r="I192" s="302"/>
      <c r="K192" s="324"/>
    </row>
    <row r="193" spans="9:11" x14ac:dyDescent="0.3">
      <c r="I193" s="302"/>
      <c r="K193" s="324"/>
    </row>
    <row r="194" spans="9:11" x14ac:dyDescent="0.3">
      <c r="I194" s="302"/>
      <c r="K194" s="324"/>
    </row>
    <row r="195" spans="9:11" x14ac:dyDescent="0.3">
      <c r="I195" s="302"/>
      <c r="K195" s="324"/>
    </row>
    <row r="196" spans="9:11" x14ac:dyDescent="0.3">
      <c r="I196" s="302"/>
      <c r="K196" s="324"/>
    </row>
    <row r="197" spans="9:11" x14ac:dyDescent="0.3">
      <c r="I197" s="302"/>
      <c r="K197" s="324"/>
    </row>
    <row r="198" spans="9:11" x14ac:dyDescent="0.3">
      <c r="I198" s="302"/>
      <c r="K198" s="324"/>
    </row>
    <row r="199" spans="9:11" x14ac:dyDescent="0.3">
      <c r="I199" s="302"/>
      <c r="K199" s="324"/>
    </row>
    <row r="200" spans="9:11" x14ac:dyDescent="0.3">
      <c r="I200" s="302"/>
      <c r="K200" s="324"/>
    </row>
    <row r="201" spans="9:11" x14ac:dyDescent="0.3">
      <c r="I201" s="302"/>
      <c r="K201" s="324"/>
    </row>
    <row r="202" spans="9:11" x14ac:dyDescent="0.3">
      <c r="I202" s="302"/>
      <c r="K202" s="324"/>
    </row>
    <row r="203" spans="9:11" x14ac:dyDescent="0.3">
      <c r="I203" s="302"/>
      <c r="K203" s="324"/>
    </row>
    <row r="204" spans="9:11" x14ac:dyDescent="0.3">
      <c r="I204" s="302"/>
      <c r="K204" s="324"/>
    </row>
    <row r="205" spans="9:11" x14ac:dyDescent="0.3">
      <c r="I205" s="302"/>
      <c r="K205" s="324"/>
    </row>
    <row r="206" spans="9:11" x14ac:dyDescent="0.3">
      <c r="I206" s="302"/>
      <c r="K206" s="324"/>
    </row>
    <row r="207" spans="9:11" x14ac:dyDescent="0.3">
      <c r="I207" s="302"/>
      <c r="K207" s="324"/>
    </row>
    <row r="208" spans="9:11" x14ac:dyDescent="0.3">
      <c r="I208" s="302"/>
      <c r="K208" s="324"/>
    </row>
    <row r="209" spans="9:11" x14ac:dyDescent="0.3">
      <c r="I209" s="302"/>
      <c r="K209" s="324"/>
    </row>
    <row r="210" spans="9:11" x14ac:dyDescent="0.3">
      <c r="I210" s="302"/>
      <c r="K210" s="324"/>
    </row>
    <row r="211" spans="9:11" x14ac:dyDescent="0.3">
      <c r="I211" s="302"/>
      <c r="K211" s="324"/>
    </row>
    <row r="212" spans="9:11" x14ac:dyDescent="0.3">
      <c r="I212" s="302"/>
      <c r="K212" s="324"/>
    </row>
    <row r="213" spans="9:11" x14ac:dyDescent="0.3">
      <c r="I213" s="302"/>
      <c r="K213" s="324"/>
    </row>
    <row r="214" spans="9:11" x14ac:dyDescent="0.3">
      <c r="I214" s="302"/>
      <c r="K214" s="324"/>
    </row>
    <row r="215" spans="9:11" x14ac:dyDescent="0.3">
      <c r="I215" s="302"/>
      <c r="K215" s="324"/>
    </row>
    <row r="216" spans="9:11" x14ac:dyDescent="0.3">
      <c r="I216" s="302"/>
      <c r="K216" s="324"/>
    </row>
    <row r="217" spans="9:11" x14ac:dyDescent="0.3">
      <c r="I217" s="302"/>
      <c r="K217" s="324"/>
    </row>
    <row r="218" spans="9:11" x14ac:dyDescent="0.3">
      <c r="I218" s="302"/>
      <c r="K218" s="324"/>
    </row>
    <row r="220" spans="9:11" x14ac:dyDescent="0.3">
      <c r="I220" s="302"/>
      <c r="K220" s="324"/>
    </row>
    <row r="221" spans="9:11" x14ac:dyDescent="0.3">
      <c r="I221" s="302"/>
      <c r="K221" s="324"/>
    </row>
    <row r="222" spans="9:11" x14ac:dyDescent="0.3">
      <c r="I222" s="302"/>
      <c r="K222" s="324"/>
    </row>
    <row r="223" spans="9:11" x14ac:dyDescent="0.3">
      <c r="I223" s="302"/>
      <c r="K223" s="324"/>
    </row>
    <row r="224" spans="9:11" x14ac:dyDescent="0.3">
      <c r="I224" s="302"/>
      <c r="K224" s="324"/>
    </row>
    <row r="225" spans="9:11" x14ac:dyDescent="0.3">
      <c r="I225" s="302"/>
      <c r="K225" s="324"/>
    </row>
  </sheetData>
  <conditionalFormatting sqref="B1:H1 B20:H1048576 C2:H19">
    <cfRule type="cellIs" dxfId="32" priority="8" operator="equal">
      <formula>"Удалить"</formula>
    </cfRule>
  </conditionalFormatting>
  <conditionalFormatting sqref="A2">
    <cfRule type="cellIs" dxfId="31" priority="6" operator="equal">
      <formula>"Удалить"</formula>
    </cfRule>
  </conditionalFormatting>
  <conditionalFormatting sqref="A25">
    <cfRule type="cellIs" dxfId="30" priority="5" operator="equal">
      <formula>"Удалить"</formula>
    </cfRule>
  </conditionalFormatting>
  <conditionalFormatting sqref="A28">
    <cfRule type="cellIs" dxfId="29" priority="4" operator="equal">
      <formula>"Удалить"</formula>
    </cfRule>
  </conditionalFormatting>
  <conditionalFormatting sqref="B2:B15">
    <cfRule type="cellIs" dxfId="28" priority="3" operator="equal">
      <formula>"Удалить"</formula>
    </cfRule>
  </conditionalFormatting>
  <conditionalFormatting sqref="B16:B18">
    <cfRule type="cellIs" dxfId="27" priority="2" operator="equal">
      <formula>"Удалить"</formula>
    </cfRule>
  </conditionalFormatting>
  <conditionalFormatting sqref="B19">
    <cfRule type="cellIs" dxfId="26" priority="1" operator="equal">
      <formula>"Удалить"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6E1C-2940-4921-9E62-4744F7701721}">
  <dimension ref="A1:Q106"/>
  <sheetViews>
    <sheetView tabSelected="1" zoomScale="85" zoomScaleNormal="85" workbookViewId="0">
      <pane ySplit="1" topLeftCell="A2" activePane="bottomLeft" state="frozen"/>
      <selection pane="bottomLeft" activeCell="D73" sqref="D73"/>
    </sheetView>
  </sheetViews>
  <sheetFormatPr defaultColWidth="9.109375" defaultRowHeight="14.4" outlineLevelCol="1" x14ac:dyDescent="0.3"/>
  <cols>
    <col min="1" max="1" width="7.44140625" style="89" bestFit="1" customWidth="1"/>
    <col min="2" max="2" width="20.109375" style="89" customWidth="1"/>
    <col min="3" max="3" width="14.109375" style="89" customWidth="1"/>
    <col min="4" max="4" width="14.109375" style="348" customWidth="1"/>
    <col min="5" max="5" width="16" style="89" customWidth="1" outlineLevel="1"/>
    <col min="6" max="6" width="10" style="89" customWidth="1" outlineLevel="1"/>
    <col min="7" max="7" width="13.21875" style="89" customWidth="1" outlineLevel="1"/>
    <col min="8" max="8" width="14.88671875" style="89" customWidth="1" outlineLevel="1"/>
    <col min="9" max="9" width="18.77734375" style="93" customWidth="1"/>
    <col min="10" max="10" width="17.88671875" style="89" customWidth="1"/>
    <col min="11" max="12" width="16.109375" style="261" customWidth="1"/>
    <col min="13" max="13" width="11.21875" style="258" customWidth="1"/>
    <col min="14" max="14" width="28.109375" style="288" customWidth="1"/>
    <col min="15" max="15" width="78.77734375" style="89" customWidth="1"/>
    <col min="16" max="16" width="9.109375" style="89"/>
    <col min="17" max="17" width="15.44140625" style="89" bestFit="1" customWidth="1"/>
    <col min="18" max="16384" width="9.109375" style="89"/>
  </cols>
  <sheetData>
    <row r="1" spans="1:14" ht="43.2" x14ac:dyDescent="0.3">
      <c r="A1" s="235" t="s">
        <v>1</v>
      </c>
      <c r="B1" s="235" t="s">
        <v>154</v>
      </c>
      <c r="C1" s="266" t="s">
        <v>4779</v>
      </c>
      <c r="D1" s="266" t="s">
        <v>5021</v>
      </c>
      <c r="E1" s="266" t="s">
        <v>4787</v>
      </c>
      <c r="F1" s="266" t="s">
        <v>4788</v>
      </c>
      <c r="G1" s="266" t="s">
        <v>4789</v>
      </c>
      <c r="H1" s="266" t="s">
        <v>4790</v>
      </c>
      <c r="I1" s="228" t="s">
        <v>4826</v>
      </c>
      <c r="J1" s="228" t="s">
        <v>4825</v>
      </c>
      <c r="K1" s="222" t="s">
        <v>4823</v>
      </c>
      <c r="L1" s="222" t="s">
        <v>4824</v>
      </c>
      <c r="M1" s="264" t="s">
        <v>4848</v>
      </c>
      <c r="N1" s="285"/>
    </row>
    <row r="2" spans="1:14" x14ac:dyDescent="0.3">
      <c r="A2" s="275" t="s">
        <v>5</v>
      </c>
      <c r="B2" s="275" t="s">
        <v>172</v>
      </c>
      <c r="C2" s="275">
        <v>1</v>
      </c>
      <c r="D2" s="275">
        <f>VLOOKUP(A2,'1 очередь'!$B$3:$E$573,4,0)</f>
        <v>4542.8999999999996</v>
      </c>
      <c r="E2" s="275"/>
      <c r="F2" s="275">
        <v>1</v>
      </c>
      <c r="G2" s="275"/>
      <c r="H2" s="275"/>
      <c r="I2" s="276">
        <f>IF(SUM(E2:H2)=0, "-", SUM(E2:H2))</f>
        <v>1</v>
      </c>
      <c r="J2" s="341">
        <f>D2*I2/1000</f>
        <v>4.5428999999999995</v>
      </c>
      <c r="K2" s="277">
        <f>VLOOKUP(A2,'[2]ВОМ КГ-3 СОЭКС'!$C$5:$O$1709,12,0)</f>
        <v>1</v>
      </c>
      <c r="L2" s="277">
        <f>VLOOKUP(A2,'[2]ВОМ КГ-3 СОЭКС'!$C$5:$O$1709,13,0)</f>
        <v>4542.8999999999996</v>
      </c>
      <c r="M2" s="278" t="s">
        <v>4850</v>
      </c>
      <c r="N2" s="259"/>
    </row>
    <row r="3" spans="1:14" x14ac:dyDescent="0.3">
      <c r="A3" s="275" t="s">
        <v>144</v>
      </c>
      <c r="B3" s="275" t="s">
        <v>177</v>
      </c>
      <c r="C3" s="275">
        <v>1</v>
      </c>
      <c r="D3" s="275">
        <f>VLOOKUP(A3,'1 очередь'!$B$3:$E$573,4,0)</f>
        <v>4536</v>
      </c>
      <c r="E3" s="275"/>
      <c r="F3" s="275"/>
      <c r="G3" s="275"/>
      <c r="H3" s="275">
        <v>1</v>
      </c>
      <c r="I3" s="276">
        <f t="shared" ref="I3:I82" si="0">IF(SUM(E3:H3)=0, "-", SUM(E3:H3))</f>
        <v>1</v>
      </c>
      <c r="J3" s="341">
        <f t="shared" ref="J3:J76" si="1">D3*I3/1000</f>
        <v>4.5359999999999996</v>
      </c>
      <c r="K3" s="277">
        <f>VLOOKUP(A3,'[2]ВОМ КГ-3 СОЭКС'!$C$5:$O$1709,12,0)</f>
        <v>1</v>
      </c>
      <c r="L3" s="277">
        <f>VLOOKUP(A3,'[2]ВОМ КГ-3 СОЭКС'!$C$5:$O$1709,13,0)</f>
        <v>4536</v>
      </c>
      <c r="M3" s="278" t="s">
        <v>176</v>
      </c>
      <c r="N3" s="259"/>
    </row>
    <row r="4" spans="1:14" x14ac:dyDescent="0.3">
      <c r="A4" s="275" t="s">
        <v>145</v>
      </c>
      <c r="B4" s="275" t="s">
        <v>179</v>
      </c>
      <c r="C4" s="275">
        <v>3</v>
      </c>
      <c r="D4" s="275">
        <f>VLOOKUP(A4,'1 очередь'!$B$3:$E$573,4,0)</f>
        <v>4551.2</v>
      </c>
      <c r="E4" s="275"/>
      <c r="F4" s="275"/>
      <c r="G4" s="275">
        <v>1</v>
      </c>
      <c r="H4" s="275"/>
      <c r="I4" s="276">
        <f t="shared" si="0"/>
        <v>1</v>
      </c>
      <c r="J4" s="341">
        <f t="shared" si="1"/>
        <v>4.5511999999999997</v>
      </c>
      <c r="K4" s="277">
        <f>VLOOKUP(A4,'[2]ВОМ КГ-3 СОЭКС'!$C$5:$O$1709,12,0)</f>
        <v>1</v>
      </c>
      <c r="L4" s="277">
        <f>VLOOKUP(A4,'[2]ВОМ КГ-3 СОЭКС'!$C$5:$O$1709,13,0)</f>
        <v>4551.2</v>
      </c>
      <c r="M4" s="278" t="s">
        <v>4852</v>
      </c>
      <c r="N4" s="259"/>
    </row>
    <row r="5" spans="1:14" x14ac:dyDescent="0.3">
      <c r="A5" s="275" t="s">
        <v>146</v>
      </c>
      <c r="B5" s="275" t="s">
        <v>187</v>
      </c>
      <c r="C5" s="275">
        <v>1</v>
      </c>
      <c r="D5" s="275">
        <f>VLOOKUP(A5,'1 очередь'!$B$3:$E$573,4,0)</f>
        <v>4416.3</v>
      </c>
      <c r="E5" s="275"/>
      <c r="F5" s="275"/>
      <c r="G5" s="275">
        <v>1</v>
      </c>
      <c r="H5" s="275"/>
      <c r="I5" s="276">
        <f t="shared" si="0"/>
        <v>1</v>
      </c>
      <c r="J5" s="341">
        <f t="shared" si="1"/>
        <v>4.4163000000000006</v>
      </c>
      <c r="K5" s="277">
        <f>VLOOKUP(A5,'[2]ВОМ КГ-3 СОЭКС'!$C$5:$O$1709,12,0)</f>
        <v>1</v>
      </c>
      <c r="L5" s="277">
        <f>VLOOKUP(A5,'[2]ВОМ КГ-3 СОЭКС'!$C$5:$O$1709,13,0)</f>
        <v>4416.3</v>
      </c>
      <c r="M5" s="278" t="s">
        <v>4851</v>
      </c>
      <c r="N5" s="259"/>
    </row>
    <row r="6" spans="1:14" x14ac:dyDescent="0.3">
      <c r="A6" s="235" t="s">
        <v>52</v>
      </c>
      <c r="B6" s="235" t="s">
        <v>189</v>
      </c>
      <c r="C6" s="235">
        <v>1</v>
      </c>
      <c r="D6" s="235">
        <f>VLOOKUP(A6,'1 очередь'!$B$3:$E$573,4,0)</f>
        <v>2169.5</v>
      </c>
      <c r="E6" s="235"/>
      <c r="F6" s="235">
        <v>1</v>
      </c>
      <c r="G6" s="235"/>
      <c r="H6" s="235"/>
      <c r="I6" s="231">
        <f t="shared" si="0"/>
        <v>1</v>
      </c>
      <c r="J6" s="342">
        <f t="shared" si="1"/>
        <v>2.1695000000000002</v>
      </c>
      <c r="K6" s="225">
        <f>VLOOKUP(A6,'[2]ВОМ КГ-3 СОЭКС'!$C$5:$O$1709,12,0)</f>
        <v>1</v>
      </c>
      <c r="L6" s="225">
        <f>VLOOKUP(A6,'[2]ВОМ КГ-3 СОЭКС'!$C$5:$O$1709,13,0)</f>
        <v>2169.5</v>
      </c>
      <c r="M6" s="265"/>
      <c r="N6" s="259"/>
    </row>
    <row r="7" spans="1:14" x14ac:dyDescent="0.3">
      <c r="A7" s="235" t="s">
        <v>56</v>
      </c>
      <c r="B7" s="235" t="s">
        <v>191</v>
      </c>
      <c r="C7" s="235">
        <v>1</v>
      </c>
      <c r="D7" s="235">
        <f>VLOOKUP(A7,'1 очередь'!$B$3:$E$573,4,0)</f>
        <v>2048.1</v>
      </c>
      <c r="E7" s="235"/>
      <c r="F7" s="235">
        <v>1</v>
      </c>
      <c r="G7" s="235"/>
      <c r="H7" s="235"/>
      <c r="I7" s="231">
        <f t="shared" si="0"/>
        <v>1</v>
      </c>
      <c r="J7" s="342">
        <f t="shared" si="1"/>
        <v>2.0480999999999998</v>
      </c>
      <c r="K7" s="225">
        <f>VLOOKUP(A7,'[2]ВОМ КГ-3 СОЭКС'!$C$5:$O$1709,12,0)</f>
        <v>1</v>
      </c>
      <c r="L7" s="225">
        <f>VLOOKUP(A7,'[2]ВОМ КГ-3 СОЭКС'!$C$5:$O$1709,13,0)</f>
        <v>2048.1</v>
      </c>
      <c r="M7" s="265"/>
      <c r="N7" s="259"/>
    </row>
    <row r="8" spans="1:14" x14ac:dyDescent="0.3">
      <c r="A8" s="235" t="s">
        <v>59</v>
      </c>
      <c r="B8" s="235" t="s">
        <v>193</v>
      </c>
      <c r="C8" s="235">
        <v>1</v>
      </c>
      <c r="D8" s="235">
        <f>VLOOKUP(A8,'1 очередь'!$B$3:$E$573,4,0)</f>
        <v>2043.1</v>
      </c>
      <c r="E8" s="235"/>
      <c r="F8" s="235">
        <v>1</v>
      </c>
      <c r="G8" s="235"/>
      <c r="H8" s="235"/>
      <c r="I8" s="231">
        <f t="shared" si="0"/>
        <v>1</v>
      </c>
      <c r="J8" s="342">
        <f t="shared" si="1"/>
        <v>2.0430999999999999</v>
      </c>
      <c r="K8" s="225">
        <f>VLOOKUP(A8,'[2]ВОМ КГ-3 СОЭКС'!$C$5:$O$1709,12,0)</f>
        <v>1</v>
      </c>
      <c r="L8" s="225">
        <f>VLOOKUP(A8,'[2]ВОМ КГ-3 СОЭКС'!$C$5:$O$1709,13,0)</f>
        <v>2043.1</v>
      </c>
      <c r="M8" s="265"/>
      <c r="N8" s="259"/>
    </row>
    <row r="9" spans="1:14" x14ac:dyDescent="0.3">
      <c r="A9" s="235" t="s">
        <v>7</v>
      </c>
      <c r="B9" s="235" t="s">
        <v>195</v>
      </c>
      <c r="C9" s="235">
        <v>1</v>
      </c>
      <c r="D9" s="235">
        <f>VLOOKUP(A9,'1 очередь'!$B$3:$E$573,4,0)</f>
        <v>2039.2</v>
      </c>
      <c r="E9" s="235"/>
      <c r="F9" s="235"/>
      <c r="G9" s="235"/>
      <c r="H9" s="235">
        <v>1</v>
      </c>
      <c r="I9" s="231">
        <f t="shared" si="0"/>
        <v>1</v>
      </c>
      <c r="J9" s="342">
        <f t="shared" si="1"/>
        <v>2.0392000000000001</v>
      </c>
      <c r="K9" s="225">
        <f>VLOOKUP(A9,'[2]ВОМ КГ-3 СОЭКС'!$C$5:$O$1709,12,0)</f>
        <v>1</v>
      </c>
      <c r="L9" s="225">
        <f>VLOOKUP(A9,'[2]ВОМ КГ-3 СОЭКС'!$C$5:$O$1709,13,0)</f>
        <v>2039.2</v>
      </c>
      <c r="M9" s="265"/>
      <c r="N9" s="259"/>
    </row>
    <row r="10" spans="1:14" x14ac:dyDescent="0.3">
      <c r="A10" s="235" t="s">
        <v>51</v>
      </c>
      <c r="B10" s="235" t="s">
        <v>197</v>
      </c>
      <c r="C10" s="235">
        <v>1</v>
      </c>
      <c r="D10" s="235">
        <f>VLOOKUP(A10,'1 очередь'!$B$3:$E$573,4,0)</f>
        <v>2032.1</v>
      </c>
      <c r="E10" s="235"/>
      <c r="F10" s="235">
        <v>1</v>
      </c>
      <c r="G10" s="235"/>
      <c r="H10" s="235"/>
      <c r="I10" s="231">
        <f t="shared" si="0"/>
        <v>1</v>
      </c>
      <c r="J10" s="342">
        <f t="shared" si="1"/>
        <v>2.0320999999999998</v>
      </c>
      <c r="K10" s="225">
        <f>VLOOKUP(A10,'[2]ВОМ КГ-3 СОЭКС'!$C$5:$O$1709,12,0)</f>
        <v>1</v>
      </c>
      <c r="L10" s="225">
        <f>VLOOKUP(A10,'[2]ВОМ КГ-3 СОЭКС'!$C$5:$O$1709,13,0)</f>
        <v>2032.1</v>
      </c>
      <c r="M10" s="265"/>
      <c r="N10" s="259"/>
    </row>
    <row r="11" spans="1:14" x14ac:dyDescent="0.3">
      <c r="A11" s="271" t="s">
        <v>8</v>
      </c>
      <c r="B11" s="271" t="s">
        <v>354</v>
      </c>
      <c r="C11" s="271">
        <v>1</v>
      </c>
      <c r="D11" s="271">
        <f>VLOOKUP(A11,'1 очередь'!$B$3:$E$573,4,0)</f>
        <v>3763.7</v>
      </c>
      <c r="E11" s="271"/>
      <c r="F11" s="271"/>
      <c r="G11" s="271">
        <v>1</v>
      </c>
      <c r="H11" s="271"/>
      <c r="I11" s="272">
        <f t="shared" si="0"/>
        <v>1</v>
      </c>
      <c r="J11" s="345">
        <f t="shared" si="1"/>
        <v>3.7636999999999996</v>
      </c>
      <c r="K11" s="273">
        <f>VLOOKUP(A11,'[2]ВОМ КГ-3 СОЭКС'!$C$5:$O$1709,12,0)</f>
        <v>1</v>
      </c>
      <c r="L11" s="273">
        <f>VLOOKUP(A11,'[2]ВОМ КГ-3 СОЭКС'!$C$5:$O$1709,13,0)</f>
        <v>3763.7</v>
      </c>
      <c r="M11" s="274" t="s">
        <v>4850</v>
      </c>
      <c r="N11" s="259"/>
    </row>
    <row r="12" spans="1:14" x14ac:dyDescent="0.3">
      <c r="A12" s="271" t="s">
        <v>147</v>
      </c>
      <c r="B12" s="271" t="s">
        <v>356</v>
      </c>
      <c r="C12" s="271">
        <v>1</v>
      </c>
      <c r="D12" s="271">
        <f>VLOOKUP(A12,'1 очередь'!$B$3:$E$573,4,0)</f>
        <v>3796.9</v>
      </c>
      <c r="E12" s="271"/>
      <c r="F12" s="271"/>
      <c r="G12" s="271">
        <v>1</v>
      </c>
      <c r="H12" s="271"/>
      <c r="I12" s="272">
        <f t="shared" si="0"/>
        <v>1</v>
      </c>
      <c r="J12" s="345">
        <f t="shared" si="1"/>
        <v>3.7968999999999999</v>
      </c>
      <c r="K12" s="273">
        <f>VLOOKUP(A12,'[2]ВОМ КГ-3 СОЭКС'!$C$5:$O$1709,12,0)</f>
        <v>1</v>
      </c>
      <c r="L12" s="273">
        <f>VLOOKUP(A12,'[2]ВОМ КГ-3 СОЭКС'!$C$5:$O$1709,13,0)</f>
        <v>3796.9</v>
      </c>
      <c r="M12" s="274" t="s">
        <v>173</v>
      </c>
      <c r="N12" s="259"/>
    </row>
    <row r="13" spans="1:14" x14ac:dyDescent="0.3">
      <c r="A13" s="271" t="s">
        <v>9</v>
      </c>
      <c r="B13" s="271" t="s">
        <v>358</v>
      </c>
      <c r="C13" s="271">
        <v>1</v>
      </c>
      <c r="D13" s="271">
        <f>VLOOKUP(A13,'1 очередь'!$B$3:$E$573,4,0)</f>
        <v>3785.1</v>
      </c>
      <c r="E13" s="271"/>
      <c r="F13" s="271"/>
      <c r="G13" s="271"/>
      <c r="H13" s="271">
        <v>1</v>
      </c>
      <c r="I13" s="272">
        <f t="shared" si="0"/>
        <v>1</v>
      </c>
      <c r="J13" s="345">
        <f t="shared" si="1"/>
        <v>3.7850999999999999</v>
      </c>
      <c r="K13" s="273">
        <f>VLOOKUP(A13,'[2]ВОМ КГ-3 СОЭКС'!$C$5:$O$1709,12,0)</f>
        <v>1</v>
      </c>
      <c r="L13" s="273">
        <f>VLOOKUP(A13,'[2]ВОМ КГ-3 СОЭКС'!$C$5:$O$1709,13,0)</f>
        <v>3785.1</v>
      </c>
      <c r="M13" s="274" t="s">
        <v>4851</v>
      </c>
      <c r="N13" s="259"/>
    </row>
    <row r="14" spans="1:14" x14ac:dyDescent="0.3">
      <c r="A14" s="271" t="s">
        <v>10</v>
      </c>
      <c r="B14" s="271" t="s">
        <v>360</v>
      </c>
      <c r="C14" s="271">
        <v>1</v>
      </c>
      <c r="D14" s="271">
        <f>VLOOKUP(A14,'1 очередь'!$B$3:$E$573,4,0)</f>
        <v>3796.9</v>
      </c>
      <c r="E14" s="271"/>
      <c r="F14" s="271"/>
      <c r="G14" s="271"/>
      <c r="H14" s="271">
        <v>1</v>
      </c>
      <c r="I14" s="272">
        <f t="shared" si="0"/>
        <v>1</v>
      </c>
      <c r="J14" s="345">
        <f t="shared" si="1"/>
        <v>3.7968999999999999</v>
      </c>
      <c r="K14" s="273">
        <f>VLOOKUP(A14,'[2]ВОМ КГ-3 СОЭКС'!$C$5:$O$1709,12,0)</f>
        <v>1</v>
      </c>
      <c r="L14" s="273">
        <f>VLOOKUP(A14,'[2]ВОМ КГ-3 СОЭКС'!$C$5:$O$1709,13,0)</f>
        <v>3796.9</v>
      </c>
      <c r="M14" s="274" t="s">
        <v>176</v>
      </c>
      <c r="N14" s="259"/>
    </row>
    <row r="15" spans="1:14" x14ac:dyDescent="0.3">
      <c r="A15" s="271" t="s">
        <v>11</v>
      </c>
      <c r="B15" s="271" t="s">
        <v>362</v>
      </c>
      <c r="C15" s="271">
        <v>5</v>
      </c>
      <c r="D15" s="271">
        <f>VLOOKUP(A15,'1 очередь'!$B$3:$E$573,4,0)</f>
        <v>3763.7</v>
      </c>
      <c r="E15" s="271"/>
      <c r="F15" s="271"/>
      <c r="G15" s="271">
        <v>2</v>
      </c>
      <c r="H15" s="271">
        <v>3</v>
      </c>
      <c r="I15" s="272">
        <f t="shared" si="0"/>
        <v>5</v>
      </c>
      <c r="J15" s="345">
        <f t="shared" si="1"/>
        <v>18.8185</v>
      </c>
      <c r="K15" s="273">
        <f>VLOOKUP(A15,'[2]ВОМ КГ-3 СОЭКС'!$C$5:$O$1709,12,0)</f>
        <v>5</v>
      </c>
      <c r="L15" s="273">
        <f>VLOOKUP(A15,'[2]ВОМ КГ-3 СОЭКС'!$C$5:$O$1709,13,0)</f>
        <v>18818.5</v>
      </c>
      <c r="M15" s="274" t="s">
        <v>4849</v>
      </c>
      <c r="N15" s="259"/>
    </row>
    <row r="16" spans="1:14" x14ac:dyDescent="0.3">
      <c r="A16" s="271" t="s">
        <v>12</v>
      </c>
      <c r="B16" s="271" t="s">
        <v>364</v>
      </c>
      <c r="C16" s="271">
        <v>1</v>
      </c>
      <c r="D16" s="271">
        <f>VLOOKUP(A16,'1 очередь'!$B$3:$E$573,4,0)</f>
        <v>3757.4</v>
      </c>
      <c r="E16" s="271"/>
      <c r="F16" s="271"/>
      <c r="G16" s="271"/>
      <c r="H16" s="271">
        <v>1</v>
      </c>
      <c r="I16" s="272">
        <f t="shared" si="0"/>
        <v>1</v>
      </c>
      <c r="J16" s="345">
        <f t="shared" si="1"/>
        <v>3.7574000000000001</v>
      </c>
      <c r="K16" s="273">
        <f>VLOOKUP(A16,'[2]ВОМ КГ-3 СОЭКС'!$C$5:$O$1709,12,0)</f>
        <v>1</v>
      </c>
      <c r="L16" s="273">
        <f>VLOOKUP(A16,'[2]ВОМ КГ-3 СОЭКС'!$C$5:$O$1709,13,0)</f>
        <v>3757.4</v>
      </c>
      <c r="M16" s="274" t="s">
        <v>183</v>
      </c>
      <c r="N16" s="259"/>
    </row>
    <row r="17" spans="1:14" x14ac:dyDescent="0.3">
      <c r="A17" s="235" t="s">
        <v>61</v>
      </c>
      <c r="B17" s="235" t="s">
        <v>366</v>
      </c>
      <c r="C17" s="235">
        <v>1</v>
      </c>
      <c r="D17" s="235">
        <f>VLOOKUP(A17,'1 очередь'!$B$3:$E$573,4,0)</f>
        <v>1643</v>
      </c>
      <c r="E17" s="235"/>
      <c r="F17" s="235">
        <v>1</v>
      </c>
      <c r="G17" s="235"/>
      <c r="H17" s="235"/>
      <c r="I17" s="231">
        <f t="shared" si="0"/>
        <v>1</v>
      </c>
      <c r="J17" s="342">
        <f t="shared" si="1"/>
        <v>1.643</v>
      </c>
      <c r="K17" s="225">
        <f>VLOOKUP(A17,'[2]ВОМ КГ-3 СОЭКС'!$C$5:$O$1709,12,0)</f>
        <v>1</v>
      </c>
      <c r="L17" s="225">
        <f>VLOOKUP(A17,'[2]ВОМ КГ-3 СОЭКС'!$C$5:$O$1709,13,0)</f>
        <v>1643</v>
      </c>
      <c r="M17" s="265"/>
      <c r="N17" s="259"/>
    </row>
    <row r="18" spans="1:14" x14ac:dyDescent="0.3">
      <c r="A18" s="235" t="s">
        <v>54</v>
      </c>
      <c r="B18" s="235" t="s">
        <v>368</v>
      </c>
      <c r="C18" s="235">
        <v>1</v>
      </c>
      <c r="D18" s="235">
        <f>VLOOKUP(A18,'1 очередь'!$B$3:$E$573,4,0)</f>
        <v>1655.1</v>
      </c>
      <c r="E18" s="235"/>
      <c r="F18" s="235">
        <v>1</v>
      </c>
      <c r="G18" s="235"/>
      <c r="H18" s="235"/>
      <c r="I18" s="231">
        <f t="shared" si="0"/>
        <v>1</v>
      </c>
      <c r="J18" s="342">
        <f t="shared" si="1"/>
        <v>1.6551</v>
      </c>
      <c r="K18" s="225">
        <f>VLOOKUP(A18,'[2]ВОМ КГ-3 СОЭКС'!$C$5:$O$1709,12,0)</f>
        <v>1</v>
      </c>
      <c r="L18" s="225">
        <f>VLOOKUP(A18,'[2]ВОМ КГ-3 СОЭКС'!$C$5:$O$1709,13,0)</f>
        <v>1655.1</v>
      </c>
      <c r="M18" s="265"/>
      <c r="N18" s="259"/>
    </row>
    <row r="19" spans="1:14" x14ac:dyDescent="0.3">
      <c r="A19" s="235" t="s">
        <v>53</v>
      </c>
      <c r="B19" s="235" t="s">
        <v>370</v>
      </c>
      <c r="C19" s="235">
        <v>2</v>
      </c>
      <c r="D19" s="235">
        <f>VLOOKUP(A19,'1 очередь'!$B$3:$E$573,4,0)</f>
        <v>1636.9</v>
      </c>
      <c r="E19" s="235"/>
      <c r="F19" s="235">
        <v>2</v>
      </c>
      <c r="G19" s="235"/>
      <c r="H19" s="235"/>
      <c r="I19" s="231">
        <f t="shared" si="0"/>
        <v>2</v>
      </c>
      <c r="J19" s="342">
        <f t="shared" si="1"/>
        <v>3.2738</v>
      </c>
      <c r="K19" s="225">
        <f>VLOOKUP(A19,'[2]ВОМ КГ-3 СОЭКС'!$C$5:$O$1709,12,0)</f>
        <v>2</v>
      </c>
      <c r="L19" s="225">
        <f>VLOOKUP(A19,'[2]ВОМ КГ-3 СОЭКС'!$C$5:$O$1709,13,0)</f>
        <v>3273.8</v>
      </c>
      <c r="M19" s="265"/>
      <c r="N19" s="259"/>
    </row>
    <row r="20" spans="1:14" x14ac:dyDescent="0.3">
      <c r="A20" s="235" t="s">
        <v>60</v>
      </c>
      <c r="B20" s="235" t="s">
        <v>372</v>
      </c>
      <c r="C20" s="235">
        <v>1</v>
      </c>
      <c r="D20" s="235">
        <f>VLOOKUP(A20,'1 очередь'!$B$3:$E$573,4,0)</f>
        <v>1636.9</v>
      </c>
      <c r="E20" s="235"/>
      <c r="F20" s="235">
        <v>1</v>
      </c>
      <c r="G20" s="235"/>
      <c r="H20" s="235"/>
      <c r="I20" s="231">
        <f t="shared" si="0"/>
        <v>1</v>
      </c>
      <c r="J20" s="342">
        <f t="shared" si="1"/>
        <v>1.6369</v>
      </c>
      <c r="K20" s="225">
        <f>VLOOKUP(A20,'[2]ВОМ КГ-3 СОЭКС'!$C$5:$O$1709,12,0)</f>
        <v>1</v>
      </c>
      <c r="L20" s="225">
        <f>VLOOKUP(A20,'[2]ВОМ КГ-3 СОЭКС'!$C$5:$O$1709,13,0)</f>
        <v>1636.9</v>
      </c>
      <c r="M20" s="265"/>
      <c r="N20" s="259"/>
    </row>
    <row r="21" spans="1:14" x14ac:dyDescent="0.3">
      <c r="A21" s="235" t="s">
        <v>13</v>
      </c>
      <c r="B21" s="235" t="s">
        <v>374</v>
      </c>
      <c r="C21" s="235">
        <v>1</v>
      </c>
      <c r="D21" s="235">
        <f>VLOOKUP(A21,'1 очередь'!$B$3:$E$573,4,0)</f>
        <v>792.4</v>
      </c>
      <c r="E21" s="235"/>
      <c r="F21" s="235"/>
      <c r="G21" s="235">
        <v>1</v>
      </c>
      <c r="H21" s="235"/>
      <c r="I21" s="231">
        <f t="shared" si="0"/>
        <v>1</v>
      </c>
      <c r="J21" s="342">
        <f t="shared" si="1"/>
        <v>0.79239999999999999</v>
      </c>
      <c r="K21" s="225">
        <f>VLOOKUP(A21,'[2]ВОМ КГ-3 СОЭКС'!$C$5:$O$1709,12,0)</f>
        <v>1</v>
      </c>
      <c r="L21" s="225">
        <f>VLOOKUP(A21,'[2]ВОМ КГ-3 СОЭКС'!$C$5:$O$1709,13,0)</f>
        <v>792.4</v>
      </c>
      <c r="M21" s="265"/>
      <c r="N21" s="259"/>
    </row>
    <row r="22" spans="1:14" x14ac:dyDescent="0.3">
      <c r="A22" s="235" t="s">
        <v>63</v>
      </c>
      <c r="B22" s="235" t="s">
        <v>376</v>
      </c>
      <c r="C22" s="235">
        <v>2</v>
      </c>
      <c r="D22" s="235">
        <f>VLOOKUP(A22,'1 очередь'!$B$3:$E$573,4,0)</f>
        <v>1678.5</v>
      </c>
      <c r="E22" s="235">
        <v>2</v>
      </c>
      <c r="F22" s="235"/>
      <c r="G22" s="235"/>
      <c r="H22" s="235"/>
      <c r="I22" s="231">
        <f t="shared" si="0"/>
        <v>2</v>
      </c>
      <c r="J22" s="342">
        <f t="shared" si="1"/>
        <v>3.3570000000000002</v>
      </c>
      <c r="K22" s="225">
        <f>VLOOKUP(A22,'[2]ВОМ КГ-3 СОЭКС'!$C$5:$O$1709,12,0)</f>
        <v>2</v>
      </c>
      <c r="L22" s="225">
        <f>VLOOKUP(A22,'[2]ВОМ КГ-3 СОЭКС'!$C$5:$O$1709,13,0)</f>
        <v>3357</v>
      </c>
      <c r="M22" s="265"/>
      <c r="N22" s="259"/>
    </row>
    <row r="23" spans="1:14" x14ac:dyDescent="0.3">
      <c r="A23" s="235" t="s">
        <v>109</v>
      </c>
      <c r="B23" s="235" t="s">
        <v>411</v>
      </c>
      <c r="C23" s="235">
        <v>1</v>
      </c>
      <c r="D23" s="235">
        <f>VLOOKUP(A23,'1 очередь'!$B$3:$E$573,4,0)</f>
        <v>360.1</v>
      </c>
      <c r="E23" s="235"/>
      <c r="F23" s="235"/>
      <c r="G23" s="235"/>
      <c r="H23" s="235"/>
      <c r="I23" s="231" t="str">
        <f t="shared" si="0"/>
        <v>-</v>
      </c>
      <c r="J23" s="342" t="e">
        <f t="shared" si="1"/>
        <v>#VALUE!</v>
      </c>
      <c r="K23" s="225">
        <f>VLOOKUP(A23,'[2]ВОМ КГ-3 СОЭКС'!$C$5:$O$1709,12,0)</f>
        <v>0</v>
      </c>
      <c r="L23" s="225">
        <f>VLOOKUP(A23,'[2]ВОМ КГ-3 СОЭКС'!$C$5:$O$1709,13,0)</f>
        <v>0</v>
      </c>
      <c r="M23" s="265"/>
      <c r="N23" s="259"/>
    </row>
    <row r="24" spans="1:14" x14ac:dyDescent="0.3">
      <c r="A24" s="235" t="s">
        <v>110</v>
      </c>
      <c r="B24" s="235" t="s">
        <v>413</v>
      </c>
      <c r="C24" s="235">
        <v>1</v>
      </c>
      <c r="D24" s="235">
        <f>VLOOKUP(A24,'1 очередь'!$B$3:$E$573,4,0)</f>
        <v>350</v>
      </c>
      <c r="E24" s="235"/>
      <c r="F24" s="235"/>
      <c r="G24" s="235"/>
      <c r="H24" s="235"/>
      <c r="I24" s="231" t="str">
        <f t="shared" si="0"/>
        <v>-</v>
      </c>
      <c r="J24" s="342" t="e">
        <f t="shared" si="1"/>
        <v>#VALUE!</v>
      </c>
      <c r="K24" s="225">
        <f>VLOOKUP(A24,'[2]ВОМ КГ-3 СОЭКС'!$C$5:$O$1709,12,0)</f>
        <v>0</v>
      </c>
      <c r="L24" s="225">
        <f>VLOOKUP(A24,'[2]ВОМ КГ-3 СОЭКС'!$C$5:$O$1709,13,0)</f>
        <v>0</v>
      </c>
      <c r="M24" s="265"/>
      <c r="N24" s="259"/>
    </row>
    <row r="25" spans="1:14" x14ac:dyDescent="0.3">
      <c r="A25" s="235" t="s">
        <v>111</v>
      </c>
      <c r="B25" s="235" t="s">
        <v>415</v>
      </c>
      <c r="C25" s="235">
        <v>1</v>
      </c>
      <c r="D25" s="235">
        <f>VLOOKUP(A25,'1 очередь'!$B$3:$E$573,4,0)</f>
        <v>397.2</v>
      </c>
      <c r="E25" s="235"/>
      <c r="F25" s="235"/>
      <c r="G25" s="235"/>
      <c r="H25" s="235"/>
      <c r="I25" s="231" t="str">
        <f t="shared" si="0"/>
        <v>-</v>
      </c>
      <c r="J25" s="342" t="e">
        <f t="shared" si="1"/>
        <v>#VALUE!</v>
      </c>
      <c r="K25" s="225">
        <f>VLOOKUP(A25,'[2]ВОМ КГ-3 СОЭКС'!$C$5:$O$1709,12,0)</f>
        <v>0</v>
      </c>
      <c r="L25" s="225">
        <f>VLOOKUP(A25,'[2]ВОМ КГ-3 СОЭКС'!$C$5:$O$1709,13,0)</f>
        <v>0</v>
      </c>
      <c r="M25" s="265"/>
      <c r="N25" s="259"/>
    </row>
    <row r="26" spans="1:14" x14ac:dyDescent="0.3">
      <c r="A26" s="235" t="s">
        <v>112</v>
      </c>
      <c r="B26" s="235" t="s">
        <v>417</v>
      </c>
      <c r="C26" s="235">
        <v>1</v>
      </c>
      <c r="D26" s="235">
        <f>VLOOKUP(A26,'1 очередь'!$B$3:$E$573,4,0)</f>
        <v>408.1</v>
      </c>
      <c r="E26" s="235"/>
      <c r="F26" s="235"/>
      <c r="G26" s="235"/>
      <c r="H26" s="235"/>
      <c r="I26" s="231" t="str">
        <f t="shared" si="0"/>
        <v>-</v>
      </c>
      <c r="J26" s="342" t="e">
        <f t="shared" si="1"/>
        <v>#VALUE!</v>
      </c>
      <c r="K26" s="225">
        <f>VLOOKUP(A26,'[2]ВОМ КГ-3 СОЭКС'!$C$5:$O$1709,12,0)</f>
        <v>0</v>
      </c>
      <c r="L26" s="225">
        <f>VLOOKUP(A26,'[2]ВОМ КГ-3 СОЭКС'!$C$5:$O$1709,13,0)</f>
        <v>0</v>
      </c>
      <c r="M26" s="265"/>
      <c r="N26" s="259"/>
    </row>
    <row r="27" spans="1:14" x14ac:dyDescent="0.3">
      <c r="A27" s="235" t="s">
        <v>113</v>
      </c>
      <c r="B27" s="235" t="s">
        <v>464</v>
      </c>
      <c r="C27" s="235">
        <v>1</v>
      </c>
      <c r="D27" s="235">
        <f>VLOOKUP(A27,'1 очередь'!$B$3:$E$573,4,0)</f>
        <v>1737.2</v>
      </c>
      <c r="E27" s="235"/>
      <c r="F27" s="235"/>
      <c r="G27" s="235">
        <v>1</v>
      </c>
      <c r="H27" s="235"/>
      <c r="I27" s="231">
        <f t="shared" si="0"/>
        <v>1</v>
      </c>
      <c r="J27" s="342">
        <f t="shared" si="1"/>
        <v>1.7372000000000001</v>
      </c>
      <c r="K27" s="225">
        <f>VLOOKUP(A27,'[2]ВОМ КГ-3 СОЭКС'!$C$5:$O$1709,12,0)</f>
        <v>1</v>
      </c>
      <c r="L27" s="225">
        <f>VLOOKUP(A27,'[2]ВОМ КГ-3 СОЭКС'!$C$5:$O$1709,13,0)</f>
        <v>1737.2</v>
      </c>
      <c r="M27" s="265"/>
      <c r="N27" s="259"/>
    </row>
    <row r="28" spans="1:14" x14ac:dyDescent="0.3">
      <c r="A28" s="235" t="s">
        <v>15</v>
      </c>
      <c r="B28" s="235" t="s">
        <v>466</v>
      </c>
      <c r="C28" s="235">
        <v>1</v>
      </c>
      <c r="D28" s="235">
        <f>VLOOKUP(A28,'1 очередь'!$B$3:$E$573,4,0)</f>
        <v>1737.2</v>
      </c>
      <c r="E28" s="235"/>
      <c r="F28" s="235"/>
      <c r="G28" s="235">
        <v>1</v>
      </c>
      <c r="H28" s="235"/>
      <c r="I28" s="231">
        <f t="shared" si="0"/>
        <v>1</v>
      </c>
      <c r="J28" s="342">
        <f t="shared" si="1"/>
        <v>1.7372000000000001</v>
      </c>
      <c r="K28" s="225">
        <f>VLOOKUP(A28,'[2]ВОМ КГ-3 СОЭКС'!$C$5:$O$1709,12,0)</f>
        <v>1</v>
      </c>
      <c r="L28" s="225">
        <f>VLOOKUP(A28,'[2]ВОМ КГ-3 СОЭКС'!$C$5:$O$1709,13,0)</f>
        <v>1737.2</v>
      </c>
      <c r="M28" s="265"/>
      <c r="N28" s="259"/>
    </row>
    <row r="29" spans="1:14" x14ac:dyDescent="0.3">
      <c r="A29" s="235" t="s">
        <v>16</v>
      </c>
      <c r="B29" s="235" t="s">
        <v>468</v>
      </c>
      <c r="C29" s="267">
        <v>2</v>
      </c>
      <c r="D29" s="235">
        <f>VLOOKUP(A29,'1 очередь'!$B$3:$E$573,4,0)</f>
        <v>1582.3</v>
      </c>
      <c r="E29" s="267"/>
      <c r="F29" s="267"/>
      <c r="G29" s="267">
        <v>1</v>
      </c>
      <c r="H29" s="267"/>
      <c r="I29" s="231">
        <f t="shared" si="0"/>
        <v>1</v>
      </c>
      <c r="J29" s="342">
        <f t="shared" si="1"/>
        <v>1.5823</v>
      </c>
      <c r="K29" s="260">
        <f>VLOOKUP(A29,'[2]ВОМ КГ-3 СОЭКС'!$C$5:$O$1709,12,0)</f>
        <v>2</v>
      </c>
      <c r="L29" s="225">
        <f>VLOOKUP(A29,'[2]ВОМ КГ-3 СОЭКС'!$C$5:$O$1709,13,0)</f>
        <v>3164.6</v>
      </c>
      <c r="M29" s="265"/>
      <c r="N29" s="259"/>
    </row>
    <row r="30" spans="1:14" x14ac:dyDescent="0.3">
      <c r="A30" s="235" t="s">
        <v>17</v>
      </c>
      <c r="B30" s="235" t="s">
        <v>472</v>
      </c>
      <c r="C30" s="235">
        <v>1</v>
      </c>
      <c r="D30" s="235">
        <f>VLOOKUP(A30,'1 очередь'!$B$3:$E$573,4,0)</f>
        <v>1183.5999999999999</v>
      </c>
      <c r="E30" s="235"/>
      <c r="F30" s="235"/>
      <c r="G30" s="235">
        <v>1</v>
      </c>
      <c r="H30" s="235"/>
      <c r="I30" s="231">
        <f t="shared" si="0"/>
        <v>1</v>
      </c>
      <c r="J30" s="342">
        <f t="shared" si="1"/>
        <v>1.1836</v>
      </c>
      <c r="K30" s="225">
        <f>VLOOKUP(A30,'[2]ВОМ КГ-3 СОЭКС'!$C$5:$O$1709,12,0)</f>
        <v>1</v>
      </c>
      <c r="L30" s="225">
        <f>VLOOKUP(A30,'[2]ВОМ КГ-3 СОЭКС'!$C$5:$O$1709,13,0)</f>
        <v>1183.5999999999999</v>
      </c>
      <c r="M30" s="265"/>
      <c r="N30" s="259"/>
    </row>
    <row r="31" spans="1:14" x14ac:dyDescent="0.3">
      <c r="A31" s="235" t="s">
        <v>116</v>
      </c>
      <c r="B31" s="235" t="s">
        <v>476</v>
      </c>
      <c r="C31" s="267">
        <v>2</v>
      </c>
      <c r="D31" s="235">
        <f>VLOOKUP(A31,'1 очередь'!$B$3:$E$573,4,0)</f>
        <v>1598.6</v>
      </c>
      <c r="E31" s="267"/>
      <c r="F31" s="267"/>
      <c r="G31" s="267"/>
      <c r="H31" s="267"/>
      <c r="I31" s="231" t="str">
        <f t="shared" si="0"/>
        <v>-</v>
      </c>
      <c r="J31" s="342" t="e">
        <f t="shared" si="1"/>
        <v>#VALUE!</v>
      </c>
      <c r="K31" s="260">
        <f>VLOOKUP(A31,'[2]ВОМ КГ-3 СОЭКС'!$C$5:$O$1709,12,0)</f>
        <v>1</v>
      </c>
      <c r="L31" s="225">
        <f>VLOOKUP(A31,'[2]ВОМ КГ-3 СОЭКС'!$C$5:$O$1709,13,0)</f>
        <v>1598.6</v>
      </c>
      <c r="M31" s="265"/>
      <c r="N31" s="259"/>
    </row>
    <row r="32" spans="1:14" x14ac:dyDescent="0.3">
      <c r="A32" s="235" t="s">
        <v>67</v>
      </c>
      <c r="B32" s="235" t="s">
        <v>480</v>
      </c>
      <c r="C32" s="235">
        <v>1</v>
      </c>
      <c r="D32" s="235">
        <f>VLOOKUP(A32,'1 очередь'!$B$3:$E$573,4,0)</f>
        <v>1183.5999999999999</v>
      </c>
      <c r="E32" s="235"/>
      <c r="F32" s="235">
        <v>1</v>
      </c>
      <c r="G32" s="235"/>
      <c r="H32" s="235"/>
      <c r="I32" s="231">
        <f t="shared" si="0"/>
        <v>1</v>
      </c>
      <c r="J32" s="342">
        <f t="shared" si="1"/>
        <v>1.1836</v>
      </c>
      <c r="K32" s="225">
        <f>VLOOKUP(A32,'[2]ВОМ КГ-3 СОЭКС'!$C$5:$O$1709,12,0)</f>
        <v>1</v>
      </c>
      <c r="L32" s="225">
        <f>VLOOKUP(A32,'[2]ВОМ КГ-3 СОЭКС'!$C$5:$O$1709,13,0)</f>
        <v>1183.5999999999999</v>
      </c>
      <c r="M32" s="265"/>
      <c r="N32" s="259"/>
    </row>
    <row r="33" spans="1:14" x14ac:dyDescent="0.3">
      <c r="A33" s="235" t="s">
        <v>18</v>
      </c>
      <c r="B33" s="235" t="s">
        <v>484</v>
      </c>
      <c r="C33" s="267">
        <v>2</v>
      </c>
      <c r="D33" s="235">
        <f>VLOOKUP(A33,'1 очередь'!$B$3:$E$573,4,0)</f>
        <v>1208.8</v>
      </c>
      <c r="E33" s="267"/>
      <c r="F33" s="267"/>
      <c r="G33" s="267">
        <v>2</v>
      </c>
      <c r="H33" s="267"/>
      <c r="I33" s="231">
        <f t="shared" si="0"/>
        <v>2</v>
      </c>
      <c r="J33" s="342">
        <f t="shared" si="1"/>
        <v>2.4175999999999997</v>
      </c>
      <c r="K33" s="225">
        <f>VLOOKUP(A33,'[2]ВОМ КГ-3 СОЭКС'!$C$5:$O$1709,12,0)</f>
        <v>2</v>
      </c>
      <c r="L33" s="225">
        <f>VLOOKUP(A33,'[2]ВОМ КГ-3 СОЭКС'!$C$5:$O$1709,13,0)</f>
        <v>2417.6</v>
      </c>
      <c r="M33" s="265"/>
      <c r="N33" s="259"/>
    </row>
    <row r="34" spans="1:14" x14ac:dyDescent="0.3">
      <c r="A34" s="235" t="s">
        <v>19</v>
      </c>
      <c r="B34" s="235" t="s">
        <v>490</v>
      </c>
      <c r="C34" s="235">
        <v>1</v>
      </c>
      <c r="D34" s="235">
        <f>VLOOKUP(A34,'1 очередь'!$B$3:$E$573,4,0)</f>
        <v>1198.7</v>
      </c>
      <c r="E34" s="235"/>
      <c r="F34" s="235">
        <v>1</v>
      </c>
      <c r="G34" s="235"/>
      <c r="H34" s="235"/>
      <c r="I34" s="231">
        <f t="shared" si="0"/>
        <v>1</v>
      </c>
      <c r="J34" s="342">
        <f t="shared" si="1"/>
        <v>1.1987000000000001</v>
      </c>
      <c r="K34" s="225">
        <f>VLOOKUP(A34,'[2]ВОМ КГ-3 СОЭКС'!$C$5:$O$1709,12,0)</f>
        <v>1</v>
      </c>
      <c r="L34" s="225">
        <f>VLOOKUP(A34,'[2]ВОМ КГ-3 СОЭКС'!$C$5:$O$1709,13,0)</f>
        <v>1198.7</v>
      </c>
      <c r="M34" s="265"/>
      <c r="N34" s="259"/>
    </row>
    <row r="35" spans="1:14" x14ac:dyDescent="0.3">
      <c r="A35" s="235" t="s">
        <v>122</v>
      </c>
      <c r="B35" s="235" t="s">
        <v>494</v>
      </c>
      <c r="C35" s="235">
        <v>1</v>
      </c>
      <c r="D35" s="235">
        <f>VLOOKUP(A35,'1 очередь'!$B$3:$E$573,4,0)</f>
        <v>1235.2</v>
      </c>
      <c r="E35" s="235"/>
      <c r="F35" s="235"/>
      <c r="G35" s="235">
        <v>1</v>
      </c>
      <c r="H35" s="235"/>
      <c r="I35" s="231">
        <f t="shared" si="0"/>
        <v>1</v>
      </c>
      <c r="J35" s="342">
        <f t="shared" si="1"/>
        <v>1.2352000000000001</v>
      </c>
      <c r="K35" s="225">
        <f>VLOOKUP(A35,'[2]ВОМ КГ-3 СОЭКС'!$C$5:$O$1709,12,0)</f>
        <v>1</v>
      </c>
      <c r="L35" s="225">
        <f>VLOOKUP(A35,'[2]ВОМ КГ-3 СОЭКС'!$C$5:$O$1709,13,0)</f>
        <v>1235.2</v>
      </c>
      <c r="M35" s="265"/>
      <c r="N35" s="259"/>
    </row>
    <row r="36" spans="1:14" x14ac:dyDescent="0.3">
      <c r="A36" s="235" t="s">
        <v>20</v>
      </c>
      <c r="B36" s="235" t="s">
        <v>498</v>
      </c>
      <c r="C36" s="235">
        <v>1</v>
      </c>
      <c r="D36" s="235">
        <f>VLOOKUP(A36,'1 очередь'!$B$3:$E$573,4,0)</f>
        <v>1198.7</v>
      </c>
      <c r="E36" s="235"/>
      <c r="F36" s="235"/>
      <c r="G36" s="235">
        <v>1</v>
      </c>
      <c r="H36" s="235"/>
      <c r="I36" s="231">
        <f t="shared" si="0"/>
        <v>1</v>
      </c>
      <c r="J36" s="342">
        <f t="shared" si="1"/>
        <v>1.1987000000000001</v>
      </c>
      <c r="K36" s="225">
        <f>VLOOKUP(A36,'[2]ВОМ КГ-3 СОЭКС'!$C$5:$O$1709,12,0)</f>
        <v>1</v>
      </c>
      <c r="L36" s="225">
        <f>VLOOKUP(A36,'[2]ВОМ КГ-3 СОЭКС'!$C$5:$O$1709,13,0)</f>
        <v>1198.7</v>
      </c>
      <c r="M36" s="265"/>
      <c r="N36" s="259"/>
    </row>
    <row r="37" spans="1:14" x14ac:dyDescent="0.3">
      <c r="A37" s="235" t="s">
        <v>125</v>
      </c>
      <c r="B37" s="235" t="s">
        <v>502</v>
      </c>
      <c r="C37" s="235">
        <v>1</v>
      </c>
      <c r="D37" s="235">
        <f>VLOOKUP(A37,'1 очередь'!$B$3:$E$573,4,0)</f>
        <v>1235.2</v>
      </c>
      <c r="E37" s="235"/>
      <c r="F37" s="235"/>
      <c r="G37" s="235">
        <v>1</v>
      </c>
      <c r="H37" s="235"/>
      <c r="I37" s="231">
        <f t="shared" si="0"/>
        <v>1</v>
      </c>
      <c r="J37" s="342">
        <f t="shared" si="1"/>
        <v>1.2352000000000001</v>
      </c>
      <c r="K37" s="225">
        <f>VLOOKUP(A37,'[2]ВОМ КГ-3 СОЭКС'!$C$5:$O$1709,12,0)</f>
        <v>1</v>
      </c>
      <c r="L37" s="225">
        <f>VLOOKUP(A37,'[2]ВОМ КГ-3 СОЭКС'!$C$5:$O$1709,13,0)</f>
        <v>1235.2</v>
      </c>
      <c r="M37" s="265"/>
      <c r="N37" s="259"/>
    </row>
    <row r="38" spans="1:14" x14ac:dyDescent="0.3">
      <c r="A38" s="267" t="s">
        <v>21</v>
      </c>
      <c r="B38" s="267" t="s">
        <v>506</v>
      </c>
      <c r="C38" s="267">
        <v>4</v>
      </c>
      <c r="D38" s="235">
        <f>VLOOKUP(A38,'1 очередь'!$B$3:$E$573,4,0)</f>
        <v>1190.4000000000001</v>
      </c>
      <c r="E38" s="267"/>
      <c r="F38" s="267"/>
      <c r="G38" s="267">
        <v>4</v>
      </c>
      <c r="H38" s="267"/>
      <c r="I38" s="231">
        <f t="shared" si="0"/>
        <v>4</v>
      </c>
      <c r="J38" s="342">
        <f t="shared" si="1"/>
        <v>4.7616000000000005</v>
      </c>
      <c r="K38" s="260">
        <f>VLOOKUP(A38,'[2]ВОМ КГ-3 СОЭКС'!$C$5:$O$1709,12,0)</f>
        <v>3</v>
      </c>
      <c r="L38" s="225">
        <f>VLOOKUP(A38,'[2]ВОМ КГ-3 СОЭКС'!$C$5:$O$1709,13,0)</f>
        <v>3571.2000000000003</v>
      </c>
      <c r="M38" s="265"/>
      <c r="N38" s="259"/>
    </row>
    <row r="39" spans="1:14" x14ac:dyDescent="0.3">
      <c r="A39" s="279" t="s">
        <v>22</v>
      </c>
      <c r="B39" s="279" t="s">
        <v>510</v>
      </c>
      <c r="C39" s="279">
        <v>1</v>
      </c>
      <c r="D39" s="279">
        <f>VLOOKUP(A39,'1 очередь'!$B$3:$E$573,4,0)</f>
        <v>1779.2</v>
      </c>
      <c r="E39" s="279">
        <v>1</v>
      </c>
      <c r="F39" s="279"/>
      <c r="G39" s="279"/>
      <c r="H39" s="279"/>
      <c r="I39" s="280">
        <f t="shared" si="0"/>
        <v>1</v>
      </c>
      <c r="J39" s="344">
        <f t="shared" si="1"/>
        <v>1.7792000000000001</v>
      </c>
      <c r="K39" s="281">
        <f>VLOOKUP(A39,'[2]ВОМ КГ-3 СОЭКС'!$C$5:$O$1709,12,0)</f>
        <v>1</v>
      </c>
      <c r="L39" s="281">
        <f>VLOOKUP(A39,'[2]ВОМ КГ-3 СОЭКС'!$C$5:$O$1709,13,0)</f>
        <v>1779.2</v>
      </c>
      <c r="M39" s="282" t="s">
        <v>4850</v>
      </c>
      <c r="N39" s="259"/>
    </row>
    <row r="40" spans="1:14" x14ac:dyDescent="0.3">
      <c r="A40" s="279" t="s">
        <v>23</v>
      </c>
      <c r="B40" s="279" t="s">
        <v>512</v>
      </c>
      <c r="C40" s="283">
        <v>7</v>
      </c>
      <c r="D40" s="279">
        <f>VLOOKUP(A40,'1 очередь'!$B$3:$E$573,4,0)</f>
        <v>1764.7</v>
      </c>
      <c r="E40" s="283">
        <v>3</v>
      </c>
      <c r="F40" s="283"/>
      <c r="G40" s="283"/>
      <c r="H40" s="283">
        <v>3</v>
      </c>
      <c r="I40" s="280">
        <f t="shared" si="0"/>
        <v>6</v>
      </c>
      <c r="J40" s="344">
        <f t="shared" si="1"/>
        <v>10.588200000000001</v>
      </c>
      <c r="K40" s="281">
        <f>VLOOKUP(A40,'[2]ВОМ КГ-3 СОЭКС'!$C$5:$O$1709,12,0)</f>
        <v>7</v>
      </c>
      <c r="L40" s="281">
        <f>VLOOKUP(A40,'[2]ВОМ КГ-3 СОЭКС'!$C$5:$O$1709,13,0)</f>
        <v>12352.9</v>
      </c>
      <c r="M40" s="284" t="s">
        <v>4854</v>
      </c>
      <c r="N40" s="286"/>
    </row>
    <row r="41" spans="1:14" x14ac:dyDescent="0.3">
      <c r="A41" s="279" t="s">
        <v>69</v>
      </c>
      <c r="B41" s="279" t="s">
        <v>514</v>
      </c>
      <c r="C41" s="279">
        <v>1</v>
      </c>
      <c r="D41" s="279">
        <f>VLOOKUP(A41,'1 очередь'!$B$3:$E$573,4,0)</f>
        <v>1786.1</v>
      </c>
      <c r="E41" s="279">
        <v>1</v>
      </c>
      <c r="F41" s="279"/>
      <c r="G41" s="279"/>
      <c r="H41" s="279"/>
      <c r="I41" s="280">
        <f t="shared" si="0"/>
        <v>1</v>
      </c>
      <c r="J41" s="344">
        <f t="shared" si="1"/>
        <v>1.7860999999999998</v>
      </c>
      <c r="K41" s="281">
        <f>VLOOKUP(A41,'[2]ВОМ КГ-3 СОЭКС'!$C$5:$O$1709,12,0)</f>
        <v>1</v>
      </c>
      <c r="L41" s="281">
        <f>VLOOKUP(A41,'[2]ВОМ КГ-3 СОЭКС'!$C$5:$O$1709,13,0)</f>
        <v>1786.1</v>
      </c>
      <c r="M41" s="282" t="s">
        <v>4851</v>
      </c>
      <c r="N41" s="259"/>
    </row>
    <row r="42" spans="1:14" x14ac:dyDescent="0.3">
      <c r="A42" s="279" t="s">
        <v>24</v>
      </c>
      <c r="B42" s="279" t="s">
        <v>516</v>
      </c>
      <c r="C42" s="279">
        <v>1</v>
      </c>
      <c r="D42" s="279">
        <f>VLOOKUP(A42,'1 очередь'!$B$3:$E$573,4,0)</f>
        <v>1753.2</v>
      </c>
      <c r="E42" s="279">
        <v>1</v>
      </c>
      <c r="F42" s="279"/>
      <c r="G42" s="279"/>
      <c r="H42" s="279"/>
      <c r="I42" s="280">
        <f t="shared" si="0"/>
        <v>1</v>
      </c>
      <c r="J42" s="344">
        <f t="shared" si="1"/>
        <v>1.7532000000000001</v>
      </c>
      <c r="K42" s="281">
        <f>VLOOKUP(A42,'[2]ВОМ КГ-3 СОЭКС'!$C$5:$O$1709,12,0)</f>
        <v>1</v>
      </c>
      <c r="L42" s="281">
        <f>VLOOKUP(A42,'[2]ВОМ КГ-3 СОЭКС'!$C$5:$O$1709,13,0)</f>
        <v>1753.2</v>
      </c>
      <c r="M42" s="282" t="s">
        <v>183</v>
      </c>
      <c r="N42" s="259"/>
    </row>
    <row r="43" spans="1:14" x14ac:dyDescent="0.3">
      <c r="A43" s="235" t="s">
        <v>65</v>
      </c>
      <c r="B43" s="235" t="s">
        <v>518</v>
      </c>
      <c r="C43" s="235">
        <v>1</v>
      </c>
      <c r="D43" s="235">
        <f>VLOOKUP(A43,'1 очередь'!$B$3:$E$573,4,0)</f>
        <v>1589.2</v>
      </c>
      <c r="E43" s="235"/>
      <c r="F43" s="235"/>
      <c r="G43" s="235">
        <v>1</v>
      </c>
      <c r="H43" s="235"/>
      <c r="I43" s="231">
        <f t="shared" si="0"/>
        <v>1</v>
      </c>
      <c r="J43" s="342">
        <f t="shared" si="1"/>
        <v>1.5891999999999999</v>
      </c>
      <c r="K43" s="225">
        <f>VLOOKUP(A43,'[2]ВОМ КГ-3 СОЭКС'!$C$5:$O$1709,12,0)</f>
        <v>1</v>
      </c>
      <c r="L43" s="225">
        <f>VLOOKUP(A43,'[2]ВОМ КГ-3 СОЭКС'!$C$5:$O$1709,13,0)</f>
        <v>1589.2</v>
      </c>
      <c r="M43" s="265"/>
      <c r="N43" s="259"/>
    </row>
    <row r="44" spans="1:14" x14ac:dyDescent="0.3">
      <c r="A44" s="235" t="s">
        <v>128</v>
      </c>
      <c r="B44" s="235" t="s">
        <v>520</v>
      </c>
      <c r="C44" s="235">
        <v>1</v>
      </c>
      <c r="D44" s="235">
        <f>VLOOKUP(A44,'1 очередь'!$B$3:$E$573,4,0)</f>
        <v>1611.2</v>
      </c>
      <c r="E44" s="235"/>
      <c r="F44" s="235"/>
      <c r="G44" s="235">
        <v>1</v>
      </c>
      <c r="H44" s="235"/>
      <c r="I44" s="231">
        <f t="shared" si="0"/>
        <v>1</v>
      </c>
      <c r="J44" s="342">
        <f t="shared" si="1"/>
        <v>1.6112</v>
      </c>
      <c r="K44" s="225">
        <f>VLOOKUP(A44,'[2]ВОМ КГ-3 СОЭКС'!$C$5:$O$1709,12,0)</f>
        <v>1</v>
      </c>
      <c r="L44" s="225">
        <f>VLOOKUP(A44,'[2]ВОМ КГ-3 СОЭКС'!$C$5:$O$1709,13,0)</f>
        <v>1611.2</v>
      </c>
      <c r="M44" s="265"/>
      <c r="N44" s="259"/>
    </row>
    <row r="45" spans="1:14" x14ac:dyDescent="0.3">
      <c r="A45" s="235" t="s">
        <v>68</v>
      </c>
      <c r="B45" s="235" t="s">
        <v>522</v>
      </c>
      <c r="C45" s="235">
        <v>1</v>
      </c>
      <c r="D45" s="235">
        <f>VLOOKUP(A45,'1 очередь'!$B$3:$E$573,4,0)</f>
        <v>1497</v>
      </c>
      <c r="E45" s="235"/>
      <c r="F45" s="235">
        <v>1</v>
      </c>
      <c r="G45" s="235"/>
      <c r="H45" s="235"/>
      <c r="I45" s="231">
        <f t="shared" si="0"/>
        <v>1</v>
      </c>
      <c r="J45" s="342">
        <f t="shared" si="1"/>
        <v>1.4970000000000001</v>
      </c>
      <c r="K45" s="225">
        <f>VLOOKUP(A45,'[2]ВОМ КГ-3 СОЭКС'!$C$5:$O$1709,12,0)</f>
        <v>1</v>
      </c>
      <c r="L45" s="225">
        <f>VLOOKUP(A45,'[2]ВОМ КГ-3 СОЭКС'!$C$5:$O$1709,13,0)</f>
        <v>1497</v>
      </c>
      <c r="M45" s="265"/>
      <c r="N45" s="259"/>
    </row>
    <row r="46" spans="1:14" x14ac:dyDescent="0.3">
      <c r="A46" s="235" t="s">
        <v>55</v>
      </c>
      <c r="B46" s="235" t="s">
        <v>524</v>
      </c>
      <c r="C46" s="235">
        <v>1</v>
      </c>
      <c r="D46" s="235">
        <f>VLOOKUP(A46,'1 очередь'!$B$3:$E$573,4,0)</f>
        <v>1524.6</v>
      </c>
      <c r="E46" s="235"/>
      <c r="F46" s="235"/>
      <c r="G46" s="235"/>
      <c r="H46" s="235">
        <v>1</v>
      </c>
      <c r="I46" s="231">
        <f t="shared" si="0"/>
        <v>1</v>
      </c>
      <c r="J46" s="342">
        <f t="shared" si="1"/>
        <v>1.5246</v>
      </c>
      <c r="K46" s="225">
        <f>VLOOKUP(A46,'[2]ВОМ КГ-3 СОЭКС'!$C$5:$O$1709,12,0)</f>
        <v>1</v>
      </c>
      <c r="L46" s="225">
        <f>VLOOKUP(A46,'[2]ВОМ КГ-3 СОЭКС'!$C$5:$O$1709,13,0)</f>
        <v>1524.6</v>
      </c>
      <c r="M46" s="265"/>
      <c r="N46" s="259"/>
    </row>
    <row r="47" spans="1:14" x14ac:dyDescent="0.3">
      <c r="A47" s="235" t="s">
        <v>66</v>
      </c>
      <c r="B47" s="235" t="s">
        <v>526</v>
      </c>
      <c r="C47" s="235">
        <v>2</v>
      </c>
      <c r="D47" s="235">
        <f>VLOOKUP(A47,'1 очередь'!$B$3:$E$573,4,0)</f>
        <v>1483.7</v>
      </c>
      <c r="E47" s="235"/>
      <c r="F47" s="235"/>
      <c r="G47" s="235">
        <v>2</v>
      </c>
      <c r="H47" s="235"/>
      <c r="I47" s="231">
        <f t="shared" si="0"/>
        <v>2</v>
      </c>
      <c r="J47" s="342">
        <f t="shared" si="1"/>
        <v>2.9674</v>
      </c>
      <c r="K47" s="225">
        <f>VLOOKUP(A47,'[2]ВОМ КГ-3 СОЭКС'!$C$5:$O$1709,12,0)</f>
        <v>2</v>
      </c>
      <c r="L47" s="225">
        <f>VLOOKUP(A47,'[2]ВОМ КГ-3 СОЭКС'!$C$5:$O$1709,13,0)</f>
        <v>2967.4</v>
      </c>
      <c r="M47" s="265"/>
      <c r="N47" s="259"/>
    </row>
    <row r="48" spans="1:14" x14ac:dyDescent="0.3">
      <c r="A48" s="235" t="s">
        <v>57</v>
      </c>
      <c r="B48" s="235" t="s">
        <v>528</v>
      </c>
      <c r="C48" s="235">
        <v>1</v>
      </c>
      <c r="D48" s="235">
        <f>VLOOKUP(A48,'1 очередь'!$B$3:$E$573,4,0)</f>
        <v>1511.5</v>
      </c>
      <c r="E48" s="235"/>
      <c r="F48" s="235"/>
      <c r="G48" s="235"/>
      <c r="H48" s="235">
        <v>1</v>
      </c>
      <c r="I48" s="231">
        <f t="shared" si="0"/>
        <v>1</v>
      </c>
      <c r="J48" s="342">
        <f t="shared" si="1"/>
        <v>1.5115000000000001</v>
      </c>
      <c r="K48" s="225">
        <f>VLOOKUP(A48,'[2]ВОМ КГ-3 СОЭКС'!$C$5:$O$1709,12,0)</f>
        <v>1</v>
      </c>
      <c r="L48" s="225">
        <f>VLOOKUP(A48,'[2]ВОМ КГ-3 СОЭКС'!$C$5:$O$1709,13,0)</f>
        <v>1511.5</v>
      </c>
      <c r="M48" s="265"/>
      <c r="N48" s="259"/>
    </row>
    <row r="49" spans="1:17" x14ac:dyDescent="0.3">
      <c r="A49" s="235" t="s">
        <v>58</v>
      </c>
      <c r="B49" s="235" t="s">
        <v>530</v>
      </c>
      <c r="C49" s="235">
        <v>1</v>
      </c>
      <c r="D49" s="235">
        <f>VLOOKUP(A49,'1 очередь'!$B$3:$E$573,4,0)</f>
        <v>1526.6</v>
      </c>
      <c r="E49" s="235"/>
      <c r="F49" s="235"/>
      <c r="G49" s="235">
        <v>1</v>
      </c>
      <c r="H49" s="235"/>
      <c r="I49" s="231">
        <f t="shared" si="0"/>
        <v>1</v>
      </c>
      <c r="J49" s="342">
        <f t="shared" si="1"/>
        <v>1.5266</v>
      </c>
      <c r="K49" s="225">
        <f>VLOOKUP(A49,'[2]ВОМ КГ-3 СОЭКС'!$C$5:$O$1709,12,0)</f>
        <v>1</v>
      </c>
      <c r="L49" s="225">
        <f>VLOOKUP(A49,'[2]ВОМ КГ-3 СОЭКС'!$C$5:$O$1709,13,0)</f>
        <v>1526.6</v>
      </c>
      <c r="M49" s="265"/>
      <c r="N49" s="259"/>
    </row>
    <row r="50" spans="1:17" x14ac:dyDescent="0.3">
      <c r="A50" s="235" t="s">
        <v>64</v>
      </c>
      <c r="B50" s="235" t="s">
        <v>532</v>
      </c>
      <c r="C50" s="235">
        <v>1</v>
      </c>
      <c r="D50" s="235">
        <f>VLOOKUP(A50,'1 очередь'!$B$3:$E$573,4,0)</f>
        <v>1483.7</v>
      </c>
      <c r="E50" s="235"/>
      <c r="F50" s="235"/>
      <c r="G50" s="235"/>
      <c r="H50" s="235">
        <v>1</v>
      </c>
      <c r="I50" s="231">
        <f t="shared" si="0"/>
        <v>1</v>
      </c>
      <c r="J50" s="342">
        <f t="shared" si="1"/>
        <v>1.4837</v>
      </c>
      <c r="K50" s="225">
        <f>VLOOKUP(A50,'[2]ВОМ КГ-3 СОЭКС'!$C$5:$O$1709,12,0)</f>
        <v>1</v>
      </c>
      <c r="L50" s="225">
        <f>VLOOKUP(A50,'[2]ВОМ КГ-3 СОЭКС'!$C$5:$O$1709,13,0)</f>
        <v>1483.7</v>
      </c>
      <c r="M50" s="265"/>
      <c r="N50" s="259"/>
    </row>
    <row r="51" spans="1:17" x14ac:dyDescent="0.3">
      <c r="A51" s="235" t="s">
        <v>62</v>
      </c>
      <c r="B51" s="235" t="s">
        <v>534</v>
      </c>
      <c r="C51" s="235">
        <v>1</v>
      </c>
      <c r="D51" s="235">
        <f>VLOOKUP(A51,'1 очередь'!$B$3:$E$573,4,0)</f>
        <v>1521.2</v>
      </c>
      <c r="E51" s="235"/>
      <c r="F51" s="235"/>
      <c r="G51" s="235"/>
      <c r="H51" s="235">
        <v>1</v>
      </c>
      <c r="I51" s="231">
        <f t="shared" si="0"/>
        <v>1</v>
      </c>
      <c r="J51" s="342">
        <f t="shared" si="1"/>
        <v>1.5212000000000001</v>
      </c>
      <c r="K51" s="225">
        <f>VLOOKUP(A51,'[2]ВОМ КГ-3 СОЭКС'!$C$5:$O$1709,12,0)</f>
        <v>1</v>
      </c>
      <c r="L51" s="225">
        <f>VLOOKUP(A51,'[2]ВОМ КГ-3 СОЭКС'!$C$5:$O$1709,13,0)</f>
        <v>1521.2</v>
      </c>
      <c r="M51" s="265"/>
      <c r="N51" s="259"/>
    </row>
    <row r="52" spans="1:17" x14ac:dyDescent="0.3">
      <c r="A52" s="235" t="s">
        <v>129</v>
      </c>
      <c r="B52" s="235" t="s">
        <v>536</v>
      </c>
      <c r="C52" s="267">
        <v>6</v>
      </c>
      <c r="D52" s="235">
        <f>VLOOKUP(A52,'1 очередь'!$B$3:$E$573,4,0)</f>
        <v>222.3</v>
      </c>
      <c r="E52" s="267"/>
      <c r="F52" s="267"/>
      <c r="G52" s="267"/>
      <c r="H52" s="267"/>
      <c r="I52" s="231" t="str">
        <f t="shared" si="0"/>
        <v>-</v>
      </c>
      <c r="J52" s="342" t="e">
        <f t="shared" si="1"/>
        <v>#VALUE!</v>
      </c>
      <c r="K52" s="225">
        <f>VLOOKUP(A52,'[2]ВОМ КГ-3 СОЭКС'!$C$5:$O$1709,12,0)</f>
        <v>0</v>
      </c>
      <c r="L52" s="225">
        <f>VLOOKUP(A52,'[2]ВОМ КГ-3 СОЭКС'!$C$5:$O$1709,13,0)</f>
        <v>0</v>
      </c>
      <c r="M52" s="265"/>
      <c r="N52" s="259"/>
    </row>
    <row r="53" spans="1:17" x14ac:dyDescent="0.3">
      <c r="A53" s="235" t="s">
        <v>130</v>
      </c>
      <c r="B53" s="235" t="s">
        <v>538</v>
      </c>
      <c r="C53" s="267">
        <v>6</v>
      </c>
      <c r="D53" s="235">
        <f>VLOOKUP(A53,'1 очередь'!$B$3:$E$573,4,0)</f>
        <v>222.9</v>
      </c>
      <c r="E53" s="267"/>
      <c r="F53" s="267"/>
      <c r="G53" s="267"/>
      <c r="H53" s="267"/>
      <c r="I53" s="231" t="str">
        <f t="shared" si="0"/>
        <v>-</v>
      </c>
      <c r="J53" s="342" t="e">
        <f t="shared" si="1"/>
        <v>#VALUE!</v>
      </c>
      <c r="K53" s="225">
        <f>VLOOKUP(A53,'[2]ВОМ КГ-3 СОЭКС'!$C$5:$O$1709,12,0)</f>
        <v>0</v>
      </c>
      <c r="L53" s="225">
        <f>VLOOKUP(A53,'[2]ВОМ КГ-3 СОЭКС'!$C$5:$O$1709,13,0)</f>
        <v>0</v>
      </c>
      <c r="M53" s="265"/>
      <c r="N53" s="259"/>
    </row>
    <row r="54" spans="1:17" x14ac:dyDescent="0.3">
      <c r="A54" s="235" t="s">
        <v>135</v>
      </c>
      <c r="B54" s="235" t="s">
        <v>548</v>
      </c>
      <c r="C54" s="235">
        <v>1</v>
      </c>
      <c r="D54" s="235">
        <f>VLOOKUP(A54,'1 очередь'!$B$3:$E$573,4,0)</f>
        <v>231.3</v>
      </c>
      <c r="E54" s="235"/>
      <c r="F54" s="235"/>
      <c r="G54" s="235"/>
      <c r="H54" s="235"/>
      <c r="I54" s="231" t="str">
        <f t="shared" si="0"/>
        <v>-</v>
      </c>
      <c r="J54" s="342" t="e">
        <f t="shared" si="1"/>
        <v>#VALUE!</v>
      </c>
      <c r="K54" s="225">
        <f>VLOOKUP(A54,'[2]ВОМ КГ-3 СОЭКС'!$C$5:$O$1709,12,0)</f>
        <v>0</v>
      </c>
      <c r="L54" s="225">
        <f>VLOOKUP(A54,'[2]ВОМ КГ-3 СОЭКС'!$C$5:$O$1709,13,0)</f>
        <v>0</v>
      </c>
      <c r="M54" s="265"/>
      <c r="N54" s="259"/>
    </row>
    <row r="55" spans="1:17" x14ac:dyDescent="0.3">
      <c r="A55" s="279" t="s">
        <v>26</v>
      </c>
      <c r="B55" s="279" t="s">
        <v>3244</v>
      </c>
      <c r="C55" s="279">
        <v>11</v>
      </c>
      <c r="D55" s="279">
        <f>VLOOKUP(A55,'2 очередь'!B3:E445,4,0)</f>
        <v>4551.2</v>
      </c>
      <c r="E55" s="279"/>
      <c r="F55" s="279">
        <v>3</v>
      </c>
      <c r="G55" s="279">
        <v>1</v>
      </c>
      <c r="H55" s="279">
        <v>2</v>
      </c>
      <c r="I55" s="280">
        <f t="shared" si="0"/>
        <v>6</v>
      </c>
      <c r="J55" s="344">
        <f t="shared" si="1"/>
        <v>27.307199999999998</v>
      </c>
      <c r="K55" s="281">
        <f>VLOOKUP(A55,'[2]ВОМ КГ-3 СОЭКС'!$C$5:$O$1709,12,0)</f>
        <v>6</v>
      </c>
      <c r="L55" s="281">
        <f>VLOOKUP(A55,'[2]ВОМ КГ-3 СОЭКС'!$C$5:$O$1709,13,0)</f>
        <v>27307.199999999997</v>
      </c>
      <c r="M55" s="284" t="s">
        <v>4853</v>
      </c>
      <c r="N55" s="286" t="s">
        <v>4856</v>
      </c>
      <c r="O55" s="90" t="s">
        <v>4791</v>
      </c>
      <c r="P55" s="91" t="s">
        <v>4788</v>
      </c>
    </row>
    <row r="56" spans="1:17" x14ac:dyDescent="0.3">
      <c r="A56" s="235" t="s">
        <v>1782</v>
      </c>
      <c r="B56" s="235" t="s">
        <v>3246</v>
      </c>
      <c r="C56" s="235">
        <v>1</v>
      </c>
      <c r="D56" s="235">
        <f>VLOOKUP(A56,'2 очередь'!B4:E446,4,0)</f>
        <v>4551.2</v>
      </c>
      <c r="E56" s="235"/>
      <c r="F56" s="235"/>
      <c r="G56" s="235"/>
      <c r="H56" s="235"/>
      <c r="I56" s="231" t="str">
        <f t="shared" si="0"/>
        <v>-</v>
      </c>
      <c r="J56" s="342" t="e">
        <f t="shared" si="1"/>
        <v>#VALUE!</v>
      </c>
      <c r="K56" s="260">
        <f>VLOOKUP(A56,'[2]ВОМ КГ-3 СОЭКС'!$C$5:$O$1709,12,0)</f>
        <v>1</v>
      </c>
      <c r="L56" s="225">
        <f>VLOOKUP(A56,'[2]ВОМ КГ-3 СОЭКС'!$C$5:$O$1709,13,0)</f>
        <v>4551.2</v>
      </c>
      <c r="M56" s="265"/>
      <c r="N56" s="286" t="s">
        <v>4855</v>
      </c>
      <c r="O56" s="92"/>
    </row>
    <row r="57" spans="1:17" ht="15.6" x14ac:dyDescent="0.3">
      <c r="A57" s="334" t="s">
        <v>1783</v>
      </c>
      <c r="B57" s="334" t="s">
        <v>3247</v>
      </c>
      <c r="C57" s="335">
        <v>2</v>
      </c>
      <c r="D57" s="346">
        <v>4535.6000000000004</v>
      </c>
      <c r="E57" s="336"/>
      <c r="F57" s="336"/>
      <c r="G57" s="336"/>
      <c r="H57" s="336"/>
      <c r="I57" s="351">
        <v>1</v>
      </c>
      <c r="J57" s="343">
        <f t="shared" si="1"/>
        <v>4.5356000000000005</v>
      </c>
      <c r="K57" s="338"/>
      <c r="L57" s="338"/>
      <c r="M57" s="339"/>
      <c r="N57" s="286"/>
      <c r="O57" s="92"/>
    </row>
    <row r="58" spans="1:17" x14ac:dyDescent="0.3">
      <c r="A58" s="235" t="s">
        <v>27</v>
      </c>
      <c r="B58" s="235" t="s">
        <v>3249</v>
      </c>
      <c r="C58" s="235">
        <v>1</v>
      </c>
      <c r="D58" s="235">
        <f>VLOOKUP(A58,'2 очередь'!B5:E447,4,0)</f>
        <v>4386.3999999999996</v>
      </c>
      <c r="E58" s="235">
        <v>1</v>
      </c>
      <c r="F58" s="235"/>
      <c r="G58" s="235"/>
      <c r="H58" s="235"/>
      <c r="I58" s="231">
        <f t="shared" si="0"/>
        <v>1</v>
      </c>
      <c r="J58" s="342">
        <f t="shared" si="1"/>
        <v>4.3864000000000001</v>
      </c>
      <c r="K58" s="225">
        <f>VLOOKUP(A58,'[2]ВОМ КГ-3 СОЭКС'!$C$5:$O$1709,12,0)</f>
        <v>1</v>
      </c>
      <c r="L58" s="225">
        <f>VLOOKUP(A58,'[2]ВОМ КГ-3 СОЭКС'!$C$5:$O$1709,13,0)</f>
        <v>4386.3999999999996</v>
      </c>
      <c r="M58" s="265"/>
      <c r="N58" s="259"/>
      <c r="O58" s="90" t="s">
        <v>4792</v>
      </c>
      <c r="P58" s="91" t="s">
        <v>4789</v>
      </c>
      <c r="Q58" s="357" t="s">
        <v>4793</v>
      </c>
    </row>
    <row r="59" spans="1:17" x14ac:dyDescent="0.3">
      <c r="A59" s="235" t="s">
        <v>148</v>
      </c>
      <c r="B59" s="235" t="s">
        <v>3250</v>
      </c>
      <c r="C59" s="235">
        <v>2</v>
      </c>
      <c r="D59" s="235">
        <f>VLOOKUP(A59,'2 очередь'!B6:E448,4,0)</f>
        <v>4425.2</v>
      </c>
      <c r="E59" s="235"/>
      <c r="F59" s="235"/>
      <c r="G59" s="235"/>
      <c r="H59" s="235">
        <v>2</v>
      </c>
      <c r="I59" s="231">
        <f t="shared" si="0"/>
        <v>2</v>
      </c>
      <c r="J59" s="342">
        <f t="shared" si="1"/>
        <v>8.8504000000000005</v>
      </c>
      <c r="K59" s="225">
        <f>VLOOKUP(A59,'[2]ВОМ КГ-3 СОЭКС'!$C$5:$O$1709,12,0)</f>
        <v>2</v>
      </c>
      <c r="L59" s="225">
        <f>VLOOKUP(A59,'[2]ВОМ КГ-3 СОЭКС'!$C$5:$O$1709,13,0)</f>
        <v>8850.4</v>
      </c>
      <c r="M59" s="265"/>
      <c r="N59" s="259"/>
      <c r="O59" s="90" t="s">
        <v>4794</v>
      </c>
      <c r="P59" s="91" t="s">
        <v>4789</v>
      </c>
      <c r="Q59" s="357"/>
    </row>
    <row r="60" spans="1:17" x14ac:dyDescent="0.3">
      <c r="A60" s="235" t="s">
        <v>28</v>
      </c>
      <c r="B60" s="235" t="s">
        <v>3251</v>
      </c>
      <c r="C60" s="235">
        <v>1</v>
      </c>
      <c r="D60" s="235">
        <f>VLOOKUP(A60,'2 очередь'!B7:E449,4,0)</f>
        <v>4386.3999999999996</v>
      </c>
      <c r="E60" s="235"/>
      <c r="F60" s="235"/>
      <c r="G60" s="235"/>
      <c r="H60" s="235">
        <v>1</v>
      </c>
      <c r="I60" s="231">
        <f t="shared" si="0"/>
        <v>1</v>
      </c>
      <c r="J60" s="342">
        <f t="shared" si="1"/>
        <v>4.3864000000000001</v>
      </c>
      <c r="K60" s="225">
        <f>VLOOKUP(A60,'[2]ВОМ КГ-3 СОЭКС'!$C$5:$O$1709,12,0)</f>
        <v>1</v>
      </c>
      <c r="L60" s="225">
        <f>VLOOKUP(A60,'[2]ВОМ КГ-3 СОЭКС'!$C$5:$O$1709,13,0)</f>
        <v>4386.3999999999996</v>
      </c>
      <c r="M60" s="265"/>
      <c r="N60" s="259"/>
      <c r="O60" s="90" t="s">
        <v>4795</v>
      </c>
      <c r="P60" s="91" t="s">
        <v>4789</v>
      </c>
      <c r="Q60" s="357"/>
    </row>
    <row r="61" spans="1:17" ht="15.6" x14ac:dyDescent="0.3">
      <c r="A61" s="334" t="s">
        <v>1786</v>
      </c>
      <c r="B61" s="334" t="s">
        <v>3253</v>
      </c>
      <c r="C61" s="335">
        <v>6</v>
      </c>
      <c r="D61" s="346">
        <v>242.1</v>
      </c>
      <c r="E61" s="336"/>
      <c r="F61" s="336"/>
      <c r="G61" s="336"/>
      <c r="H61" s="336"/>
      <c r="I61" s="337">
        <v>1</v>
      </c>
      <c r="J61" s="343">
        <f t="shared" si="1"/>
        <v>0.24209999999999998</v>
      </c>
      <c r="K61" s="338"/>
      <c r="L61" s="338"/>
      <c r="M61" s="339"/>
      <c r="N61" s="259"/>
      <c r="O61" s="90"/>
      <c r="P61" s="91"/>
      <c r="Q61" s="357"/>
    </row>
    <row r="62" spans="1:17" ht="15.6" x14ac:dyDescent="0.3">
      <c r="A62" s="334" t="s">
        <v>1788</v>
      </c>
      <c r="B62" s="334" t="s">
        <v>3255</v>
      </c>
      <c r="C62" s="335">
        <v>2</v>
      </c>
      <c r="D62" s="346">
        <v>697.7</v>
      </c>
      <c r="E62" s="336"/>
      <c r="F62" s="336"/>
      <c r="G62" s="336"/>
      <c r="H62" s="336"/>
      <c r="I62" s="337">
        <v>2</v>
      </c>
      <c r="J62" s="343">
        <f t="shared" si="1"/>
        <v>1.3954000000000002</v>
      </c>
      <c r="K62" s="338"/>
      <c r="L62" s="338"/>
      <c r="M62" s="339"/>
      <c r="N62" s="259"/>
      <c r="O62" s="90"/>
      <c r="P62" s="91"/>
      <c r="Q62" s="357"/>
    </row>
    <row r="63" spans="1:17" ht="15.6" x14ac:dyDescent="0.3">
      <c r="A63" s="334" t="s">
        <v>1789</v>
      </c>
      <c r="B63" s="334" t="s">
        <v>3256</v>
      </c>
      <c r="C63" s="335">
        <v>4</v>
      </c>
      <c r="D63" s="346">
        <v>673.5</v>
      </c>
      <c r="E63" s="336"/>
      <c r="F63" s="336"/>
      <c r="G63" s="336"/>
      <c r="H63" s="336"/>
      <c r="I63" s="337">
        <v>3</v>
      </c>
      <c r="J63" s="343">
        <f t="shared" si="1"/>
        <v>2.0205000000000002</v>
      </c>
      <c r="K63" s="338"/>
      <c r="L63" s="338"/>
      <c r="M63" s="339"/>
      <c r="N63" s="259"/>
      <c r="O63" s="90"/>
      <c r="P63" s="91"/>
      <c r="Q63" s="357"/>
    </row>
    <row r="64" spans="1:17" ht="15.6" x14ac:dyDescent="0.3">
      <c r="A64" s="334" t="s">
        <v>1790</v>
      </c>
      <c r="B64" s="334" t="s">
        <v>3257</v>
      </c>
      <c r="C64" s="335">
        <v>8</v>
      </c>
      <c r="D64" s="346">
        <v>673.5</v>
      </c>
      <c r="E64" s="336"/>
      <c r="F64" s="336"/>
      <c r="G64" s="336"/>
      <c r="H64" s="336"/>
      <c r="I64" s="337">
        <v>6</v>
      </c>
      <c r="J64" s="343">
        <f t="shared" si="1"/>
        <v>4.0410000000000004</v>
      </c>
      <c r="K64" s="338"/>
      <c r="L64" s="338"/>
      <c r="M64" s="339"/>
      <c r="N64" s="259"/>
      <c r="O64" s="90"/>
      <c r="P64" s="91"/>
      <c r="Q64" s="357"/>
    </row>
    <row r="65" spans="1:17" ht="15.6" x14ac:dyDescent="0.3">
      <c r="A65" s="334" t="s">
        <v>1791</v>
      </c>
      <c r="B65" s="334" t="s">
        <v>3258</v>
      </c>
      <c r="C65" s="335">
        <v>8</v>
      </c>
      <c r="D65" s="346">
        <v>685.2</v>
      </c>
      <c r="E65" s="336"/>
      <c r="F65" s="336"/>
      <c r="G65" s="336"/>
      <c r="H65" s="336"/>
      <c r="I65" s="337">
        <v>2</v>
      </c>
      <c r="J65" s="343">
        <f t="shared" si="1"/>
        <v>1.3704000000000001</v>
      </c>
      <c r="K65" s="338"/>
      <c r="L65" s="338"/>
      <c r="M65" s="339"/>
      <c r="N65" s="259"/>
      <c r="O65" s="90"/>
      <c r="P65" s="91"/>
      <c r="Q65" s="357"/>
    </row>
    <row r="66" spans="1:17" ht="15.6" x14ac:dyDescent="0.3">
      <c r="A66" s="334" t="s">
        <v>1792</v>
      </c>
      <c r="B66" s="334" t="s">
        <v>3259</v>
      </c>
      <c r="C66" s="335">
        <v>16</v>
      </c>
      <c r="D66" s="346">
        <v>673.5</v>
      </c>
      <c r="E66" s="336"/>
      <c r="F66" s="336"/>
      <c r="G66" s="336"/>
      <c r="H66" s="336"/>
      <c r="I66" s="337">
        <v>8</v>
      </c>
      <c r="J66" s="343">
        <f t="shared" si="1"/>
        <v>5.3879999999999999</v>
      </c>
      <c r="K66" s="338"/>
      <c r="L66" s="338"/>
      <c r="M66" s="339"/>
      <c r="N66" s="259"/>
      <c r="O66" s="90"/>
      <c r="P66" s="91"/>
      <c r="Q66" s="357"/>
    </row>
    <row r="67" spans="1:17" ht="15.6" x14ac:dyDescent="0.3">
      <c r="A67" s="334" t="s">
        <v>1793</v>
      </c>
      <c r="B67" s="334" t="s">
        <v>3260</v>
      </c>
      <c r="C67" s="335">
        <v>7</v>
      </c>
      <c r="D67" s="346">
        <v>673.5</v>
      </c>
      <c r="E67" s="336"/>
      <c r="F67" s="336"/>
      <c r="G67" s="336"/>
      <c r="H67" s="336"/>
      <c r="I67" s="337">
        <v>2</v>
      </c>
      <c r="J67" s="343">
        <f t="shared" si="1"/>
        <v>1.347</v>
      </c>
      <c r="K67" s="338"/>
      <c r="L67" s="338"/>
      <c r="M67" s="339"/>
      <c r="N67" s="259"/>
      <c r="O67" s="90"/>
      <c r="P67" s="91"/>
      <c r="Q67" s="357"/>
    </row>
    <row r="68" spans="1:17" ht="15.6" x14ac:dyDescent="0.3">
      <c r="A68" s="334" t="s">
        <v>1794</v>
      </c>
      <c r="B68" s="334" t="s">
        <v>3261</v>
      </c>
      <c r="C68" s="335">
        <v>6</v>
      </c>
      <c r="D68" s="346">
        <v>685.2</v>
      </c>
      <c r="E68" s="336"/>
      <c r="F68" s="336"/>
      <c r="G68" s="336"/>
      <c r="H68" s="336"/>
      <c r="I68" s="337">
        <v>2</v>
      </c>
      <c r="J68" s="343">
        <f t="shared" si="1"/>
        <v>1.3704000000000001</v>
      </c>
      <c r="K68" s="338"/>
      <c r="L68" s="338"/>
      <c r="M68" s="339"/>
      <c r="N68" s="259"/>
      <c r="O68" s="90"/>
      <c r="P68" s="91"/>
      <c r="Q68" s="357"/>
    </row>
    <row r="69" spans="1:17" ht="15.6" x14ac:dyDescent="0.3">
      <c r="A69" s="334" t="s">
        <v>1795</v>
      </c>
      <c r="B69" s="334" t="s">
        <v>3262</v>
      </c>
      <c r="C69" s="335">
        <v>12</v>
      </c>
      <c r="D69" s="346">
        <v>686</v>
      </c>
      <c r="E69" s="336"/>
      <c r="F69" s="336"/>
      <c r="G69" s="336"/>
      <c r="H69" s="336"/>
      <c r="I69" s="337">
        <v>2</v>
      </c>
      <c r="J69" s="343">
        <f t="shared" si="1"/>
        <v>1.3720000000000001</v>
      </c>
      <c r="K69" s="338"/>
      <c r="L69" s="338"/>
      <c r="M69" s="339"/>
      <c r="N69" s="259"/>
      <c r="O69" s="90"/>
      <c r="P69" s="91"/>
      <c r="Q69" s="357"/>
    </row>
    <row r="70" spans="1:17" ht="15.6" x14ac:dyDescent="0.3">
      <c r="A70" s="334" t="s">
        <v>1796</v>
      </c>
      <c r="B70" s="334" t="s">
        <v>3263</v>
      </c>
      <c r="C70" s="335">
        <v>6</v>
      </c>
      <c r="D70" s="346">
        <v>686</v>
      </c>
      <c r="E70" s="336"/>
      <c r="F70" s="336"/>
      <c r="G70" s="336"/>
      <c r="H70" s="336"/>
      <c r="I70" s="337">
        <v>1</v>
      </c>
      <c r="J70" s="343">
        <f t="shared" si="1"/>
        <v>0.68600000000000005</v>
      </c>
      <c r="K70" s="338"/>
      <c r="L70" s="338"/>
      <c r="M70" s="339"/>
      <c r="N70" s="259"/>
      <c r="O70" s="90"/>
      <c r="P70" s="91"/>
      <c r="Q70" s="357"/>
    </row>
    <row r="71" spans="1:17" ht="15.6" x14ac:dyDescent="0.3">
      <c r="A71" s="334" t="s">
        <v>1797</v>
      </c>
      <c r="B71" s="334" t="s">
        <v>3264</v>
      </c>
      <c r="C71" s="335">
        <v>6</v>
      </c>
      <c r="D71" s="346">
        <v>697.7</v>
      </c>
      <c r="E71" s="336"/>
      <c r="F71" s="336"/>
      <c r="G71" s="336"/>
      <c r="H71" s="336"/>
      <c r="I71" s="337">
        <v>1</v>
      </c>
      <c r="J71" s="343">
        <f t="shared" si="1"/>
        <v>0.6977000000000001</v>
      </c>
      <c r="K71" s="338"/>
      <c r="L71" s="338"/>
      <c r="M71" s="339"/>
      <c r="N71" s="259"/>
      <c r="O71" s="90"/>
      <c r="P71" s="91"/>
      <c r="Q71" s="357"/>
    </row>
    <row r="72" spans="1:17" ht="15.6" x14ac:dyDescent="0.3">
      <c r="A72" s="334" t="s">
        <v>1798</v>
      </c>
      <c r="B72" s="334" t="s">
        <v>3265</v>
      </c>
      <c r="C72" s="335">
        <v>12</v>
      </c>
      <c r="D72" s="346">
        <v>673.5</v>
      </c>
      <c r="E72" s="336"/>
      <c r="F72" s="336"/>
      <c r="G72" s="336"/>
      <c r="H72" s="336"/>
      <c r="I72" s="337">
        <v>2</v>
      </c>
      <c r="J72" s="343">
        <f t="shared" si="1"/>
        <v>1.347</v>
      </c>
      <c r="K72" s="338"/>
      <c r="L72" s="338"/>
      <c r="M72" s="339"/>
      <c r="N72" s="259"/>
      <c r="O72" s="90"/>
      <c r="P72" s="91"/>
      <c r="Q72" s="357"/>
    </row>
    <row r="73" spans="1:17" ht="15.6" x14ac:dyDescent="0.3">
      <c r="A73" s="334" t="s">
        <v>1807</v>
      </c>
      <c r="B73" s="334" t="s">
        <v>3274</v>
      </c>
      <c r="C73" s="335">
        <v>2</v>
      </c>
      <c r="D73" s="346">
        <v>683.2</v>
      </c>
      <c r="E73" s="336"/>
      <c r="F73" s="336"/>
      <c r="G73" s="336"/>
      <c r="H73" s="336"/>
      <c r="I73" s="337">
        <v>1</v>
      </c>
      <c r="J73" s="343">
        <f t="shared" si="1"/>
        <v>0.68320000000000003</v>
      </c>
      <c r="K73" s="338"/>
      <c r="L73" s="338"/>
      <c r="M73" s="339"/>
      <c r="N73" s="259"/>
      <c r="O73" s="90"/>
      <c r="P73" s="91"/>
      <c r="Q73" s="357"/>
    </row>
    <row r="74" spans="1:17" ht="15.6" x14ac:dyDescent="0.3">
      <c r="A74" s="334" t="s">
        <v>1809</v>
      </c>
      <c r="B74" s="334" t="s">
        <v>3276</v>
      </c>
      <c r="C74" s="335">
        <v>2</v>
      </c>
      <c r="D74" s="346">
        <v>683.2</v>
      </c>
      <c r="E74" s="336"/>
      <c r="F74" s="336"/>
      <c r="G74" s="336"/>
      <c r="H74" s="336"/>
      <c r="I74" s="337">
        <v>2</v>
      </c>
      <c r="J74" s="343">
        <f t="shared" si="1"/>
        <v>1.3664000000000001</v>
      </c>
      <c r="K74" s="338"/>
      <c r="L74" s="338"/>
      <c r="M74" s="339"/>
      <c r="N74" s="259"/>
      <c r="O74" s="90"/>
      <c r="P74" s="91"/>
      <c r="Q74" s="357"/>
    </row>
    <row r="75" spans="1:17" x14ac:dyDescent="0.3">
      <c r="A75" s="235" t="s">
        <v>29</v>
      </c>
      <c r="B75" s="235" t="s">
        <v>3303</v>
      </c>
      <c r="C75" s="235">
        <v>2</v>
      </c>
      <c r="D75" s="235">
        <f>VLOOKUP(A75,'2 очередь'!B8:E450,4,0)</f>
        <v>3757.4</v>
      </c>
      <c r="E75" s="235"/>
      <c r="F75" s="235"/>
      <c r="G75" s="235"/>
      <c r="H75" s="235">
        <v>2</v>
      </c>
      <c r="I75" s="231">
        <f t="shared" si="0"/>
        <v>2</v>
      </c>
      <c r="J75" s="342">
        <f t="shared" si="1"/>
        <v>7.5148000000000001</v>
      </c>
      <c r="K75" s="225">
        <f>VLOOKUP(A75,'[2]ВОМ КГ-3 СОЭКС'!$C$5:$O$1709,12,0)</f>
        <v>2</v>
      </c>
      <c r="L75" s="225">
        <f>VLOOKUP(A75,'[2]ВОМ КГ-3 СОЭКС'!$C$5:$O$1709,13,0)</f>
        <v>7514.8</v>
      </c>
      <c r="M75" s="265"/>
      <c r="N75" s="259"/>
      <c r="O75" s="90" t="s">
        <v>4796</v>
      </c>
      <c r="P75" s="91" t="s">
        <v>4789</v>
      </c>
      <c r="Q75" s="357"/>
    </row>
    <row r="76" spans="1:17" x14ac:dyDescent="0.3">
      <c r="A76" s="235" t="s">
        <v>30</v>
      </c>
      <c r="B76" s="235" t="s">
        <v>3304</v>
      </c>
      <c r="C76" s="235">
        <v>19</v>
      </c>
      <c r="D76" s="235">
        <f>VLOOKUP(A76,'2 очередь'!B9:E451,4,0)</f>
        <v>3763.7</v>
      </c>
      <c r="E76" s="235">
        <v>1</v>
      </c>
      <c r="F76" s="235"/>
      <c r="G76" s="235">
        <v>10</v>
      </c>
      <c r="H76" s="235">
        <v>8</v>
      </c>
      <c r="I76" s="231">
        <f t="shared" si="0"/>
        <v>19</v>
      </c>
      <c r="J76" s="342">
        <f t="shared" si="1"/>
        <v>71.510300000000001</v>
      </c>
      <c r="K76" s="225">
        <f>VLOOKUP(A76,'[2]ВОМ КГ-3 СОЭКС'!$C$5:$O$1709,12,0)</f>
        <v>19</v>
      </c>
      <c r="L76" s="225">
        <f>VLOOKUP(A76,'[2]ВОМ КГ-3 СОЭКС'!$C$5:$O$1709,13,0)</f>
        <v>71510.3</v>
      </c>
      <c r="M76" s="265"/>
      <c r="N76" s="286" t="s">
        <v>4857</v>
      </c>
      <c r="O76" s="90" t="s">
        <v>4797</v>
      </c>
      <c r="P76" s="91" t="s">
        <v>4789</v>
      </c>
      <c r="Q76" s="357"/>
    </row>
    <row r="77" spans="1:17" x14ac:dyDescent="0.3">
      <c r="A77" s="235" t="s">
        <v>31</v>
      </c>
      <c r="B77" s="235" t="s">
        <v>3305</v>
      </c>
      <c r="C77" s="235">
        <v>1</v>
      </c>
      <c r="D77" s="235">
        <f>VLOOKUP(A77,'2 очередь'!B10:E452,4,0)</f>
        <v>3772.2</v>
      </c>
      <c r="E77" s="235"/>
      <c r="F77" s="235"/>
      <c r="G77" s="235"/>
      <c r="H77" s="235">
        <v>1</v>
      </c>
      <c r="I77" s="231">
        <f t="shared" si="0"/>
        <v>1</v>
      </c>
      <c r="J77" s="342">
        <f t="shared" ref="J77:J83" si="2">D77*I77/1000</f>
        <v>3.7721999999999998</v>
      </c>
      <c r="K77" s="225">
        <f>VLOOKUP(A77,'[2]ВОМ КГ-3 СОЭКС'!$C$5:$O$1709,12,0)</f>
        <v>1</v>
      </c>
      <c r="L77" s="225">
        <f>VLOOKUP(A77,'[2]ВОМ КГ-3 СОЭКС'!$C$5:$O$1709,13,0)</f>
        <v>3772.2</v>
      </c>
      <c r="M77" s="265"/>
      <c r="N77" s="259"/>
      <c r="O77" s="90" t="s">
        <v>4798</v>
      </c>
      <c r="P77" s="91" t="s">
        <v>4789</v>
      </c>
    </row>
    <row r="78" spans="1:17" x14ac:dyDescent="0.3">
      <c r="A78" s="235" t="s">
        <v>70</v>
      </c>
      <c r="B78" s="235" t="s">
        <v>3365</v>
      </c>
      <c r="C78" s="235">
        <v>2</v>
      </c>
      <c r="D78" s="235">
        <f>VLOOKUP(A78,'2 очередь'!B11:E453,4,0)</f>
        <v>1753.2</v>
      </c>
      <c r="E78" s="235">
        <v>1</v>
      </c>
      <c r="F78" s="235"/>
      <c r="G78" s="235"/>
      <c r="H78" s="235">
        <v>1</v>
      </c>
      <c r="I78" s="231">
        <f t="shared" si="0"/>
        <v>2</v>
      </c>
      <c r="J78" s="342">
        <f t="shared" si="2"/>
        <v>3.5064000000000002</v>
      </c>
      <c r="K78" s="225">
        <f>VLOOKUP(A78,'[2]ВОМ КГ-3 СОЭКС'!$C$5:$O$1709,12,0)</f>
        <v>2</v>
      </c>
      <c r="L78" s="225">
        <f>VLOOKUP(A78,'[2]ВОМ КГ-3 СОЭКС'!$C$5:$O$1709,13,0)</f>
        <v>3506.4</v>
      </c>
      <c r="M78" s="265"/>
      <c r="N78" s="259"/>
      <c r="O78" s="90" t="s">
        <v>4799</v>
      </c>
      <c r="P78" s="91" t="s">
        <v>4789</v>
      </c>
    </row>
    <row r="79" spans="1:17" x14ac:dyDescent="0.3">
      <c r="A79" s="279" t="s">
        <v>32</v>
      </c>
      <c r="B79" s="279" t="s">
        <v>3366</v>
      </c>
      <c r="C79" s="279">
        <v>20</v>
      </c>
      <c r="D79" s="279">
        <f>VLOOKUP(A79,'2 очередь'!B12:E454,4,0)</f>
        <v>1764.7</v>
      </c>
      <c r="E79" s="279">
        <v>5</v>
      </c>
      <c r="F79" s="279"/>
      <c r="G79" s="279"/>
      <c r="H79" s="279">
        <v>9</v>
      </c>
      <c r="I79" s="280">
        <f t="shared" si="0"/>
        <v>14</v>
      </c>
      <c r="J79" s="344">
        <f t="shared" si="2"/>
        <v>24.7058</v>
      </c>
      <c r="K79" s="281">
        <f>VLOOKUP(A79,'[2]ВОМ КГ-3 СОЭКС'!$C$5:$O$1709,12,0)</f>
        <v>14</v>
      </c>
      <c r="L79" s="281">
        <f>VLOOKUP(A79,'[2]ВОМ КГ-3 СОЭКС'!$C$5:$O$1709,13,0)</f>
        <v>24705.8</v>
      </c>
      <c r="M79" s="284"/>
      <c r="N79" s="286" t="s">
        <v>4858</v>
      </c>
      <c r="O79" s="90" t="s">
        <v>4800</v>
      </c>
      <c r="P79" s="91" t="s">
        <v>4789</v>
      </c>
    </row>
    <row r="80" spans="1:17" ht="15.6" x14ac:dyDescent="0.3">
      <c r="A80" s="334" t="s">
        <v>2208</v>
      </c>
      <c r="B80" s="334" t="s">
        <v>3709</v>
      </c>
      <c r="C80" s="335">
        <v>1</v>
      </c>
      <c r="D80" s="346">
        <v>4551.2</v>
      </c>
      <c r="E80" s="336"/>
      <c r="F80" s="336"/>
      <c r="G80" s="336"/>
      <c r="H80" s="336"/>
      <c r="I80" s="351">
        <v>1</v>
      </c>
      <c r="J80" s="343">
        <f t="shared" si="2"/>
        <v>4.5511999999999997</v>
      </c>
      <c r="K80" s="338"/>
      <c r="L80" s="338"/>
      <c r="M80" s="352"/>
      <c r="N80" s="286"/>
      <c r="O80" s="90"/>
      <c r="P80" s="91"/>
    </row>
    <row r="81" spans="1:16" x14ac:dyDescent="0.3">
      <c r="A81" s="235" t="s">
        <v>33</v>
      </c>
      <c r="B81" s="235" t="s">
        <v>3714</v>
      </c>
      <c r="C81" s="235">
        <v>1</v>
      </c>
      <c r="D81" s="235">
        <f>VLOOKUP(A81,'3 очередь'!B3:E528,4,0)</f>
        <v>4386.3999999999996</v>
      </c>
      <c r="E81" s="235">
        <v>1</v>
      </c>
      <c r="F81" s="235"/>
      <c r="G81" s="235"/>
      <c r="H81" s="235"/>
      <c r="I81" s="231">
        <f t="shared" si="0"/>
        <v>1</v>
      </c>
      <c r="J81" s="342">
        <f t="shared" si="2"/>
        <v>4.3864000000000001</v>
      </c>
      <c r="K81" s="225">
        <f>VLOOKUP(A81,'[2]ВОМ КГ-3 СОЭКС'!$C$5:$O$1709,12,0)</f>
        <v>1</v>
      </c>
      <c r="L81" s="225">
        <f>VLOOKUP(A81,'[2]ВОМ КГ-3 СОЭКС'!$C$5:$O$1709,13,0)</f>
        <v>4386.3999999999996</v>
      </c>
      <c r="M81" s="265"/>
      <c r="N81" s="259"/>
      <c r="O81" s="90" t="s">
        <v>4801</v>
      </c>
      <c r="P81" s="91" t="s">
        <v>4789</v>
      </c>
    </row>
    <row r="82" spans="1:16" x14ac:dyDescent="0.3">
      <c r="A82" s="235" t="s">
        <v>149</v>
      </c>
      <c r="B82" s="235" t="s">
        <v>3715</v>
      </c>
      <c r="C82" s="235">
        <v>1</v>
      </c>
      <c r="D82" s="235">
        <f>VLOOKUP(A82,'3 очередь'!B4:E529,4,0)</f>
        <v>4425.1000000000004</v>
      </c>
      <c r="E82" s="235"/>
      <c r="F82" s="235"/>
      <c r="G82" s="235">
        <v>1</v>
      </c>
      <c r="H82" s="235"/>
      <c r="I82" s="231">
        <f t="shared" si="0"/>
        <v>1</v>
      </c>
      <c r="J82" s="342">
        <f t="shared" si="2"/>
        <v>4.4251000000000005</v>
      </c>
      <c r="K82" s="225">
        <f>VLOOKUP(A82,'[2]ВОМ КГ-3 СОЭКС'!$C$5:$O$1709,12,0)</f>
        <v>1</v>
      </c>
      <c r="L82" s="225">
        <f>VLOOKUP(A82,'[2]ВОМ КГ-3 СОЭКС'!$C$5:$O$1709,13,0)</f>
        <v>4425.1000000000004</v>
      </c>
      <c r="M82" s="265"/>
      <c r="N82" s="259"/>
      <c r="O82" s="90" t="s">
        <v>4802</v>
      </c>
      <c r="P82" s="91" t="s">
        <v>4789</v>
      </c>
    </row>
    <row r="83" spans="1:16" x14ac:dyDescent="0.3">
      <c r="A83" s="235" t="s">
        <v>34</v>
      </c>
      <c r="B83" s="235" t="s">
        <v>4256</v>
      </c>
      <c r="C83" s="235">
        <v>1</v>
      </c>
      <c r="D83" s="235">
        <f>VLOOKUP(A83,'4 очередь'!B3:E523,4,0)</f>
        <v>4381.8999999999996</v>
      </c>
      <c r="E83" s="235">
        <v>1</v>
      </c>
      <c r="F83" s="235"/>
      <c r="G83" s="235"/>
      <c r="H83" s="235"/>
      <c r="I83" s="231">
        <f t="shared" ref="I83" si="3">IF(SUM(E83:H83)=0, "-", SUM(E83:H83))</f>
        <v>1</v>
      </c>
      <c r="J83" s="342">
        <f t="shared" si="2"/>
        <v>4.3818999999999999</v>
      </c>
      <c r="K83" s="225">
        <f>VLOOKUP(A83,'[2]ВОМ КГ-3 СОЭКС'!$C$5:$O$1709,12,0)</f>
        <v>1</v>
      </c>
      <c r="L83" s="225">
        <f>VLOOKUP(A83,'[2]ВОМ КГ-3 СОЭКС'!$C$5:$O$1709,13,0)</f>
        <v>4381.8999999999996</v>
      </c>
      <c r="M83" s="265"/>
      <c r="N83" s="259"/>
      <c r="O83" s="90" t="s">
        <v>4803</v>
      </c>
      <c r="P83" s="91" t="s">
        <v>4789</v>
      </c>
    </row>
    <row r="84" spans="1:16" x14ac:dyDescent="0.3">
      <c r="A84" s="224"/>
      <c r="B84" s="224"/>
      <c r="C84" s="224"/>
      <c r="D84" s="347"/>
      <c r="E84" s="224"/>
      <c r="F84" s="224"/>
      <c r="G84" s="224"/>
      <c r="H84" s="224"/>
      <c r="I84" s="268"/>
      <c r="J84" s="224"/>
      <c r="K84" s="269"/>
      <c r="L84" s="269"/>
      <c r="M84" s="265"/>
      <c r="N84" s="259"/>
    </row>
    <row r="85" spans="1:16" x14ac:dyDescent="0.3">
      <c r="A85" s="224"/>
      <c r="B85" s="224" t="s">
        <v>4780</v>
      </c>
      <c r="C85" s="225">
        <f t="shared" ref="C85:I85" si="4">SUM(C2:C83)</f>
        <v>247</v>
      </c>
      <c r="D85" s="225"/>
      <c r="E85" s="225">
        <f t="shared" si="4"/>
        <v>18</v>
      </c>
      <c r="F85" s="225">
        <f t="shared" si="4"/>
        <v>16</v>
      </c>
      <c r="G85" s="225">
        <f t="shared" si="4"/>
        <v>37</v>
      </c>
      <c r="H85" s="225">
        <f t="shared" si="4"/>
        <v>41</v>
      </c>
      <c r="I85" s="226">
        <f t="shared" si="4"/>
        <v>149</v>
      </c>
      <c r="J85" s="223">
        <v>298.19840000000005</v>
      </c>
      <c r="K85" s="226">
        <f>SUM(K2:K83)</f>
        <v>115</v>
      </c>
      <c r="L85" s="225">
        <f>SUM(L2:L83)/1000</f>
        <v>306.50480000000005</v>
      </c>
      <c r="M85" s="265"/>
      <c r="N85" s="259"/>
    </row>
    <row r="86" spans="1:16" x14ac:dyDescent="0.3">
      <c r="A86" s="224"/>
      <c r="B86" s="224" t="s">
        <v>4827</v>
      </c>
      <c r="C86" s="224"/>
      <c r="D86" s="347"/>
      <c r="E86" s="224"/>
      <c r="F86" s="224"/>
      <c r="G86" s="224"/>
      <c r="H86" s="224"/>
      <c r="I86" s="268"/>
      <c r="J86" s="224"/>
      <c r="K86" s="269"/>
      <c r="L86" s="270">
        <f>L85-J85</f>
        <v>8.3063999999999965</v>
      </c>
      <c r="M86" s="265"/>
      <c r="N86" s="259"/>
    </row>
    <row r="87" spans="1:16" ht="71.400000000000006" customHeight="1" x14ac:dyDescent="0.3">
      <c r="B87" s="340" t="s">
        <v>5020</v>
      </c>
      <c r="L87" s="221"/>
      <c r="M87" s="256"/>
      <c r="N87" s="287"/>
    </row>
    <row r="88" spans="1:16" s="238" customFormat="1" x14ac:dyDescent="0.3">
      <c r="A88" s="236"/>
      <c r="B88" s="237"/>
      <c r="D88" s="349"/>
      <c r="F88" s="89"/>
      <c r="G88" s="89"/>
      <c r="H88" s="89"/>
      <c r="K88" s="236"/>
      <c r="L88" s="236"/>
      <c r="M88" s="257"/>
      <c r="N88" s="257"/>
    </row>
    <row r="89" spans="1:16" s="236" customFormat="1" ht="45.6" customHeight="1" x14ac:dyDescent="0.3">
      <c r="B89" s="239" t="s">
        <v>4828</v>
      </c>
      <c r="C89" s="241" t="s">
        <v>4831</v>
      </c>
      <c r="D89" s="241"/>
      <c r="E89" s="242" t="s">
        <v>4836</v>
      </c>
      <c r="F89" s="244" t="s">
        <v>4830</v>
      </c>
      <c r="G89" s="89"/>
      <c r="H89" s="89"/>
      <c r="M89" s="254"/>
      <c r="N89" s="254"/>
    </row>
    <row r="90" spans="1:16" s="236" customFormat="1" ht="34.200000000000003" customHeight="1" x14ac:dyDescent="0.3">
      <c r="B90" s="356" t="s">
        <v>4829</v>
      </c>
      <c r="C90" s="240" t="s">
        <v>4837</v>
      </c>
      <c r="D90" s="240"/>
      <c r="E90" s="243" t="s">
        <v>4835</v>
      </c>
      <c r="F90" s="245">
        <f>309.33-298.2-2.822</f>
        <v>8.3079999999999963</v>
      </c>
      <c r="G90" s="227" t="s">
        <v>4838</v>
      </c>
      <c r="H90" s="89"/>
      <c r="M90" s="254"/>
      <c r="N90" s="254"/>
    </row>
    <row r="91" spans="1:16" s="236" customFormat="1" ht="34.5" customHeight="1" x14ac:dyDescent="0.3">
      <c r="B91" s="356"/>
      <c r="C91" s="240" t="s">
        <v>4832</v>
      </c>
      <c r="D91" s="240"/>
      <c r="E91" s="243" t="s">
        <v>4833</v>
      </c>
      <c r="F91" s="245" t="s">
        <v>4834</v>
      </c>
      <c r="G91" s="89"/>
      <c r="H91" s="89"/>
      <c r="M91" s="254"/>
      <c r="N91" s="254"/>
    </row>
    <row r="92" spans="1:16" x14ac:dyDescent="0.3">
      <c r="A92" s="236"/>
      <c r="C92" s="221"/>
      <c r="D92" s="221"/>
    </row>
    <row r="94" spans="1:16" x14ac:dyDescent="0.3">
      <c r="A94" s="229" t="s">
        <v>16</v>
      </c>
      <c r="B94" s="229" t="s">
        <v>468</v>
      </c>
      <c r="C94" s="233">
        <v>2</v>
      </c>
      <c r="D94" s="233"/>
      <c r="E94" s="233"/>
      <c r="F94" s="233"/>
      <c r="G94" s="233">
        <v>1</v>
      </c>
      <c r="H94" s="233"/>
      <c r="I94" s="231">
        <v>1</v>
      </c>
      <c r="J94" s="232">
        <v>1582.3</v>
      </c>
      <c r="K94" s="260">
        <v>2</v>
      </c>
      <c r="L94" s="225">
        <v>3164.6</v>
      </c>
      <c r="M94" s="255"/>
      <c r="N94" s="259"/>
    </row>
    <row r="95" spans="1:16" x14ac:dyDescent="0.3">
      <c r="A95" s="229" t="s">
        <v>116</v>
      </c>
      <c r="B95" s="229" t="s">
        <v>476</v>
      </c>
      <c r="C95" s="233">
        <v>2</v>
      </c>
      <c r="D95" s="233"/>
      <c r="E95" s="233"/>
      <c r="F95" s="233"/>
      <c r="G95" s="233"/>
      <c r="H95" s="233"/>
      <c r="I95" s="231" t="s">
        <v>4839</v>
      </c>
      <c r="J95" s="232"/>
      <c r="K95" s="260">
        <v>1</v>
      </c>
      <c r="L95" s="225">
        <v>1598.6</v>
      </c>
      <c r="M95" s="255"/>
      <c r="N95" s="259"/>
    </row>
    <row r="96" spans="1:16" x14ac:dyDescent="0.3">
      <c r="A96" s="234" t="s">
        <v>21</v>
      </c>
      <c r="B96" s="234" t="s">
        <v>506</v>
      </c>
      <c r="C96" s="233">
        <v>4</v>
      </c>
      <c r="D96" s="233"/>
      <c r="E96" s="233"/>
      <c r="F96" s="233"/>
      <c r="G96" s="233">
        <v>4</v>
      </c>
      <c r="H96" s="233"/>
      <c r="I96" s="231">
        <v>4</v>
      </c>
      <c r="J96" s="232">
        <v>4761.6000000000004</v>
      </c>
      <c r="K96" s="260">
        <v>3</v>
      </c>
      <c r="L96" s="225">
        <v>3571.2000000000003</v>
      </c>
      <c r="M96" s="255"/>
      <c r="N96" s="259"/>
    </row>
    <row r="97" spans="1:15" x14ac:dyDescent="0.3">
      <c r="A97" s="229" t="s">
        <v>23</v>
      </c>
      <c r="B97" s="229" t="s">
        <v>512</v>
      </c>
      <c r="C97" s="233">
        <v>7</v>
      </c>
      <c r="D97" s="233"/>
      <c r="E97" s="233">
        <v>3</v>
      </c>
      <c r="F97" s="233"/>
      <c r="G97" s="233"/>
      <c r="H97" s="233">
        <v>3</v>
      </c>
      <c r="I97" s="231">
        <v>6</v>
      </c>
      <c r="J97" s="232">
        <v>10588.2</v>
      </c>
      <c r="K97" s="260">
        <v>7</v>
      </c>
      <c r="L97" s="225">
        <v>12352.9</v>
      </c>
      <c r="M97" s="255"/>
      <c r="N97" s="259"/>
    </row>
    <row r="98" spans="1:15" x14ac:dyDescent="0.3">
      <c r="A98" s="229" t="s">
        <v>1782</v>
      </c>
      <c r="B98" s="229" t="s">
        <v>3246</v>
      </c>
      <c r="C98" s="230">
        <v>1</v>
      </c>
      <c r="D98" s="230"/>
      <c r="E98" s="230"/>
      <c r="F98" s="230"/>
      <c r="G98" s="230"/>
      <c r="H98" s="230"/>
      <c r="I98" s="231" t="s">
        <v>4839</v>
      </c>
      <c r="J98" s="232"/>
      <c r="K98" s="260">
        <v>1</v>
      </c>
      <c r="L98" s="225">
        <v>4551.2</v>
      </c>
      <c r="M98" s="255"/>
      <c r="N98" s="259"/>
      <c r="O98" s="246"/>
    </row>
    <row r="99" spans="1:15" x14ac:dyDescent="0.3">
      <c r="A99" s="247"/>
      <c r="B99" s="247"/>
      <c r="C99" s="247"/>
      <c r="D99" s="247"/>
      <c r="E99" s="247"/>
      <c r="F99" s="247"/>
      <c r="G99" s="247"/>
      <c r="H99" s="247"/>
      <c r="I99" s="248"/>
      <c r="J99" s="249">
        <f>SUM(J94:J98)/1000</f>
        <v>16.932100000000002</v>
      </c>
      <c r="K99" s="262"/>
      <c r="L99" s="263">
        <f>SUM(L94:L98)/1000</f>
        <v>25.238499999999998</v>
      </c>
      <c r="M99" s="259"/>
      <c r="N99" s="259"/>
      <c r="O99" s="246"/>
    </row>
    <row r="100" spans="1:15" x14ac:dyDescent="0.3">
      <c r="C100" s="250" t="s">
        <v>4846</v>
      </c>
      <c r="D100" s="250"/>
      <c r="E100" s="250" t="s">
        <v>4847</v>
      </c>
    </row>
    <row r="101" spans="1:15" x14ac:dyDescent="0.3">
      <c r="A101" s="229" t="s">
        <v>16</v>
      </c>
      <c r="B101" s="229" t="s">
        <v>468</v>
      </c>
      <c r="C101" s="251">
        <v>1</v>
      </c>
      <c r="D101" s="251"/>
      <c r="E101" s="251">
        <v>2</v>
      </c>
      <c r="F101" s="89" t="s">
        <v>4840</v>
      </c>
    </row>
    <row r="102" spans="1:15" x14ac:dyDescent="0.3">
      <c r="A102" s="229" t="s">
        <v>116</v>
      </c>
      <c r="B102" s="229" t="s">
        <v>476</v>
      </c>
      <c r="C102" s="251" t="s">
        <v>4839</v>
      </c>
      <c r="D102" s="251"/>
      <c r="E102" s="251">
        <v>1</v>
      </c>
      <c r="F102" s="89" t="s">
        <v>4841</v>
      </c>
    </row>
    <row r="103" spans="1:15" x14ac:dyDescent="0.3">
      <c r="A103" s="234" t="s">
        <v>21</v>
      </c>
      <c r="B103" s="234" t="s">
        <v>506</v>
      </c>
      <c r="C103" s="251">
        <v>4</v>
      </c>
      <c r="D103" s="251"/>
      <c r="E103" s="251">
        <v>3</v>
      </c>
      <c r="F103" s="89" t="s">
        <v>4842</v>
      </c>
    </row>
    <row r="104" spans="1:15" x14ac:dyDescent="0.3">
      <c r="A104" s="229" t="s">
        <v>23</v>
      </c>
      <c r="B104" s="229" t="s">
        <v>512</v>
      </c>
      <c r="C104" s="251">
        <v>6</v>
      </c>
      <c r="D104" s="251"/>
      <c r="E104" s="251">
        <v>7</v>
      </c>
      <c r="F104" s="89" t="s">
        <v>4843</v>
      </c>
    </row>
    <row r="105" spans="1:15" x14ac:dyDescent="0.3">
      <c r="A105" s="229" t="s">
        <v>1782</v>
      </c>
      <c r="B105" s="229" t="s">
        <v>3246</v>
      </c>
      <c r="C105" s="251" t="s">
        <v>4839</v>
      </c>
      <c r="D105" s="251"/>
      <c r="E105" s="251">
        <v>1</v>
      </c>
      <c r="F105" s="246" t="s">
        <v>4844</v>
      </c>
    </row>
    <row r="106" spans="1:15" x14ac:dyDescent="0.3">
      <c r="B106" s="252" t="s">
        <v>4845</v>
      </c>
      <c r="C106" s="253"/>
      <c r="D106" s="350"/>
      <c r="E106" s="250"/>
    </row>
  </sheetData>
  <autoFilter ref="A1:I83" xr:uid="{4DACC5D5-4ECE-4BBF-9EF4-EDF79233D4FC}"/>
  <mergeCells count="2">
    <mergeCell ref="B90:B91"/>
    <mergeCell ref="Q58:Q76"/>
  </mergeCells>
  <pageMargins left="0.7" right="0.7" top="0.75" bottom="0.75" header="0.3" footer="0.3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6.5546875" style="2" customWidth="1"/>
    <col min="6" max="6" width="14.33203125" style="2" customWidth="1"/>
    <col min="7" max="7" width="14.33203125" style="4" customWidth="1"/>
    <col min="8" max="8" width="11.6640625" style="1" customWidth="1"/>
    <col min="9" max="9" width="9.109375" style="1"/>
    <col min="10" max="10" width="35.33203125" style="1" customWidth="1"/>
    <col min="11" max="11" width="13.44140625" style="1" customWidth="1"/>
    <col min="12" max="16384" width="9.109375" style="1"/>
  </cols>
  <sheetData>
    <row r="1" spans="1:11" s="3" customFormat="1" ht="40.5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3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Row],[Марка]],'[3]ВОМ-1'!$B$3:$F$573,5,0)</f>
        <v>18818.5</v>
      </c>
      <c r="K2" s="16">
        <f>Таблица1[[#This Row],[Масса по ОВ
(общая)]]-J2</f>
        <v>-15054.8</v>
      </c>
    </row>
    <row r="3" spans="1:11" x14ac:dyDescent="0.3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Row],[Марка]],'[3]ВОМ-1'!$B$3:$F$573,5,0)</f>
        <v>3757.4</v>
      </c>
      <c r="K3" s="16">
        <f>Таблица1[[#This Row],[Масса по ОВ
(общая)]]-J3</f>
        <v>0</v>
      </c>
    </row>
    <row r="4" spans="1:11" x14ac:dyDescent="0.3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Row],[Марка]],'[3]ВОМ-1'!$B$3:$F$573,5,0)</f>
        <v>#N/A</v>
      </c>
      <c r="K4" s="16" t="e">
        <f>Таблица1[[#This Row],[Масса по ОВ
(общая)]]-J4</f>
        <v>#N/A</v>
      </c>
    </row>
    <row r="5" spans="1:11" x14ac:dyDescent="0.3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Row],[Марка]],'[3]ВОМ-1'!$B$3:$F$573,5,0)</f>
        <v>#N/A</v>
      </c>
      <c r="K5" s="16" t="e">
        <f>Таблица1[[#This Row],[Масса по ОВ
(общая)]]-J5</f>
        <v>#N/A</v>
      </c>
    </row>
    <row r="6" spans="1:11" x14ac:dyDescent="0.3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Row],[Марка]],'[3]ВОМ-1'!$B$3:$F$573,5,0)</f>
        <v>#N/A</v>
      </c>
      <c r="K6" s="16" t="e">
        <f>Таблица1[[#This Row],[Масса по ОВ
(общая)]]-J6</f>
        <v>#N/A</v>
      </c>
    </row>
    <row r="7" spans="1:11" x14ac:dyDescent="0.3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Row],[Марка]],'[3]ВОМ-1'!$B$3:$F$573,5,0)</f>
        <v>4542.8999999999996</v>
      </c>
      <c r="K7" s="16">
        <f>Таблица1[[#This Row],[Масса по ОВ
(общая)]]-J7</f>
        <v>0</v>
      </c>
    </row>
    <row r="8" spans="1:11" x14ac:dyDescent="0.3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Row],[Марка]],'[3]ВОМ-1'!$B$3:$F$573,5,0)</f>
        <v>#N/A</v>
      </c>
      <c r="K8" s="16" t="e">
        <f>Таблица1[[#This Row],[Масса по ОВ
(общая)]]-J8</f>
        <v>#N/A</v>
      </c>
    </row>
    <row r="9" spans="1:11" x14ac:dyDescent="0.3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Row],[Марка]],'[3]ВОМ-1'!$B$3:$F$573,5,0)</f>
        <v>18818.5</v>
      </c>
      <c r="K9" s="16">
        <f>Таблица1[[#This Row],[Масса по ОВ
(общая)]]-J9</f>
        <v>-11291.1</v>
      </c>
    </row>
    <row r="10" spans="1:11" x14ac:dyDescent="0.3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Row],[Марка]],'[3]ВОМ-1'!$B$3:$F$573,5,0)</f>
        <v>#N/A</v>
      </c>
      <c r="K10" s="16" t="e">
        <f>Таблица1[[#This Row],[Масса по ОВ
(общая)]]-J10</f>
        <v>#N/A</v>
      </c>
    </row>
    <row r="11" spans="1:11" x14ac:dyDescent="0.3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Row],[Марка]],'[3]ВОМ-1'!$B$3:$F$573,5,0)</f>
        <v>#N/A</v>
      </c>
      <c r="K11" s="16" t="e">
        <f>Таблица1[[#This Row],[Масса по ОВ
(общая)]]-J11</f>
        <v>#N/A</v>
      </c>
    </row>
    <row r="12" spans="1:11" x14ac:dyDescent="0.3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Row],[Марка]],'[3]ВОМ-1'!$B$3:$F$573,5,0)</f>
        <v>3785.1</v>
      </c>
      <c r="K12" s="16">
        <f>Таблица1[[#This Row],[Масса по ОВ
(общая)]]-J12</f>
        <v>0</v>
      </c>
    </row>
    <row r="13" spans="1:11" x14ac:dyDescent="0.3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Row],[Марка]],'[3]ВОМ-1'!$B$3:$F$573,5,0)</f>
        <v>3796.9</v>
      </c>
      <c r="K13" s="16">
        <f>Таблица1[[#This Row],[Масса по ОВ
(общая)]]-J13</f>
        <v>0</v>
      </c>
    </row>
    <row r="14" spans="1:11" x14ac:dyDescent="0.3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Row],[Марка]],'[3]ВОМ-1'!$B$3:$F$573,5,0)</f>
        <v>#N/A</v>
      </c>
      <c r="K14" s="16" t="e">
        <f>Таблица1[[#This Row],[Масса по ОВ
(общая)]]-J14</f>
        <v>#N/A</v>
      </c>
    </row>
    <row r="15" spans="1:11" x14ac:dyDescent="0.3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Row],[Марка]],'[3]ВОМ-1'!$B$3:$F$573,5,0)</f>
        <v>#N/A</v>
      </c>
      <c r="K15" s="16" t="e">
        <f>Таблица1[[#This Row],[Масса по ОВ
(общая)]]-J15</f>
        <v>#N/A</v>
      </c>
    </row>
    <row r="16" spans="1:11" x14ac:dyDescent="0.3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Row],[Марка]],'[3]ВОМ-1'!$B$3:$F$573,5,0)</f>
        <v>3763.7</v>
      </c>
      <c r="K16" s="16">
        <f>Таблица1[[#This Row],[Масса по ОВ
(общая)]]-J16</f>
        <v>0</v>
      </c>
    </row>
    <row r="17" spans="1:11" x14ac:dyDescent="0.3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Row],[Марка]],'[3]ВОМ-1'!$B$3:$F$573,5,0)</f>
        <v>18818.5</v>
      </c>
      <c r="K17" s="16">
        <f>Таблица1[[#This Row],[Масса по ОВ
(общая)]]-J17</f>
        <v>-15054.8</v>
      </c>
    </row>
    <row r="18" spans="1:11" x14ac:dyDescent="0.3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Row],[Марка]],'[3]ВОМ-1'!$B$3:$F$573,5,0)</f>
        <v>#N/A</v>
      </c>
      <c r="K18" s="16" t="e">
        <f>Таблица1[[#This Row],[Масса по ОВ
(общая)]]-J18</f>
        <v>#N/A</v>
      </c>
    </row>
    <row r="19" spans="1:11" x14ac:dyDescent="0.3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Row],[Марка]],'[3]ВОМ-1'!$B$3:$F$573,5,0)</f>
        <v>#N/A</v>
      </c>
      <c r="K19" s="16" t="e">
        <f>Таблица1[[#This Row],[Масса по ОВ
(общая)]]-J19</f>
        <v>#N/A</v>
      </c>
    </row>
    <row r="20" spans="1:11" x14ac:dyDescent="0.3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Row],[Марка]],'[3]ВОМ-1'!$B$3:$F$573,5,0)</f>
        <v>#N/A</v>
      </c>
      <c r="K20" s="16" t="e">
        <f>Таблица1[[#This Row],[Масса по ОВ
(общая)]]-J20</f>
        <v>#N/A</v>
      </c>
    </row>
    <row r="21" spans="1:11" x14ac:dyDescent="0.3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Row],[Марка]],'[3]ВОМ-1'!$B$3:$F$573,5,0)</f>
        <v>1779.2</v>
      </c>
      <c r="K21" s="16">
        <f>Таблица1[[#This Row],[Масса по ОВ
(общая)]]-J21</f>
        <v>0</v>
      </c>
    </row>
    <row r="22" spans="1:11" x14ac:dyDescent="0.3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Row],[Марка]],'[3]ВОМ-1'!$B$3:$F$573,5,0)</f>
        <v>12352.9</v>
      </c>
      <c r="K22" s="16">
        <f>Таблица1[[#This Row],[Масса по ОВ
(общая)]]-J22</f>
        <v>-8823.5</v>
      </c>
    </row>
    <row r="23" spans="1:11" x14ac:dyDescent="0.3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Row],[Марка]],'[3]ВОМ-1'!$B$3:$F$573,5,0)</f>
        <v>1753.2</v>
      </c>
      <c r="K23" s="16">
        <f>Таблица1[[#This Row],[Масса по ОВ
(общая)]]-J23</f>
        <v>0</v>
      </c>
    </row>
    <row r="24" spans="1:11" x14ac:dyDescent="0.3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Row],[Марка]],'[3]ВОМ-1'!$B$3:$F$573,5,0)</f>
        <v>#N/A</v>
      </c>
      <c r="K24" s="16" t="e">
        <f>Таблица1[[#This Row],[Масса по ОВ
(общая)]]-J24</f>
        <v>#N/A</v>
      </c>
    </row>
    <row r="25" spans="1:11" x14ac:dyDescent="0.3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Row],[Марка]],'[3]ВОМ-1'!$B$3:$F$573,5,0)</f>
        <v>#N/A</v>
      </c>
      <c r="K25" s="16" t="e">
        <f>Таблица1[[#This Row],[Масса по ОВ
(общая)]]-J25</f>
        <v>#N/A</v>
      </c>
    </row>
    <row r="26" spans="1:11" x14ac:dyDescent="0.3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Row],[Марка]],'[3]ВОМ-1'!$B$3:$F$573,5,0)</f>
        <v>#N/A</v>
      </c>
      <c r="K26" s="16" t="e">
        <f>Таблица1[[#This Row],[Масса по ОВ
(общая)]]-J26</f>
        <v>#N/A</v>
      </c>
    </row>
    <row r="27" spans="1:11" x14ac:dyDescent="0.3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Row],[Марка]],'[3]ВОМ-1'!$B$3:$F$573,5,0)</f>
        <v>#N/A</v>
      </c>
      <c r="K27" s="16" t="e">
        <f>Таблица1[[#This Row],[Масса по ОВ
(общая)]]-J27</f>
        <v>#N/A</v>
      </c>
    </row>
    <row r="28" spans="1:11" x14ac:dyDescent="0.3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Row],[Марка]],'[3]ВОМ-1'!$B$3:$F$573,5,0)</f>
        <v>#N/A</v>
      </c>
      <c r="K28" s="16" t="e">
        <f>Таблица1[[#This Row],[Масса по ОВ
(общая)]]-J28</f>
        <v>#N/A</v>
      </c>
    </row>
    <row r="29" spans="1:11" x14ac:dyDescent="0.3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Row],[Марка]],'[3]ВОМ-1'!$B$3:$F$573,5,0)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3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Row],[Марка]],'[3]ВОМ-1'!$B$3:$F$573,5,0)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3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Row],[Марка]],'[3]ВОМ-1'!$B$3:$F$573,5,0)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3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Row],[Марка]],'[3]ВОМ-1'!$B$3:$F$573,5,0)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3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Row],[Марка]],'[3]ВОМ-1'!$B$3:$F$573,5,0)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3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Row],[Марка]],'[3]ВОМ-1'!$B$3:$F$573,5,0)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3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Row],[Марка]],'[3]ВОМ-1'!$B$3:$F$573,5,0)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3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Row],[Марка]],'[3]ВОМ-1'!$B$3:$F$573,5,0)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3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Row],[Марка]],'[3]ВОМ-1'!$B$3:$F$573,5,0)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3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Row],[Марка]],'[3]ВОМ-1'!$B$3:$F$573,5,0)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3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Row],[Марка]],'[3]ВОМ-1'!$B$3:$F$573,5,0)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3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Row],[Марка]],'[3]ВОМ-1'!$B$3:$F$573,5,0)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3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Row],[Марка]],'[3]ВОМ-1'!$B$3:$F$573,5,0)</f>
        <v>#N/A</v>
      </c>
      <c r="K41" s="16" t="e">
        <f>Таблица1[[#This Row],[Масса по ОВ
(общая)]]-J41</f>
        <v>#N/A</v>
      </c>
    </row>
    <row r="42" spans="1:11" x14ac:dyDescent="0.3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Row],[Марка]],'[3]ВОМ-1'!$B$3:$F$573,5,0)</f>
        <v>12352.9</v>
      </c>
      <c r="K42" s="16">
        <f>Таблица1[[#This Row],[Масса по ОВ
(общая)]]-J42</f>
        <v>-8823.5</v>
      </c>
    </row>
    <row r="43" spans="1:11" x14ac:dyDescent="0.3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Row],[Марка]],'[3]ВОМ-1'!$B$3:$F$573,5,0)</f>
        <v>1786.1</v>
      </c>
      <c r="K43" s="16">
        <f>Таблица1[[#This Row],[Масса по ОВ
(общая)]]-J43</f>
        <v>0</v>
      </c>
    </row>
    <row r="44" spans="1:11" x14ac:dyDescent="0.3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Row],[Марка]],'[3]ВОМ-1'!$B$3:$F$573,5,0)</f>
        <v>#N/A</v>
      </c>
      <c r="K44" s="16" t="e">
        <f>Таблица1[[#This Row],[Масса по ОВ
(общая)]]-J44</f>
        <v>#N/A</v>
      </c>
    </row>
    <row r="45" spans="1:11" x14ac:dyDescent="0.3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Row],[Марка]],'[3]ВОМ-1'!$B$3:$F$573,5,0)</f>
        <v>#N/A</v>
      </c>
      <c r="K45" s="16" t="e">
        <f>Таблица1[[#This Row],[Масса по ОВ
(общая)]]-J45</f>
        <v>#N/A</v>
      </c>
    </row>
    <row r="46" spans="1:11" x14ac:dyDescent="0.3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Row],[Марка]],'[3]ВОМ-1'!$B$3:$F$573,5,0)</f>
        <v>2169.5</v>
      </c>
      <c r="K46" s="16">
        <f>Таблица1[[#This Row],[Масса по ОВ
(общая)]]-J46</f>
        <v>0</v>
      </c>
    </row>
    <row r="47" spans="1:11" x14ac:dyDescent="0.3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Row],[Марка]],'[3]ВОМ-1'!$B$3:$F$573,5,0)</f>
        <v>2048.1</v>
      </c>
      <c r="K47" s="16">
        <f>Таблица1[[#This Row],[Масса по ОВ
(общая)]]-J47</f>
        <v>0</v>
      </c>
    </row>
    <row r="48" spans="1:11" x14ac:dyDescent="0.3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Row],[Марка]],'[3]ВОМ-1'!$B$3:$F$573,5,0)</f>
        <v>2043.1</v>
      </c>
      <c r="K48" s="16">
        <f>Таблица1[[#This Row],[Масса по ОВ
(общая)]]-J48</f>
        <v>0</v>
      </c>
    </row>
    <row r="49" spans="1:11" x14ac:dyDescent="0.3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Row],[Марка]],'[3]ВОМ-1'!$B$3:$F$573,5,0)</f>
        <v>2039.2</v>
      </c>
      <c r="K49" s="16">
        <f>Таблица1[[#This Row],[Масса по ОВ
(общая)]]-J49</f>
        <v>0</v>
      </c>
    </row>
    <row r="50" spans="1:11" x14ac:dyDescent="0.3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Row],[Марка]],'[3]ВОМ-1'!$B$3:$F$573,5,0)</f>
        <v>2032.1</v>
      </c>
      <c r="K50" s="16">
        <f>Таблица1[[#This Row],[Масса по ОВ
(общая)]]-J50</f>
        <v>0</v>
      </c>
    </row>
    <row r="51" spans="1:11" x14ac:dyDescent="0.3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Row],[Марка]],'[3]ВОМ-1'!$B$3:$F$573,5,0)</f>
        <v>595.9</v>
      </c>
      <c r="K51" s="16">
        <f>Таблица1[[#This Row],[Масса по ОВ
(общая)]]-J51</f>
        <v>0</v>
      </c>
    </row>
    <row r="52" spans="1:11" x14ac:dyDescent="0.3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Row],[Марка]],'[3]ВОМ-1'!$B$3:$F$573,5,0)</f>
        <v>595.9</v>
      </c>
      <c r="K52" s="16">
        <f>Таблица1[[#This Row],[Масса по ОВ
(общая)]]-J52</f>
        <v>0</v>
      </c>
    </row>
    <row r="53" spans="1:11" x14ac:dyDescent="0.3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Row],[Марка]],'[3]ВОМ-1'!$B$3:$F$573,5,0)</f>
        <v>1176</v>
      </c>
      <c r="K53" s="16">
        <f>Таблица1[[#This Row],[Масса по ОВ
(общая)]]-J53</f>
        <v>0</v>
      </c>
    </row>
    <row r="54" spans="1:11" x14ac:dyDescent="0.3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Row],[Марка]],'[3]ВОМ-1'!$B$3:$F$573,5,0)</f>
        <v>1352.8</v>
      </c>
      <c r="K54" s="16">
        <f>Таблица1[[#This Row],[Масса по ОВ
(общая)]]-J54</f>
        <v>0</v>
      </c>
    </row>
    <row r="55" spans="1:11" x14ac:dyDescent="0.3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Row],[Марка]],'[3]ВОМ-1'!$B$3:$F$573,5,0)</f>
        <v>1372</v>
      </c>
      <c r="K55" s="16">
        <f>Таблица1[[#This Row],[Масса по ОВ
(общая)]]-J55</f>
        <v>0</v>
      </c>
    </row>
    <row r="56" spans="1:11" x14ac:dyDescent="0.3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Row],[Марка]],'[3]ВОМ-1'!$B$3:$F$573,5,0)</f>
        <v>651</v>
      </c>
      <c r="K56" s="16">
        <f>Таблица1[[#This Row],[Масса по ОВ
(общая)]]-J56</f>
        <v>0</v>
      </c>
    </row>
    <row r="57" spans="1:11" x14ac:dyDescent="0.3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Row],[Марка]],'[3]ВОМ-1'!$B$3:$F$573,5,0)</f>
        <v>651</v>
      </c>
      <c r="K57" s="16">
        <f>Таблица1[[#This Row],[Масса по ОВ
(общая)]]-J57</f>
        <v>0</v>
      </c>
    </row>
    <row r="58" spans="1:11" x14ac:dyDescent="0.3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Row],[Марка]],'[3]ВОМ-1'!$B$3:$F$573,5,0)</f>
        <v>648.6</v>
      </c>
      <c r="K58" s="16">
        <f>Таблица1[[#This Row],[Масса по ОВ
(общая)]]-J58</f>
        <v>0</v>
      </c>
    </row>
    <row r="59" spans="1:11" x14ac:dyDescent="0.3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Row],[Марка]],'[3]ВОМ-1'!$B$3:$F$573,5,0)</f>
        <v>660.2</v>
      </c>
      <c r="K59" s="16">
        <f>Таблица1[[#This Row],[Масса по ОВ
(общая)]]-J59</f>
        <v>0</v>
      </c>
    </row>
    <row r="60" spans="1:11" x14ac:dyDescent="0.3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Row],[Марка]],'[3]ВОМ-1'!$B$3:$F$573,5,0)</f>
        <v>648.6</v>
      </c>
      <c r="K60" s="16">
        <f>Таблица1[[#This Row],[Масса по ОВ
(общая)]]-J60</f>
        <v>0</v>
      </c>
    </row>
    <row r="61" spans="1:11" x14ac:dyDescent="0.3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Row],[Марка]],'[3]ВОМ-1'!$B$3:$F$573,5,0)</f>
        <v>657.8</v>
      </c>
      <c r="K61" s="16">
        <f>Таблица1[[#This Row],[Масса по ОВ
(общая)]]-J61</f>
        <v>0</v>
      </c>
    </row>
    <row r="62" spans="1:11" x14ac:dyDescent="0.3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Row],[Марка]],'[3]ВОМ-1'!$B$3:$F$573,5,0)</f>
        <v>1347</v>
      </c>
      <c r="K62" s="16">
        <f>Таблица1[[#This Row],[Масса по ОВ
(общая)]]-J62</f>
        <v>0</v>
      </c>
    </row>
    <row r="63" spans="1:11" x14ac:dyDescent="0.3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Row],[Марка]],'[3]ВОМ-1'!$B$3:$F$573,5,0)</f>
        <v>1370.4</v>
      </c>
      <c r="K63" s="16">
        <f>Таблица1[[#This Row],[Масса по ОВ
(общая)]]-J63</f>
        <v>0</v>
      </c>
    </row>
    <row r="64" spans="1:11" x14ac:dyDescent="0.3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Row],[Марка]],'[3]ВОМ-1'!$B$3:$F$573,5,0)</f>
        <v>2744</v>
      </c>
      <c r="K64" s="16">
        <f>Таблица1[[#This Row],[Масса по ОВ
(общая)]]-J64</f>
        <v>0</v>
      </c>
    </row>
    <row r="65" spans="1:11" x14ac:dyDescent="0.3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Row],[Марка]],'[3]ВОМ-1'!$B$3:$F$573,5,0)</f>
        <v>1372</v>
      </c>
      <c r="K65" s="16">
        <f>Таблица1[[#This Row],[Масса по ОВ
(общая)]]-J65</f>
        <v>0</v>
      </c>
    </row>
    <row r="66" spans="1:11" x14ac:dyDescent="0.3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Row],[Марка]],'[3]ВОМ-1'!$B$3:$F$573,5,0)</f>
        <v>1395.4</v>
      </c>
      <c r="K66" s="16">
        <f>Таблица1[[#This Row],[Масса по ОВ
(общая)]]-J66</f>
        <v>0</v>
      </c>
    </row>
    <row r="67" spans="1:11" x14ac:dyDescent="0.3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Row],[Марка]],'[3]ВОМ-1'!$B$3:$F$573,5,0)</f>
        <v>2694</v>
      </c>
      <c r="K67" s="16">
        <f>Таблица1[[#This Row],[Масса по ОВ
(общая)]]-J67</f>
        <v>0</v>
      </c>
    </row>
    <row r="68" spans="1:11" x14ac:dyDescent="0.3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Row],[Марка]],'[3]ВОМ-1'!$B$3:$F$573,5,0)</f>
        <v>1347</v>
      </c>
      <c r="K68" s="16">
        <f>Таблица1[[#This Row],[Масса по ОВ
(общая)]]-J68</f>
        <v>0</v>
      </c>
    </row>
    <row r="69" spans="1:11" x14ac:dyDescent="0.3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Row],[Марка]],'[3]ВОМ-1'!$B$3:$F$573,5,0)</f>
        <v>1370.4</v>
      </c>
      <c r="K69" s="16">
        <f>Таблица1[[#This Row],[Масса по ОВ
(общая)]]-J69</f>
        <v>0</v>
      </c>
    </row>
    <row r="70" spans="1:11" x14ac:dyDescent="0.3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Row],[Марка]],'[3]ВОМ-1'!$B$3:$F$573,5,0)</f>
        <v>2694</v>
      </c>
      <c r="K70" s="16">
        <f>Таблица1[[#This Row],[Масса по ОВ
(общая)]]-J70</f>
        <v>0</v>
      </c>
    </row>
    <row r="71" spans="1:11" x14ac:dyDescent="0.3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Row],[Марка]],'[3]ВОМ-1'!$B$3:$F$573,5,0)</f>
        <v>265.7</v>
      </c>
      <c r="K71" s="16">
        <f>Таблица1[[#This Row],[Масса по ОВ
(общая)]]-J71</f>
        <v>0</v>
      </c>
    </row>
    <row r="72" spans="1:11" x14ac:dyDescent="0.3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Row],[Марка]],'[3]ВОМ-1'!$B$3:$F$573,5,0)</f>
        <v>288.7</v>
      </c>
      <c r="K72" s="16">
        <f>Таблица1[[#This Row],[Масса по ОВ
(общая)]]-J72</f>
        <v>0</v>
      </c>
    </row>
    <row r="73" spans="1:11" x14ac:dyDescent="0.3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Row],[Марка]],'[3]ВОМ-1'!$B$3:$F$573,5,0)</f>
        <v>270.39999999999998</v>
      </c>
      <c r="K73" s="16">
        <f>Таблица1[[#This Row],[Масса по ОВ
(общая)]]-J73</f>
        <v>0</v>
      </c>
    </row>
    <row r="74" spans="1:11" x14ac:dyDescent="0.3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Row],[Марка]],'[3]ВОМ-1'!$B$3:$F$573,5,0)</f>
        <v>270.39999999999998</v>
      </c>
      <c r="K74" s="16">
        <f>Таблица1[[#This Row],[Масса по ОВ
(общая)]]-J74</f>
        <v>0</v>
      </c>
    </row>
    <row r="75" spans="1:11" x14ac:dyDescent="0.3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Row],[Марка]],'[3]ВОМ-1'!$B$3:$F$573,5,0)</f>
        <v>290</v>
      </c>
      <c r="K75" s="16">
        <f>Таблица1[[#This Row],[Масса по ОВ
(общая)]]-J75</f>
        <v>0</v>
      </c>
    </row>
    <row r="76" spans="1:11" x14ac:dyDescent="0.3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Row],[Марка]],'[3]ВОМ-1'!$B$3:$F$573,5,0)</f>
        <v>308.8</v>
      </c>
      <c r="K76" s="16">
        <f>Таблица1[[#This Row],[Масса по ОВ
(общая)]]-J76</f>
        <v>0</v>
      </c>
    </row>
    <row r="77" spans="1:11" x14ac:dyDescent="0.3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Row],[Марка]],'[3]ВОМ-1'!$B$3:$F$573,5,0)</f>
        <v>280.7</v>
      </c>
      <c r="K77" s="16">
        <f>Таблица1[[#This Row],[Масса по ОВ
(общая)]]-J77</f>
        <v>0</v>
      </c>
    </row>
    <row r="78" spans="1:11" x14ac:dyDescent="0.3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Row],[Марка]],'[3]ВОМ-1'!$B$3:$F$573,5,0)</f>
        <v>299.5</v>
      </c>
      <c r="K78" s="16">
        <f>Таблица1[[#This Row],[Масса по ОВ
(общая)]]-J78</f>
        <v>0</v>
      </c>
    </row>
    <row r="79" spans="1:11" x14ac:dyDescent="0.3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Row],[Марка]],'[3]ВОМ-1'!$B$3:$F$573,5,0)</f>
        <v>330.9</v>
      </c>
      <c r="K79" s="16">
        <f>Таблица1[[#This Row],[Масса по ОВ
(общая)]]-J79</f>
        <v>0</v>
      </c>
    </row>
    <row r="80" spans="1:11" x14ac:dyDescent="0.3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Row],[Марка]],'[3]ВОМ-1'!$B$3:$F$573,5,0)</f>
        <v>350.6</v>
      </c>
      <c r="K80" s="16">
        <f>Таблица1[[#This Row],[Масса по ОВ
(общая)]]-J80</f>
        <v>0</v>
      </c>
    </row>
    <row r="81" spans="1:11" x14ac:dyDescent="0.3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Row],[Марка]],'[3]ВОМ-1'!$B$3:$F$573,5,0)</f>
        <v>329.5</v>
      </c>
      <c r="K81" s="16">
        <f>Таблица1[[#This Row],[Масса по ОВ
(общая)]]-J81</f>
        <v>0</v>
      </c>
    </row>
    <row r="82" spans="1:11" x14ac:dyDescent="0.3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Row],[Марка]],'[3]ВОМ-1'!$B$3:$F$573,5,0)</f>
        <v>349.2</v>
      </c>
      <c r="K82" s="16">
        <f>Таблица1[[#This Row],[Масса по ОВ
(общая)]]-J82</f>
        <v>0</v>
      </c>
    </row>
    <row r="83" spans="1:11" x14ac:dyDescent="0.3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Row],[Марка]],'[3]ВОМ-1'!$B$3:$F$573,5,0)</f>
        <v>312.2</v>
      </c>
      <c r="K83" s="16">
        <f>Таблица1[[#This Row],[Масса по ОВ
(общая)]]-J83</f>
        <v>0</v>
      </c>
    </row>
    <row r="84" spans="1:11" x14ac:dyDescent="0.3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Row],[Марка]],'[3]ВОМ-1'!$B$3:$F$573,5,0)</f>
        <v>331.8</v>
      </c>
      <c r="K84" s="16">
        <f>Таблица1[[#This Row],[Масса по ОВ
(общая)]]-J84</f>
        <v>0</v>
      </c>
    </row>
    <row r="85" spans="1:11" x14ac:dyDescent="0.3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Row],[Марка]],'[3]ВОМ-1'!$B$3:$F$573,5,0)</f>
        <v>630.79999999999995</v>
      </c>
      <c r="K85" s="16">
        <f>Таблица1[[#This Row],[Масса по ОВ
(общая)]]-J85</f>
        <v>0</v>
      </c>
    </row>
    <row r="86" spans="1:11" x14ac:dyDescent="0.3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Row],[Марка]],'[3]ВОМ-1'!$B$3:$F$573,5,0)</f>
        <v>626.20000000000005</v>
      </c>
      <c r="K86" s="16">
        <f>Таблица1[[#This Row],[Масса по ОВ
(общая)]]-J86</f>
        <v>0</v>
      </c>
    </row>
    <row r="87" spans="1:11" x14ac:dyDescent="0.3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Row],[Марка]],'[3]ВОМ-1'!$B$3:$F$573,5,0)</f>
        <v>1226</v>
      </c>
      <c r="K87" s="16">
        <f>Таблица1[[#This Row],[Масса по ОВ
(общая)]]-J87</f>
        <v>0</v>
      </c>
    </row>
    <row r="88" spans="1:11" x14ac:dyDescent="0.3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Row],[Марка]],'[3]ВОМ-1'!$B$3:$F$573,5,0)</f>
        <v>1643</v>
      </c>
      <c r="K88" s="16">
        <f>Таблица1[[#This Row],[Масса по ОВ
(общая)]]-J88</f>
        <v>0</v>
      </c>
    </row>
    <row r="89" spans="1:11" x14ac:dyDescent="0.3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Row],[Марка]],'[3]ВОМ-1'!$B$3:$F$573,5,0)</f>
        <v>1655.1</v>
      </c>
      <c r="K89" s="16">
        <f>Таблица1[[#This Row],[Масса по ОВ
(общая)]]-J89</f>
        <v>0</v>
      </c>
    </row>
    <row r="90" spans="1:11" x14ac:dyDescent="0.3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Row],[Марка]],'[3]ВОМ-1'!$B$3:$F$573,5,0)</f>
        <v>3273.8</v>
      </c>
      <c r="K90" s="16">
        <f>Таблица1[[#This Row],[Масса по ОВ
(общая)]]-J90</f>
        <v>0</v>
      </c>
    </row>
    <row r="91" spans="1:11" x14ac:dyDescent="0.3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Row],[Марка]],'[3]ВОМ-1'!$B$3:$F$573,5,0)</f>
        <v>1636.9</v>
      </c>
      <c r="K91" s="16">
        <f>Таблица1[[#This Row],[Масса по ОВ
(общая)]]-J91</f>
        <v>0</v>
      </c>
    </row>
    <row r="92" spans="1:11" x14ac:dyDescent="0.3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Row],[Марка]],'[3]ВОМ-1'!$B$3:$F$573,5,0)</f>
        <v>792.4</v>
      </c>
      <c r="K92" s="16">
        <f>Таблица1[[#This Row],[Масса по ОВ
(общая)]]-J92</f>
        <v>0</v>
      </c>
    </row>
    <row r="93" spans="1:11" x14ac:dyDescent="0.3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Row],[Марка]],'[3]ВОМ-1'!$B$3:$F$573,5,0)</f>
        <v>3357</v>
      </c>
      <c r="K93" s="16">
        <f>Таблица1[[#This Row],[Масса по ОВ
(общая)]]-J93</f>
        <v>0</v>
      </c>
    </row>
    <row r="94" spans="1:11" x14ac:dyDescent="0.3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Row],[Марка]],'[3]ВОМ-1'!$B$3:$F$573,5,0)</f>
        <v>360.1</v>
      </c>
      <c r="K94" s="16">
        <f>Таблица1[[#This Row],[Масса по ОВ
(общая)]]-J94</f>
        <v>0</v>
      </c>
    </row>
    <row r="95" spans="1:11" x14ac:dyDescent="0.3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Row],[Марка]],'[3]ВОМ-1'!$B$3:$F$573,5,0)</f>
        <v>350</v>
      </c>
      <c r="K95" s="16">
        <f>Таблица1[[#This Row],[Масса по ОВ
(общая)]]-J95</f>
        <v>0</v>
      </c>
    </row>
    <row r="96" spans="1:11" x14ac:dyDescent="0.3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Row],[Марка]],'[3]ВОМ-1'!$B$3:$F$573,5,0)</f>
        <v>397.2</v>
      </c>
      <c r="K96" s="16">
        <f>Таблица1[[#This Row],[Масса по ОВ
(общая)]]-J96</f>
        <v>0</v>
      </c>
    </row>
    <row r="97" spans="1:11" x14ac:dyDescent="0.3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Row],[Марка]],'[3]ВОМ-1'!$B$3:$F$573,5,0)</f>
        <v>408.1</v>
      </c>
      <c r="K97" s="16">
        <f>Таблица1[[#This Row],[Масса по ОВ
(общая)]]-J97</f>
        <v>0</v>
      </c>
    </row>
    <row r="98" spans="1:11" x14ac:dyDescent="0.3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Row],[Марка]],'[3]ВОМ-1'!$B$3:$F$573,5,0)</f>
        <v>1737.2</v>
      </c>
      <c r="K98" s="16">
        <f>Таблица1[[#This Row],[Масса по ОВ
(общая)]]-J98</f>
        <v>0</v>
      </c>
    </row>
    <row r="99" spans="1:11" x14ac:dyDescent="0.3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Row],[Марка]],'[3]ВОМ-1'!$B$3:$F$573,5,0)</f>
        <v>1737.2</v>
      </c>
      <c r="K99" s="16">
        <f>Таблица1[[#This Row],[Масса по ОВ
(общая)]]-J99</f>
        <v>0</v>
      </c>
    </row>
    <row r="100" spans="1:11" x14ac:dyDescent="0.3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Row],[Марка]],'[3]ВОМ-1'!$B$3:$F$573,5,0)</f>
        <v>3164.6</v>
      </c>
      <c r="K100" s="16">
        <f>Таблица1[[#This Row],[Масса по ОВ
(общая)]]-J100</f>
        <v>0</v>
      </c>
    </row>
    <row r="101" spans="1:11" x14ac:dyDescent="0.3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Row],[Марка]],'[3]ВОМ-1'!$B$3:$F$573,5,0)</f>
        <v>240.2</v>
      </c>
      <c r="K101" s="16">
        <f>Таблица1[[#This Row],[Масса по ОВ
(общая)]]-J101</f>
        <v>0</v>
      </c>
    </row>
    <row r="102" spans="1:11" x14ac:dyDescent="0.3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Row],[Марка]],'[3]ВОМ-1'!$B$3:$F$573,5,0)</f>
        <v>1183.5999999999999</v>
      </c>
      <c r="K102" s="16">
        <f>Таблица1[[#This Row],[Масса по ОВ
(общая)]]-J102</f>
        <v>0</v>
      </c>
    </row>
    <row r="103" spans="1:11" x14ac:dyDescent="0.3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Row],[Марка]],'[3]ВОМ-1'!$B$3:$F$573,5,0)</f>
        <v>240.2</v>
      </c>
      <c r="K103" s="16">
        <f>Таблица1[[#This Row],[Масса по ОВ
(общая)]]-J103</f>
        <v>0</v>
      </c>
    </row>
    <row r="104" spans="1:11" x14ac:dyDescent="0.3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Row],[Марка]],'[3]ВОМ-1'!$B$3:$F$573,5,0)</f>
        <v>3197.2</v>
      </c>
      <c r="K104" s="16">
        <f>Таблица1[[#This Row],[Масса по ОВ
(общая)]]-J104</f>
        <v>0</v>
      </c>
    </row>
    <row r="105" spans="1:11" x14ac:dyDescent="0.3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Row],[Марка]],'[3]ВОМ-1'!$B$3:$F$573,5,0)</f>
        <v>251.8</v>
      </c>
      <c r="K105" s="16">
        <f>Таблица1[[#This Row],[Масса по ОВ
(общая)]]-J105</f>
        <v>0</v>
      </c>
    </row>
    <row r="106" spans="1:11" x14ac:dyDescent="0.3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Row],[Марка]],'[3]ВОМ-1'!$B$3:$F$573,5,0)</f>
        <v>1183.5999999999999</v>
      </c>
      <c r="K106" s="16">
        <f>Таблица1[[#This Row],[Масса по ОВ
(общая)]]-J106</f>
        <v>0</v>
      </c>
    </row>
    <row r="107" spans="1:11" x14ac:dyDescent="0.3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Row],[Марка]],'[3]ВОМ-1'!$B$3:$F$573,5,0)</f>
        <v>251.8</v>
      </c>
      <c r="K107" s="16">
        <f>Таблица1[[#This Row],[Масса по ОВ
(общая)]]-J107</f>
        <v>0</v>
      </c>
    </row>
    <row r="108" spans="1:11" x14ac:dyDescent="0.3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Row],[Марка]],'[3]ВОМ-1'!$B$3:$F$573,5,0)</f>
        <v>2417.6</v>
      </c>
      <c r="K108" s="16">
        <f>Таблица1[[#This Row],[Масса по ОВ
(общая)]]-J108</f>
        <v>0</v>
      </c>
    </row>
    <row r="109" spans="1:11" x14ac:dyDescent="0.3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Row],[Марка]],'[3]ВОМ-1'!$B$3:$F$573,5,0)</f>
        <v>267.7</v>
      </c>
      <c r="K109" s="16">
        <f>Таблица1[[#This Row],[Масса по ОВ
(общая)]]-J109</f>
        <v>0</v>
      </c>
    </row>
    <row r="110" spans="1:11" x14ac:dyDescent="0.3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Row],[Марка]],'[3]ВОМ-1'!$B$3:$F$573,5,0)</f>
        <v>267.7</v>
      </c>
      <c r="K110" s="16">
        <f>Таблица1[[#This Row],[Масса по ОВ
(общая)]]-J110</f>
        <v>0</v>
      </c>
    </row>
    <row r="111" spans="1:11" x14ac:dyDescent="0.3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Row],[Марка]],'[3]ВОМ-1'!$B$3:$F$573,5,0)</f>
        <v>1198.7</v>
      </c>
      <c r="K111" s="16">
        <f>Таблица1[[#This Row],[Масса по ОВ
(общая)]]-J111</f>
        <v>0</v>
      </c>
    </row>
    <row r="112" spans="1:11" x14ac:dyDescent="0.3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Row],[Марка]],'[3]ВОМ-1'!$B$3:$F$573,5,0)</f>
        <v>258.10000000000002</v>
      </c>
      <c r="K112" s="16">
        <f>Таблица1[[#This Row],[Масса по ОВ
(общая)]]-J112</f>
        <v>0</v>
      </c>
    </row>
    <row r="113" spans="1:11" x14ac:dyDescent="0.3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Row],[Марка]],'[3]ВОМ-1'!$B$3:$F$573,5,0)</f>
        <v>1235.2</v>
      </c>
      <c r="K113" s="16">
        <f>Таблица1[[#This Row],[Масса по ОВ
(общая)]]-J113</f>
        <v>0</v>
      </c>
    </row>
    <row r="114" spans="1:11" x14ac:dyDescent="0.3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Row],[Марка]],'[3]ВОМ-1'!$B$3:$F$573,5,0)</f>
        <v>451.2</v>
      </c>
      <c r="K114" s="16">
        <f>Таблица1[[#This Row],[Масса по ОВ
(общая)]]-J114</f>
        <v>0</v>
      </c>
    </row>
    <row r="115" spans="1:11" x14ac:dyDescent="0.3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Row],[Марка]],'[3]ВОМ-1'!$B$3:$F$573,5,0)</f>
        <v>1198.7</v>
      </c>
      <c r="K115" s="16">
        <f>Таблица1[[#This Row],[Масса по ОВ
(общая)]]-J115</f>
        <v>0</v>
      </c>
    </row>
    <row r="116" spans="1:11" x14ac:dyDescent="0.3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Row],[Марка]],'[3]ВОМ-1'!$B$3:$F$573,5,0)</f>
        <v>258.10000000000002</v>
      </c>
      <c r="K116" s="16">
        <f>Таблица1[[#This Row],[Масса по ОВ
(общая)]]-J116</f>
        <v>0</v>
      </c>
    </row>
    <row r="117" spans="1:11" x14ac:dyDescent="0.3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Row],[Марка]],'[3]ВОМ-1'!$B$3:$F$573,5,0)</f>
        <v>1235.2</v>
      </c>
      <c r="K117" s="16">
        <f>Таблица1[[#This Row],[Масса по ОВ
(общая)]]-J117</f>
        <v>0</v>
      </c>
    </row>
    <row r="118" spans="1:11" x14ac:dyDescent="0.3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Row],[Марка]],'[3]ВОМ-1'!$B$3:$F$573,5,0)</f>
        <v>451.2</v>
      </c>
      <c r="K118" s="16">
        <f>Таблица1[[#This Row],[Масса по ОВ
(общая)]]-J118</f>
        <v>0</v>
      </c>
    </row>
    <row r="119" spans="1:11" x14ac:dyDescent="0.3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Row],[Марка]],'[3]ВОМ-1'!$B$3:$F$573,5,0)</f>
        <v>4761.6000000000004</v>
      </c>
      <c r="K119" s="16">
        <f>Таблица1[[#This Row],[Масса по ОВ
(общая)]]-J119</f>
        <v>0</v>
      </c>
    </row>
    <row r="120" spans="1:11" x14ac:dyDescent="0.3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Row],[Марка]],'[3]ВОМ-1'!$B$3:$F$573,5,0)</f>
        <v>988</v>
      </c>
      <c r="K120" s="16">
        <f>Таблица1[[#This Row],[Масса по ОВ
(общая)]]-J120</f>
        <v>0</v>
      </c>
    </row>
    <row r="121" spans="1:11" x14ac:dyDescent="0.3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Row],[Марка]],'[3]ВОМ-1'!$B$3:$F$573,5,0)</f>
        <v>1589.2</v>
      </c>
      <c r="K121" s="16">
        <f>Таблица1[[#This Row],[Масса по ОВ
(общая)]]-J121</f>
        <v>0</v>
      </c>
    </row>
    <row r="122" spans="1:11" x14ac:dyDescent="0.3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Row],[Марка]],'[3]ВОМ-1'!$B$3:$F$573,5,0)</f>
        <v>1611.2</v>
      </c>
      <c r="K122" s="16">
        <f>Таблица1[[#This Row],[Масса по ОВ
(общая)]]-J122</f>
        <v>0</v>
      </c>
    </row>
    <row r="123" spans="1:11" x14ac:dyDescent="0.3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Row],[Марка]],'[3]ВОМ-1'!$B$3:$F$573,5,0)</f>
        <v>1497</v>
      </c>
      <c r="K123" s="16">
        <f>Таблица1[[#This Row],[Масса по ОВ
(общая)]]-J123</f>
        <v>0</v>
      </c>
    </row>
    <row r="124" spans="1:11" x14ac:dyDescent="0.3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Row],[Марка]],'[3]ВОМ-1'!$B$3:$F$573,5,0)</f>
        <v>1524.6</v>
      </c>
      <c r="K124" s="16">
        <f>Таблица1[[#This Row],[Масса по ОВ
(общая)]]-J124</f>
        <v>0</v>
      </c>
    </row>
    <row r="125" spans="1:11" x14ac:dyDescent="0.3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Row],[Марка]],'[3]ВОМ-1'!$B$3:$F$573,5,0)</f>
        <v>2967.4</v>
      </c>
      <c r="K125" s="16">
        <f>Таблица1[[#This Row],[Масса по ОВ
(общая)]]-J125</f>
        <v>0</v>
      </c>
    </row>
    <row r="126" spans="1:11" x14ac:dyDescent="0.3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Row],[Марка]],'[3]ВОМ-1'!$B$3:$F$573,5,0)</f>
        <v>1511.5</v>
      </c>
      <c r="K126" s="16">
        <f>Таблица1[[#This Row],[Масса по ОВ
(общая)]]-J126</f>
        <v>0</v>
      </c>
    </row>
    <row r="127" spans="1:11" x14ac:dyDescent="0.3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Row],[Марка]],'[3]ВОМ-1'!$B$3:$F$573,5,0)</f>
        <v>1526.6</v>
      </c>
      <c r="K127" s="16">
        <f>Таблица1[[#This Row],[Масса по ОВ
(общая)]]-J127</f>
        <v>0</v>
      </c>
    </row>
    <row r="128" spans="1:11" x14ac:dyDescent="0.3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Row],[Марка]],'[3]ВОМ-1'!$B$3:$F$573,5,0)</f>
        <v>1483.7</v>
      </c>
      <c r="K128" s="16">
        <f>Таблица1[[#This Row],[Масса по ОВ
(общая)]]-J128</f>
        <v>0</v>
      </c>
    </row>
    <row r="129" spans="1:11" x14ac:dyDescent="0.3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Row],[Марка]],'[3]ВОМ-1'!$B$3:$F$573,5,0)</f>
        <v>1521.2</v>
      </c>
      <c r="K129" s="16">
        <f>Таблица1[[#This Row],[Масса по ОВ
(общая)]]-J129</f>
        <v>0</v>
      </c>
    </row>
    <row r="130" spans="1:11" x14ac:dyDescent="0.3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Row],[Марка]],'[3]ВОМ-1'!$B$3:$F$573,5,0)</f>
        <v>1333.8</v>
      </c>
      <c r="K130" s="16">
        <f>Таблица1[[#This Row],[Масса по ОВ
(общая)]]-J130</f>
        <v>0</v>
      </c>
    </row>
    <row r="131" spans="1:11" x14ac:dyDescent="0.3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Row],[Марка]],'[3]ВОМ-1'!$B$3:$F$573,5,0)</f>
        <v>1337.4</v>
      </c>
      <c r="K131" s="16">
        <f>Таблица1[[#This Row],[Масса по ОВ
(общая)]]-J131</f>
        <v>0</v>
      </c>
    </row>
    <row r="132" spans="1:11" x14ac:dyDescent="0.3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Row],[Марка]],'[3]ВОМ-1'!$B$3:$F$573,5,0)</f>
        <v>231.3</v>
      </c>
      <c r="K132" s="16">
        <f>Таблица1[[#This Row],[Масса по ОВ
(общая)]]-J132</f>
        <v>0</v>
      </c>
    </row>
    <row r="133" spans="1:11" x14ac:dyDescent="0.3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Row],[Марка]],'[3]ВОМ-1'!$B$3:$F$573,5,0)</f>
        <v>231.8</v>
      </c>
      <c r="K133" s="16">
        <f>Таблица1[[#This Row],[Масса по ОВ
(общая)]]-J133</f>
        <v>0</v>
      </c>
    </row>
    <row r="134" spans="1:11" x14ac:dyDescent="0.3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Row],[Марка]],'[3]ВОМ-1'!$B$3:$F$573,5,0)</f>
        <v>232.6</v>
      </c>
      <c r="K134" s="16">
        <f>Таблица1[[#This Row],[Масса по ОВ
(общая)]]-J134</f>
        <v>0</v>
      </c>
    </row>
    <row r="135" spans="1:11" x14ac:dyDescent="0.3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Row],[Марка]],'[3]ВОМ-1'!$B$3:$F$573,5,0)</f>
        <v>242.1</v>
      </c>
      <c r="K135" s="16">
        <f>Таблица1[[#This Row],[Масса по ОВ
(общая)]]-J135</f>
        <v>0</v>
      </c>
    </row>
    <row r="136" spans="1:11" x14ac:dyDescent="0.3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Row],[Марка]],'[3]ВОМ-1'!$B$3:$F$573,5,0)</f>
        <v>231.3</v>
      </c>
      <c r="K136" s="16">
        <f>Таблица1[[#This Row],[Масса по ОВ
(общая)]]-J136</f>
        <v>0</v>
      </c>
    </row>
    <row r="137" spans="1:11" x14ac:dyDescent="0.3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Row],[Марка]],'[3]ВОМ-1'!$B$3:$F$573,5,0)</f>
        <v>231.8</v>
      </c>
      <c r="K137" s="16">
        <f>Таблица1[[#This Row],[Масса по ОВ
(общая)]]-J137</f>
        <v>0</v>
      </c>
    </row>
    <row r="138" spans="1:11" x14ac:dyDescent="0.3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Row],[Марка]],'[3]ВОМ-1'!$B$3:$F$573,5,0)</f>
        <v>205.9</v>
      </c>
      <c r="K138" s="16">
        <f>Таблица1[[#This Row],[Масса по ОВ
(общая)]]-J138</f>
        <v>0</v>
      </c>
    </row>
    <row r="139" spans="1:11" x14ac:dyDescent="0.3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Row],[Марка]],'[3]ВОМ-1'!$B$3:$F$573,5,0)</f>
        <v>324.7</v>
      </c>
      <c r="K139" s="16">
        <f>Таблица1[[#This Row],[Масса по ОВ
(общая)]]-J139</f>
        <v>0</v>
      </c>
    </row>
    <row r="140" spans="1:11" x14ac:dyDescent="0.3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Row],[Марка]],'[3]ВОМ-1'!$B$3:$F$573,5,0)</f>
        <v>267.60000000000002</v>
      </c>
      <c r="K140" s="16">
        <f>Таблица1[[#This Row],[Масса по ОВ
(общая)]]-J140</f>
        <v>0</v>
      </c>
    </row>
    <row r="141" spans="1:11" x14ac:dyDescent="0.3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Row],[Марка]],'[3]ВОМ-1'!$B$3:$F$573,5,0)</f>
        <v>1471.5</v>
      </c>
      <c r="K141" s="16">
        <f>Таблица1[[#This Row],[Масса по ОВ
(общая)]]-J141</f>
        <v>0</v>
      </c>
    </row>
    <row r="142" spans="1:11" x14ac:dyDescent="0.3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Row],[Марка]],'[3]ВОМ-1'!$B$3:$F$573,5,0)</f>
        <v>10300.5</v>
      </c>
      <c r="K142" s="16">
        <f>Таблица1[[#This Row],[Масса по ОВ
(общая)]]-J142</f>
        <v>0</v>
      </c>
    </row>
    <row r="143" spans="1:11" x14ac:dyDescent="0.3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Row],[Марка]],'[3]ВОМ-1'!$B$3:$F$573,5,0)</f>
        <v>1401</v>
      </c>
      <c r="K143" s="16">
        <f>Таблица1[[#This Row],[Масса по ОВ
(общая)]]-J143</f>
        <v>0</v>
      </c>
    </row>
    <row r="144" spans="1:11" x14ac:dyDescent="0.3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Row],[Марка]],'[3]ВОМ-1'!$B$3:$F$573,5,0)</f>
        <v>4536</v>
      </c>
      <c r="K144" s="16">
        <f>Таблица1[[#This Row],[Масса по ОВ
(общая)]]-J144</f>
        <v>0</v>
      </c>
    </row>
    <row r="145" spans="1:11" x14ac:dyDescent="0.3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Row],[Марка]],'[3]ВОМ-1'!$B$3:$F$573,5,0)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3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Row],[Марка]],'[3]ВОМ-1'!$B$3:$F$573,5,0)</f>
        <v>4416.3</v>
      </c>
      <c r="K146" s="16">
        <f>Таблица1[[#This Row],[Масса по ОВ
(общая)]]-J146</f>
        <v>0</v>
      </c>
    </row>
    <row r="147" spans="1:11" x14ac:dyDescent="0.3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Row],[Марка]],'[3]ВОМ-1'!$B$3:$F$573,5,0)</f>
        <v>3796.9</v>
      </c>
      <c r="K147" s="16">
        <f>Таблица1[[#This Row],[Масса по ОВ
(общая)]]-J147</f>
        <v>0</v>
      </c>
    </row>
    <row r="148" spans="1:11" x14ac:dyDescent="0.3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Row],[Марка]],'[3]ВОМ-1'!$B$3:$F$573,5,0)</f>
        <v>18818.5</v>
      </c>
      <c r="K148" s="16">
        <f>Таблица1[[#This Row],[Масса по ОВ
(общая)]]-J148</f>
        <v>-15054.8</v>
      </c>
    </row>
    <row r="149" spans="1:11" x14ac:dyDescent="0.3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Row],[Марка]],'[3]ВОМ-1'!$B$3:$F$573,5,0)</f>
        <v>#N/A</v>
      </c>
      <c r="K149" s="16" t="e">
        <f>Таблица1[[#This Row],[Масса по ОВ
(общая)]]-J149</f>
        <v>#N/A</v>
      </c>
    </row>
    <row r="150" spans="1:11" x14ac:dyDescent="0.3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Row],[Марка]],'[3]ВОМ-1'!$B$3:$F$573,5,0)</f>
        <v>#N/A</v>
      </c>
      <c r="K150" s="16" t="e">
        <f>Таблица1[[#This Row],[Масса по ОВ
(общая)]]-J150</f>
        <v>#N/A</v>
      </c>
    </row>
    <row r="151" spans="1:11" x14ac:dyDescent="0.3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Row],[Марка]],'[3]ВОМ-1'!$B$3:$F$573,5,0)</f>
        <v>#N/A</v>
      </c>
      <c r="K151" s="16" t="e">
        <f>Таблица1[[#This Row],[Масса по ОВ
(общая)]]-J151</f>
        <v>#N/A</v>
      </c>
    </row>
    <row r="152" spans="1:11" x14ac:dyDescent="0.3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Row],[Марка]],'[3]ВОМ-1'!$B$3:$F$573,5,0)</f>
        <v>#N/A</v>
      </c>
      <c r="K152" s="16" t="e">
        <f>Таблица1[[#This Row],[Масса по ОВ
(общая)]]-J152</f>
        <v>#N/A</v>
      </c>
    </row>
    <row r="153" spans="1:11" x14ac:dyDescent="0.3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Row],[Марка]],'[3]ВОМ-1'!$B$3:$F$573,5,0)</f>
        <v>12352.9</v>
      </c>
      <c r="K153" s="16">
        <f>Таблица1[[#This Row],[Масса по ОВ
(общая)]]-J153</f>
        <v>-5294.0999999999995</v>
      </c>
    </row>
    <row r="156" spans="1:11" ht="14.4" x14ac:dyDescent="0.3">
      <c r="F156" s="9" t="s">
        <v>50</v>
      </c>
      <c r="G156" s="10">
        <f>SUM(G2:G153)</f>
        <v>375951.20000000013</v>
      </c>
    </row>
    <row r="159" spans="1:11" x14ac:dyDescent="0.3">
      <c r="G159" s="17">
        <v>194728</v>
      </c>
    </row>
    <row r="161" spans="5:7" x14ac:dyDescent="0.3">
      <c r="G161" s="4">
        <f>G159-G156</f>
        <v>-181223.20000000013</v>
      </c>
    </row>
    <row r="165" spans="5:7" x14ac:dyDescent="0.3">
      <c r="E165" s="2" t="s">
        <v>1768</v>
      </c>
      <c r="F165" s="57">
        <f>SUM(G30:G41)</f>
        <v>7537.9000000000005</v>
      </c>
    </row>
    <row r="166" spans="5:7" x14ac:dyDescent="0.3">
      <c r="E166" s="2" t="s">
        <v>1769</v>
      </c>
      <c r="F166" s="58">
        <f>SUM(G179:G296)</f>
        <v>194728.8</v>
      </c>
    </row>
    <row r="167" spans="5:7" x14ac:dyDescent="0.3">
      <c r="E167" s="2" t="s">
        <v>1770</v>
      </c>
      <c r="F167" s="59">
        <f>G4+G5+G6+G8+G10+G11+G14+G15+G18+G19+G20+G24+G25+G26+G28+G27+G44+G45+G149+G150+G151+G152</f>
        <v>173684.49999999994</v>
      </c>
    </row>
    <row r="168" spans="5:7" x14ac:dyDescent="0.3">
      <c r="F168" s="59"/>
    </row>
    <row r="179" spans="7:7" x14ac:dyDescent="0.3">
      <c r="G179" s="4">
        <v>3763.7</v>
      </c>
    </row>
    <row r="180" spans="7:7" x14ac:dyDescent="0.3">
      <c r="G180" s="4">
        <v>3757.4</v>
      </c>
    </row>
    <row r="181" spans="7:7" x14ac:dyDescent="0.3">
      <c r="G181" s="4">
        <v>4542.8999999999996</v>
      </c>
    </row>
    <row r="182" spans="7:7" x14ac:dyDescent="0.3">
      <c r="G182" s="4">
        <v>7527.4</v>
      </c>
    </row>
    <row r="183" spans="7:7" x14ac:dyDescent="0.3">
      <c r="G183" s="4">
        <v>3785.1</v>
      </c>
    </row>
    <row r="184" spans="7:7" x14ac:dyDescent="0.3">
      <c r="G184" s="4">
        <v>3796.9</v>
      </c>
    </row>
    <row r="185" spans="7:7" x14ac:dyDescent="0.3">
      <c r="G185" s="4">
        <v>3763.7</v>
      </c>
    </row>
    <row r="186" spans="7:7" x14ac:dyDescent="0.3">
      <c r="G186" s="4">
        <v>3763.7</v>
      </c>
    </row>
    <row r="187" spans="7:7" x14ac:dyDescent="0.3">
      <c r="G187" s="4">
        <v>1779.2</v>
      </c>
    </row>
    <row r="188" spans="7:7" x14ac:dyDescent="0.3">
      <c r="G188" s="4">
        <v>3529.4</v>
      </c>
    </row>
    <row r="189" spans="7:7" x14ac:dyDescent="0.3">
      <c r="G189" s="4">
        <v>1753.2</v>
      </c>
    </row>
    <row r="190" spans="7:7" x14ac:dyDescent="0.3">
      <c r="G190" s="4">
        <v>1764.7</v>
      </c>
    </row>
    <row r="191" spans="7:7" x14ac:dyDescent="0.3">
      <c r="G191" s="4">
        <v>3529.4</v>
      </c>
    </row>
    <row r="192" spans="7:7" x14ac:dyDescent="0.3">
      <c r="G192" s="4">
        <v>1786.1</v>
      </c>
    </row>
    <row r="193" spans="7:7" x14ac:dyDescent="0.3">
      <c r="G193" s="4">
        <v>2169.5</v>
      </c>
    </row>
    <row r="194" spans="7:7" x14ac:dyDescent="0.3">
      <c r="G194" s="4">
        <v>2048.1</v>
      </c>
    </row>
    <row r="195" spans="7:7" x14ac:dyDescent="0.3">
      <c r="G195" s="4">
        <v>2043.1</v>
      </c>
    </row>
    <row r="196" spans="7:7" x14ac:dyDescent="0.3">
      <c r="G196" s="4">
        <v>2039.2</v>
      </c>
    </row>
    <row r="197" spans="7:7" x14ac:dyDescent="0.3">
      <c r="G197" s="4">
        <v>2032.1</v>
      </c>
    </row>
    <row r="198" spans="7:7" x14ac:dyDescent="0.3">
      <c r="G198" s="4">
        <v>595.9</v>
      </c>
    </row>
    <row r="199" spans="7:7" x14ac:dyDescent="0.3">
      <c r="G199" s="4">
        <v>595.9</v>
      </c>
    </row>
    <row r="200" spans="7:7" x14ac:dyDescent="0.3">
      <c r="G200" s="4">
        <v>1176</v>
      </c>
    </row>
    <row r="201" spans="7:7" x14ac:dyDescent="0.3">
      <c r="G201" s="4">
        <v>1352.8</v>
      </c>
    </row>
    <row r="202" spans="7:7" x14ac:dyDescent="0.3">
      <c r="G202" s="4">
        <v>1372</v>
      </c>
    </row>
    <row r="203" spans="7:7" x14ac:dyDescent="0.3">
      <c r="G203" s="4">
        <v>651</v>
      </c>
    </row>
    <row r="204" spans="7:7" x14ac:dyDescent="0.3">
      <c r="G204" s="4">
        <v>651</v>
      </c>
    </row>
    <row r="205" spans="7:7" x14ac:dyDescent="0.3">
      <c r="G205" s="4">
        <v>648.6</v>
      </c>
    </row>
    <row r="206" spans="7:7" x14ac:dyDescent="0.3">
      <c r="G206" s="4">
        <v>660.2</v>
      </c>
    </row>
    <row r="207" spans="7:7" x14ac:dyDescent="0.3">
      <c r="G207" s="4">
        <v>648.6</v>
      </c>
    </row>
    <row r="208" spans="7:7" x14ac:dyDescent="0.3">
      <c r="G208" s="4">
        <v>657.8</v>
      </c>
    </row>
    <row r="209" spans="7:7" x14ac:dyDescent="0.3">
      <c r="G209" s="4">
        <v>1347</v>
      </c>
    </row>
    <row r="210" spans="7:7" x14ac:dyDescent="0.3">
      <c r="G210" s="4">
        <v>1370.4</v>
      </c>
    </row>
    <row r="211" spans="7:7" x14ac:dyDescent="0.3">
      <c r="G211" s="4">
        <v>2744</v>
      </c>
    </row>
    <row r="212" spans="7:7" x14ac:dyDescent="0.3">
      <c r="G212" s="4">
        <v>1372</v>
      </c>
    </row>
    <row r="213" spans="7:7" x14ac:dyDescent="0.3">
      <c r="G213" s="4">
        <v>1395.4</v>
      </c>
    </row>
    <row r="214" spans="7:7" x14ac:dyDescent="0.3">
      <c r="G214" s="4">
        <v>2694</v>
      </c>
    </row>
    <row r="215" spans="7:7" x14ac:dyDescent="0.3">
      <c r="G215" s="4">
        <v>1347</v>
      </c>
    </row>
    <row r="216" spans="7:7" x14ac:dyDescent="0.3">
      <c r="G216" s="4">
        <v>1370.4</v>
      </c>
    </row>
    <row r="217" spans="7:7" x14ac:dyDescent="0.3">
      <c r="G217" s="4">
        <v>2694</v>
      </c>
    </row>
    <row r="218" spans="7:7" x14ac:dyDescent="0.3">
      <c r="G218" s="4">
        <v>265.7</v>
      </c>
    </row>
    <row r="219" spans="7:7" x14ac:dyDescent="0.3">
      <c r="G219" s="4">
        <v>288.7</v>
      </c>
    </row>
    <row r="220" spans="7:7" x14ac:dyDescent="0.3">
      <c r="G220" s="4">
        <v>270.39999999999998</v>
      </c>
    </row>
    <row r="221" spans="7:7" x14ac:dyDescent="0.3">
      <c r="G221" s="4">
        <v>270.39999999999998</v>
      </c>
    </row>
    <row r="222" spans="7:7" x14ac:dyDescent="0.3">
      <c r="G222" s="4">
        <v>290</v>
      </c>
    </row>
    <row r="223" spans="7:7" x14ac:dyDescent="0.3">
      <c r="G223" s="4">
        <v>308.8</v>
      </c>
    </row>
    <row r="224" spans="7:7" x14ac:dyDescent="0.3">
      <c r="G224" s="4">
        <v>280.7</v>
      </c>
    </row>
    <row r="225" spans="7:7" x14ac:dyDescent="0.3">
      <c r="G225" s="4">
        <v>299.5</v>
      </c>
    </row>
    <row r="226" spans="7:7" x14ac:dyDescent="0.3">
      <c r="G226" s="4">
        <v>330.9</v>
      </c>
    </row>
    <row r="227" spans="7:7" x14ac:dyDescent="0.3">
      <c r="G227" s="4">
        <v>350.6</v>
      </c>
    </row>
    <row r="228" spans="7:7" x14ac:dyDescent="0.3">
      <c r="G228" s="4">
        <v>329.5</v>
      </c>
    </row>
    <row r="229" spans="7:7" x14ac:dyDescent="0.3">
      <c r="G229" s="4">
        <v>349.2</v>
      </c>
    </row>
    <row r="230" spans="7:7" x14ac:dyDescent="0.3">
      <c r="G230" s="4">
        <v>312.2</v>
      </c>
    </row>
    <row r="231" spans="7:7" x14ac:dyDescent="0.3">
      <c r="G231" s="4">
        <v>331.8</v>
      </c>
    </row>
    <row r="232" spans="7:7" x14ac:dyDescent="0.3">
      <c r="G232" s="4">
        <v>630.79999999999995</v>
      </c>
    </row>
    <row r="233" spans="7:7" x14ac:dyDescent="0.3">
      <c r="G233" s="4">
        <v>626.20000000000005</v>
      </c>
    </row>
    <row r="234" spans="7:7" x14ac:dyDescent="0.3">
      <c r="G234" s="4">
        <v>1226</v>
      </c>
    </row>
    <row r="235" spans="7:7" x14ac:dyDescent="0.3">
      <c r="G235" s="4">
        <v>1643</v>
      </c>
    </row>
    <row r="236" spans="7:7" x14ac:dyDescent="0.3">
      <c r="G236" s="4">
        <v>1655.1</v>
      </c>
    </row>
    <row r="237" spans="7:7" x14ac:dyDescent="0.3">
      <c r="G237" s="4">
        <v>3273.8</v>
      </c>
    </row>
    <row r="238" spans="7:7" x14ac:dyDescent="0.3">
      <c r="G238" s="4">
        <v>1636.9</v>
      </c>
    </row>
    <row r="239" spans="7:7" x14ac:dyDescent="0.3">
      <c r="G239" s="4">
        <v>792.4</v>
      </c>
    </row>
    <row r="240" spans="7:7" x14ac:dyDescent="0.3">
      <c r="G240" s="4">
        <v>3357</v>
      </c>
    </row>
    <row r="241" spans="7:7" x14ac:dyDescent="0.3">
      <c r="G241" s="4">
        <v>360.1</v>
      </c>
    </row>
    <row r="242" spans="7:7" x14ac:dyDescent="0.3">
      <c r="G242" s="4">
        <v>350</v>
      </c>
    </row>
    <row r="243" spans="7:7" x14ac:dyDescent="0.3">
      <c r="G243" s="4">
        <v>397.2</v>
      </c>
    </row>
    <row r="244" spans="7:7" x14ac:dyDescent="0.3">
      <c r="G244" s="4">
        <v>408.1</v>
      </c>
    </row>
    <row r="245" spans="7:7" x14ac:dyDescent="0.3">
      <c r="G245" s="4">
        <v>1737.2</v>
      </c>
    </row>
    <row r="246" spans="7:7" x14ac:dyDescent="0.3">
      <c r="G246" s="4">
        <v>1737.2</v>
      </c>
    </row>
    <row r="247" spans="7:7" x14ac:dyDescent="0.3">
      <c r="G247" s="4">
        <v>3164.6</v>
      </c>
    </row>
    <row r="248" spans="7:7" x14ac:dyDescent="0.3">
      <c r="G248" s="4">
        <v>240.2</v>
      </c>
    </row>
    <row r="249" spans="7:7" x14ac:dyDescent="0.3">
      <c r="G249" s="4">
        <v>1183.5999999999999</v>
      </c>
    </row>
    <row r="250" spans="7:7" x14ac:dyDescent="0.3">
      <c r="G250" s="4">
        <v>240.2</v>
      </c>
    </row>
    <row r="251" spans="7:7" x14ac:dyDescent="0.3">
      <c r="G251" s="4">
        <v>3197.2</v>
      </c>
    </row>
    <row r="252" spans="7:7" x14ac:dyDescent="0.3">
      <c r="G252" s="4">
        <v>251.8</v>
      </c>
    </row>
    <row r="253" spans="7:7" x14ac:dyDescent="0.3">
      <c r="G253" s="4">
        <v>1183.5999999999999</v>
      </c>
    </row>
    <row r="254" spans="7:7" x14ac:dyDescent="0.3">
      <c r="G254" s="4">
        <v>251.8</v>
      </c>
    </row>
    <row r="255" spans="7:7" x14ac:dyDescent="0.3">
      <c r="G255" s="4">
        <v>2417.6</v>
      </c>
    </row>
    <row r="256" spans="7:7" x14ac:dyDescent="0.3">
      <c r="G256" s="4">
        <v>267.7</v>
      </c>
    </row>
    <row r="257" spans="7:7" x14ac:dyDescent="0.3">
      <c r="G257" s="4">
        <v>267.7</v>
      </c>
    </row>
    <row r="258" spans="7:7" x14ac:dyDescent="0.3">
      <c r="G258" s="4">
        <v>1198.7</v>
      </c>
    </row>
    <row r="259" spans="7:7" x14ac:dyDescent="0.3">
      <c r="G259" s="4">
        <v>258.10000000000002</v>
      </c>
    </row>
    <row r="260" spans="7:7" x14ac:dyDescent="0.3">
      <c r="G260" s="4">
        <v>1235.2</v>
      </c>
    </row>
    <row r="261" spans="7:7" x14ac:dyDescent="0.3">
      <c r="G261" s="4">
        <v>451.2</v>
      </c>
    </row>
    <row r="262" spans="7:7" x14ac:dyDescent="0.3">
      <c r="G262" s="4">
        <v>1198.7</v>
      </c>
    </row>
    <row r="263" spans="7:7" x14ac:dyDescent="0.3">
      <c r="G263" s="4">
        <v>258.10000000000002</v>
      </c>
    </row>
    <row r="264" spans="7:7" x14ac:dyDescent="0.3">
      <c r="G264" s="4">
        <v>1235.2</v>
      </c>
    </row>
    <row r="265" spans="7:7" x14ac:dyDescent="0.3">
      <c r="G265" s="4">
        <v>451.2</v>
      </c>
    </row>
    <row r="266" spans="7:7" x14ac:dyDescent="0.3">
      <c r="G266" s="4">
        <v>4761.6000000000004</v>
      </c>
    </row>
    <row r="267" spans="7:7" x14ac:dyDescent="0.3">
      <c r="G267" s="4">
        <v>988</v>
      </c>
    </row>
    <row r="268" spans="7:7" x14ac:dyDescent="0.3">
      <c r="G268" s="4">
        <v>1589.2</v>
      </c>
    </row>
    <row r="269" spans="7:7" x14ac:dyDescent="0.3">
      <c r="G269" s="4">
        <v>1611.2</v>
      </c>
    </row>
    <row r="270" spans="7:7" x14ac:dyDescent="0.3">
      <c r="G270" s="4">
        <v>1497</v>
      </c>
    </row>
    <row r="271" spans="7:7" x14ac:dyDescent="0.3">
      <c r="G271" s="4">
        <v>1524.6</v>
      </c>
    </row>
    <row r="272" spans="7:7" x14ac:dyDescent="0.3">
      <c r="G272" s="4">
        <v>2967.4</v>
      </c>
    </row>
    <row r="273" spans="7:7" x14ac:dyDescent="0.3">
      <c r="G273" s="4">
        <v>1511.5</v>
      </c>
    </row>
    <row r="274" spans="7:7" x14ac:dyDescent="0.3">
      <c r="G274" s="4">
        <v>1526.6</v>
      </c>
    </row>
    <row r="275" spans="7:7" x14ac:dyDescent="0.3">
      <c r="G275" s="4">
        <v>1483.7</v>
      </c>
    </row>
    <row r="276" spans="7:7" x14ac:dyDescent="0.3">
      <c r="G276" s="4">
        <v>1521.2</v>
      </c>
    </row>
    <row r="277" spans="7:7" x14ac:dyDescent="0.3">
      <c r="G277" s="4">
        <v>1333.8000000000002</v>
      </c>
    </row>
    <row r="278" spans="7:7" x14ac:dyDescent="0.3">
      <c r="G278" s="4">
        <v>1337.4</v>
      </c>
    </row>
    <row r="279" spans="7:7" x14ac:dyDescent="0.3">
      <c r="G279" s="4">
        <v>231.3</v>
      </c>
    </row>
    <row r="280" spans="7:7" x14ac:dyDescent="0.3">
      <c r="G280" s="4">
        <v>231.8</v>
      </c>
    </row>
    <row r="281" spans="7:7" x14ac:dyDescent="0.3">
      <c r="G281" s="4">
        <v>232.6</v>
      </c>
    </row>
    <row r="282" spans="7:7" x14ac:dyDescent="0.3">
      <c r="G282" s="4">
        <v>242.1</v>
      </c>
    </row>
    <row r="283" spans="7:7" x14ac:dyDescent="0.3">
      <c r="G283" s="4">
        <v>231.3</v>
      </c>
    </row>
    <row r="284" spans="7:7" x14ac:dyDescent="0.3">
      <c r="G284" s="4">
        <v>231.8</v>
      </c>
    </row>
    <row r="285" spans="7:7" x14ac:dyDescent="0.3">
      <c r="G285" s="4">
        <v>205.9</v>
      </c>
    </row>
    <row r="286" spans="7:7" x14ac:dyDescent="0.3">
      <c r="G286" s="4">
        <v>324.7</v>
      </c>
    </row>
    <row r="287" spans="7:7" x14ac:dyDescent="0.3">
      <c r="G287" s="4">
        <v>267.60000000000002</v>
      </c>
    </row>
    <row r="288" spans="7:7" x14ac:dyDescent="0.3">
      <c r="G288" s="4">
        <v>1471.5</v>
      </c>
    </row>
    <row r="289" spans="7:7" x14ac:dyDescent="0.3">
      <c r="G289" s="4">
        <v>10300.5</v>
      </c>
    </row>
    <row r="290" spans="7:7" x14ac:dyDescent="0.3">
      <c r="G290" s="4">
        <v>1401</v>
      </c>
    </row>
    <row r="291" spans="7:7" x14ac:dyDescent="0.3">
      <c r="G291" s="4">
        <v>4536</v>
      </c>
    </row>
    <row r="292" spans="7:7" x14ac:dyDescent="0.3">
      <c r="G292" s="4">
        <v>4551.2</v>
      </c>
    </row>
    <row r="293" spans="7:7" x14ac:dyDescent="0.3">
      <c r="G293" s="4">
        <v>4416.3</v>
      </c>
    </row>
    <row r="294" spans="7:7" x14ac:dyDescent="0.3">
      <c r="G294" s="4">
        <v>3796.9</v>
      </c>
    </row>
    <row r="295" spans="7:7" x14ac:dyDescent="0.3">
      <c r="G295" s="4">
        <v>3763.7</v>
      </c>
    </row>
    <row r="296" spans="7:7" x14ac:dyDescent="0.3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09375" defaultRowHeight="14.4" x14ac:dyDescent="0.3"/>
  <cols>
    <col min="1" max="1" width="9.6640625" style="18" bestFit="1" customWidth="1"/>
    <col min="2" max="2" width="9.109375" style="19" bestFit="1" customWidth="1"/>
    <col min="3" max="3" width="28.88671875" style="21" bestFit="1" customWidth="1"/>
    <col min="4" max="4" width="13.109375" style="21" bestFit="1" customWidth="1"/>
    <col min="5" max="5" width="9.88671875" style="54" bestFit="1" customWidth="1"/>
    <col min="6" max="6" width="11.109375" style="55" customWidth="1"/>
    <col min="7" max="7" width="9" style="56" customWidth="1"/>
    <col min="8" max="8" width="11.44140625" style="56" customWidth="1"/>
    <col min="9" max="9" width="17.109375" style="21" bestFit="1" customWidth="1"/>
    <col min="10" max="10" width="21.33203125" style="18" hidden="1" customWidth="1"/>
    <col min="11" max="11" width="23.44140625" style="19" hidden="1" customWidth="1"/>
    <col min="12" max="12" width="9.109375" style="20"/>
    <col min="13" max="16384" width="9.109375" style="21"/>
  </cols>
  <sheetData>
    <row r="1" spans="1:12" ht="18.600000000000001" thickBot="1" x14ac:dyDescent="0.35">
      <c r="A1" s="358" t="s">
        <v>152</v>
      </c>
      <c r="B1" s="359"/>
      <c r="C1" s="359"/>
      <c r="D1" s="359"/>
      <c r="E1" s="359"/>
      <c r="F1" s="359"/>
      <c r="G1" s="359"/>
      <c r="H1" s="359"/>
      <c r="I1" s="360"/>
    </row>
    <row r="2" spans="1:12" ht="29.4" thickBot="1" x14ac:dyDescent="0.35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3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3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3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3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3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3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3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3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3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3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3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3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3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3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3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3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3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3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3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3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3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3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3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3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3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3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3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3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3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3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3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3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3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3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3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3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3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3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3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3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3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3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3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3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3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3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3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3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3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3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3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3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3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3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3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3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3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3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3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3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3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3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3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3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3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3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3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3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3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3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3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3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3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3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3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3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3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3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3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3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3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3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3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3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3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3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3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3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3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3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3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3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3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3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3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3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3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3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3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3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3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3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3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3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3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3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3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3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3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3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3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3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3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3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3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3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3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3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3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3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3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3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3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3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3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3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3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3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3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3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3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3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3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3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3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3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3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3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3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3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3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3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3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3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3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3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3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3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3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3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3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3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3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3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3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3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3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3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3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3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3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3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3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3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3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3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3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3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3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3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3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3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3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3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3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3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3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3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3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3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3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3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3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3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3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3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3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3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3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3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3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3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3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3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3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3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3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3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3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3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3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3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3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3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3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3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3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3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3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3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3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3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3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3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3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3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3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3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3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3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3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3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3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3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3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3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3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3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3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3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3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3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3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3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3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3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3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3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3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3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3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3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3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3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3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3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3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3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3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3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3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3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3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3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3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3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3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3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3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3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3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3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3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3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3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3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3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3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3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3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3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3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3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3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3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3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3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3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3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3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3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3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3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3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3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3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3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3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3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3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3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3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3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3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3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3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3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3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3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3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3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3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3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3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3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3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3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3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3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3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3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3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3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3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3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3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3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3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3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3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3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3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3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3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3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3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3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3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3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3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3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3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3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3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3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3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3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3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3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3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3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3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3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3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3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3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3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3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3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3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3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3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3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3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3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3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3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3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3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3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3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3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3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3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3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3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3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3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3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3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3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3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3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3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3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3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3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3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3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3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3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3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3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3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3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3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3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3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3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3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3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3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3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3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3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3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3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3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3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3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3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3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3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3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3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3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3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3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3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3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3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3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3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3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3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3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3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3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3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3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3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3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3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3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3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3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3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3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3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3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3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3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3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3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3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3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3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3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3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3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3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3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3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3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3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3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3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3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3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3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3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3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3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3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3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3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3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3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3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3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3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3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3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3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3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3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3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3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3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3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3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3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3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3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3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3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3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3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3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3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3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3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3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3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3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3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3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3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3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3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3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3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3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3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3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3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3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3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3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3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3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3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3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3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3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3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3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3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3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3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3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3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3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3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3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3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3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3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3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3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3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3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3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3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3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3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3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3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3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3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3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3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3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3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3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3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3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3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3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3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3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3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3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3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3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3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3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3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3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3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3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3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3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3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3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3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3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3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3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3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3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3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3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3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3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3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3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3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3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3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3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3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3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3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3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3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3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3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3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3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3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3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3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3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3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3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3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3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3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3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3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3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3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3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3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3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3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3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3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3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3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3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3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3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3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3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3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3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3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3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3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3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3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3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3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3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3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3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3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3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3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3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3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3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3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3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3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3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3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3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3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3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3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3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3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3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3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3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3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3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3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3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3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3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3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3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3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3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3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3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3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3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3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3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3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3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3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3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3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3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3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3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3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3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3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3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3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3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3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3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3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3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3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3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3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3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3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3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3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3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3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3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3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3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3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3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3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3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3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3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3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3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3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3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3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3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3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3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3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3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3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3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3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3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3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3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3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3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3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3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3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3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3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3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3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3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3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3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3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3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3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3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3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3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3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3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3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3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3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3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3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3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3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3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3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3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3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3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3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3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3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3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3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3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3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3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3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3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3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3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3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3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3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3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3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3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3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3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3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3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3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3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3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3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3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3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3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3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3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3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3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3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3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3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3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3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3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3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3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3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3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3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3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3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3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3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3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3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3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3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3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3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3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3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3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3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3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3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3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3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3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3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3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3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3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3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3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3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3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3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3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3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3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3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3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3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3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3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3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3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3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3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3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3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3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3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3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3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3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3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3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3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3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3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3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3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3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3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3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3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3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3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3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3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3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3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3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3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3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3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3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3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3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3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3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3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3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3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3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3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3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3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3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3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3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3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3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3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3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3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3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3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3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3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3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3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3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3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3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3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3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3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3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3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3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3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3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3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3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3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3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3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3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3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3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3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3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3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3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3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3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3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3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3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3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3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3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3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3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3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3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3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3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3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3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3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3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3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3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3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3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3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3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3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3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3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3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3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3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3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3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3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3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3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3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3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3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3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3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3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3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3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3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3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3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3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3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3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3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3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3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3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3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3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3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3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3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3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3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3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3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3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3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3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3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3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3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3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3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3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3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3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3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3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3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3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3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3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3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3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3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3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3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3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3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3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3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3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3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3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3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3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3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3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3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3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3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3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3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3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3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3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3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3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3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3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3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3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3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3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3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3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3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3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3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3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3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3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3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3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3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3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3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3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3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3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3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3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3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3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3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3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3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3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3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3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3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3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3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3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3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3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3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3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3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3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3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3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3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3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3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3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3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3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3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3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3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3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3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3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3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3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3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3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3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3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3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3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3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3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3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3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3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3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3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3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3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3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3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3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3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3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3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3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3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3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3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3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3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3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3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3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3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3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3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3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3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3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3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3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3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3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3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3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3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3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3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3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3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3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3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3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3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3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3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3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3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3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3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3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3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3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3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3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3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3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3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3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3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3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3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3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3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3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3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3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3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3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3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3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3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3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3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3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3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3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3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3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3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3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3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3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3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3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3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3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3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3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3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3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3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3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3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3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3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3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3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3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3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3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3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3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3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3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3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3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3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3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3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3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3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3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3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3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3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3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3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3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3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3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3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3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3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3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3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3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3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3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3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3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3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3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3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3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3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3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3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3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3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3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3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3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3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3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3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3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3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3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3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3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3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3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3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3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3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3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3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3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3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3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3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3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3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3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3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3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3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3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3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3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3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3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3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3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3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3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3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3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3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3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3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3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3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3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3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3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3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3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3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3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3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3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3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3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3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3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3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3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3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3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3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3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3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3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3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3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3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3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3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3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3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3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3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3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3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3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3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3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3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3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3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3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3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3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3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3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3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3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3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3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3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3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3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3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3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3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3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3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3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3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3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3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3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3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3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3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3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3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3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3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3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3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3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3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3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3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3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3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3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3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3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3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3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3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3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3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3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3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3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3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3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3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3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3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3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3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3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3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3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3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3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3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3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3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3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3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3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3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3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3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3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3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3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3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3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3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3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3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3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3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3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3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3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3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3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3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3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3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3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3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3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3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3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3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3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3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3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3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3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3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3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3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3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3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3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3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3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3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3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3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3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3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3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3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3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3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3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3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3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3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3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3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3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3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3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3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3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3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3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3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3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3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3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3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3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3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3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3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3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3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3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3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3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3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3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3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3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3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3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3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3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3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3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3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3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3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3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3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3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3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3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3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3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3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3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3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3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3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3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3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3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3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3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3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3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3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3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3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3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3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3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3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3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3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3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3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3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3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3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3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3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3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3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3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3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3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3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3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3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3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3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3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3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3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3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3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3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3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3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3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3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3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3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3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3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3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3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3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3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3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3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3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3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3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3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3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3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3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3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3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3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3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3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3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3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3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3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3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3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3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3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3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3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3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3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3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3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3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3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3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3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3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3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3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3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3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3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3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3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3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3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3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3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3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3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3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3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3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3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3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3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3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3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3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3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3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3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3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3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3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3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3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3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3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3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3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3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3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3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3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3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3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3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3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3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3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3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3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3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3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3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3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3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3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3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3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3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3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3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3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3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3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3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3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3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3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3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3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3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3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3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3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3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3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3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3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3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3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3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3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3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3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3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3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3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3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3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3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3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3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3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3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3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3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3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3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3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3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3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3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3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3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3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3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3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3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3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3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3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3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3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3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3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3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3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3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3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3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3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3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3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3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3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3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3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3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3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3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3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3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3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3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3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3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3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3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3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3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3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3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3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3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3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3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3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3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3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3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3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3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3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3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3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3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3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3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3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3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3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3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3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3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3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3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3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3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3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3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3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3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3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3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3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3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3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3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3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3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3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3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3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3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3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3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3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3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3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3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3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3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3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3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3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3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3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3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3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3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3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3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3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3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3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3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3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3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3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3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3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3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3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3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3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3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3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3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3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3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3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3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3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3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3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3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3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3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3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3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3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3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3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3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3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3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3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3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3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3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3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3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3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3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3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3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3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3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3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3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3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3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3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3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3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3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3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3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3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3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3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3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3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3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3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3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3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3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3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3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3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3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3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3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3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3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3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3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3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3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3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3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3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3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3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3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3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3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3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3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3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3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3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3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3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3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3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3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3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3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3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3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3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3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3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3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3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3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3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3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3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3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3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3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3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3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3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3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3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3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3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3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3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3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3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3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3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3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3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3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3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3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3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3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3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3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3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3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3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3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3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3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3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3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3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3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3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3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3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3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3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3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3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3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3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3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3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3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3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3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3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3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3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3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3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3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3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3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3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3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3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3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3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3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3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3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3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3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3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3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3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3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3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3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3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3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3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3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3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3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3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3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3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3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3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3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3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3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3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3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3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3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3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3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3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3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3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3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3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3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3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3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3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3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3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3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3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3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3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3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3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3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3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3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3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3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3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3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3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3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3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3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3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3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3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3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3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3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3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3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3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3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3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3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3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3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3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3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3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3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3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3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3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3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3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3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3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3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3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3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3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3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3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3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3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3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3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3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3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3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3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3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3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3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3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3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3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3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3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3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3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3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3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3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3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3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3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3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3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3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3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3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3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3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3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3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3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3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3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3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3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3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3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3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3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3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3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3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3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3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3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3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3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3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3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3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3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3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3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3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3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3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3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3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3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3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3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3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3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3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3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3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3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3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3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3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3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3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3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3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3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3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3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3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3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3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3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3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3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3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3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3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3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3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3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3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3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3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3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3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3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3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3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3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3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3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3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3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3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3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3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3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3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3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3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3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3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3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3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3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3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3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3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3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3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3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3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3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3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3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3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3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3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3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3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3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3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3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3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3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3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3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3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3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3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3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3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3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3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3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3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3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3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3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3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3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3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3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3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3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3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3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3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3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3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3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3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3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3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3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3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3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3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3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3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3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3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3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3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3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3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3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3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3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3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3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3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3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3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3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3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3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3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3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3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3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3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3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3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3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3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3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3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3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3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3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3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3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3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3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3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3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3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3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3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3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3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3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3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3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3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3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3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3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3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3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3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3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3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3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3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3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3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3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3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3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3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3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3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3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3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3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3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3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3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3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3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3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3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3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3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3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3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3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3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3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3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3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3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3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3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3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3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3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3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3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3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3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3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3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3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3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3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3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3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3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3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3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3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3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3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3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3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3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3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3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3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3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3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3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3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3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3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3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3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3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3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3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3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3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3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3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3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3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3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3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3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3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3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3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3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3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3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3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3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3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3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3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3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3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3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3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3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3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3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3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3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3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3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3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3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3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3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3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3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3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3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3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3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3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3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3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3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3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3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3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3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3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3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3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3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3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3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3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3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3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3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3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3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3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3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3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3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3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3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3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3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3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3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3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3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3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3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3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3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3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3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3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3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3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3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3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3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3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3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3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3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3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3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3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3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3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3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3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3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3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3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3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3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3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3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3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3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3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3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3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3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3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3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3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3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3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3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3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3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3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3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3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3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3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3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3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3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3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3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3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3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3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3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3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3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3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3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3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3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3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3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3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3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3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3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3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3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3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3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3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3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3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3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3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3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3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3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3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3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3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3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3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3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3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3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3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3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3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3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3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3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3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3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3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3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3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3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3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3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3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3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3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3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3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3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3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3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3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3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3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3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3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3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3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3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3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3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3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3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3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3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3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3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3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3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3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3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3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3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3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3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3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3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3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3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3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3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3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3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3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3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3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3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3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3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3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3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3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3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3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3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3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3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3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3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3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3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3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3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3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3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3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3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3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3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3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3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3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3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3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3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3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3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3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3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3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3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3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3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3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3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3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3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3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3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3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3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3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3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3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3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3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3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3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3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3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3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3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3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3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3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3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3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3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3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3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3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3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3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3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3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3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3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3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3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3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3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3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3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3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3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3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3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3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3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3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3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3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3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3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3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3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3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3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3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3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3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3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3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3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3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3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СВОДКА</vt:lpstr>
      <vt:lpstr>1 очередь</vt:lpstr>
      <vt:lpstr>2 очередь</vt:lpstr>
      <vt:lpstr>3 очередь</vt:lpstr>
      <vt:lpstr>4 очередь</vt:lpstr>
      <vt:lpstr>Ведомость метизов</vt:lpstr>
      <vt:lpstr>Найдено на объекте</vt:lpstr>
      <vt:lpstr>Отгрузки</vt:lpstr>
      <vt:lpstr>ВОМ-1</vt:lpstr>
      <vt:lpstr>'1 очередь'!_FilterDatabase</vt:lpstr>
      <vt:lpstr>'1 очередь'!Print_Area</vt:lpstr>
      <vt:lpstr>'1 очередь'!Область_печати</vt:lpstr>
      <vt:lpstr>'3 очередь'!Область_печати</vt:lpstr>
      <vt:lpstr>'4 очередь'!Область_печати</vt:lpstr>
      <vt:lpstr>СВОДКА!Область_печати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Мария Чудотворцева</cp:lastModifiedBy>
  <cp:lastPrinted>2025-07-17T13:12:14Z</cp:lastPrinted>
  <dcterms:created xsi:type="dcterms:W3CDTF">2024-11-25T13:33:32Z</dcterms:created>
  <dcterms:modified xsi:type="dcterms:W3CDTF">2025-08-25T11:35:04Z</dcterms:modified>
</cp:coreProperties>
</file>