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0E4D68D-4D07-4132-9AFB-8B542602E3DB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форма ТКП" sheetId="3" r:id="rId1"/>
    <sheet name="спецификация" sheetId="4" r:id="rId2"/>
  </sheets>
  <externalReferences>
    <externalReference r:id="rId3"/>
  </externalReferences>
  <definedNames>
    <definedName name="_xlnm.Print_Area" localSheetId="1">спецификация!$A$1:$I$34</definedName>
    <definedName name="_xlnm.Print_Area" localSheetId="0">'форма ТКП'!$A$1:$E$49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4" l="1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14" i="4"/>
  <c r="G29" i="4"/>
  <c r="F34" i="4"/>
  <c r="D13" i="3" l="1"/>
  <c r="D14" i="3" l="1"/>
  <c r="D15" i="3"/>
</calcChain>
</file>

<file path=xl/sharedStrings.xml><?xml version="1.0" encoding="utf-8"?>
<sst xmlns="http://schemas.openxmlformats.org/spreadsheetml/2006/main" count="120" uniqueCount="102">
  <si>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</si>
  <si>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</si>
  <si>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</si>
  <si>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</si>
  <si>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</si>
  <si>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</si>
  <si>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 xml:space="preserve">ИНН Участника </t>
  </si>
  <si>
    <t>Предложение Участника, руб без НДС</t>
  </si>
  <si>
    <t>Материалы</t>
  </si>
  <si>
    <t>Работы</t>
  </si>
  <si>
    <t>Порядок оплаты</t>
  </si>
  <si>
    <t>Гарантия на выполненные работы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</si>
  <si>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</si>
  <si>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</si>
  <si>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</si>
  <si>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</si>
  <si>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</si>
  <si>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Итоговая стоимость СМР, руб с НДС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</si>
  <si>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</si>
  <si>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</si>
  <si>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</si>
  <si>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Комплекс работ по срубке и наращиванию подколонников фундаментов КС2</t>
  </si>
  <si>
    <t>Допускается авансирование работ в объеме до 50% стоимости договора.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Покупателя.
Гарантийное удержание в размере 5 (пять) % от стоимости выполненных и принятых за месяц Работ удерживается Заказчиком с каждого платежа за выполненные Работы.                                Приёмка Работ производится ежемесячно по фактически выполненным объемам Работ.                                                                         
Окончательная Приемка Работ в полном объеме по Акту приема-передачи результата выполненных работ по Объекту осуществляется в течение 10 (Пяти) рабочих дней после получения сообщения Подрядчика о выполнении всего объёма Работ, при условии отсутствия не устранённых Дефектов в принятых ранее Работах с удержанием денежных средств в размере 5% от стоимости выполненных Работ (гарантийное удержание) и за вычетом авансового платежа в размере пропорциональном сумме выданного аванса (% от цены Договора) к стоимости каждого акта о приемке выполненных работ (Форма № КС-2).</t>
  </si>
  <si>
    <t xml:space="preserve">Начало выполнения работ – с даты заключения договора;
Окончание работ по договору – не более 120 календарных дней с даты заключения договора.
</t>
  </si>
  <si>
    <t>Гарантийный срок на результат работы Подрядчика устанавливается не менее 24  месяцев предусмотренного Договором.</t>
  </si>
  <si>
    <t xml:space="preserve">Выполнение комплекса работ по срубке и наращиванию подколонников фундаментов Крытого склада №2 объекта строительства «Терминала по перевалке минеральных удобрений в морском торговом порту Усть-Луга. Береговые объекты терминала».
</t>
  </si>
  <si>
    <t xml:space="preserve">Итоговая стоимость </t>
  </si>
  <si>
    <t>02.25.15-КЖ «Крытый склад №2. Конструкции железобетонные»</t>
  </si>
  <si>
    <t>Согласие с проектом договора</t>
  </si>
  <si>
    <t xml:space="preserve">Приложение 2 к Коммерческому предложению </t>
  </si>
  <si>
    <t>(материалы/оборудование указанные в данной спецификации являются используемыми при выполнении работ/услуг в рамках объявленной закупки и не предполагают отдельной приемки)</t>
  </si>
  <si>
    <t>Наименование закупочной процедуры</t>
  </si>
  <si>
    <t xml:space="preserve">ИНН Участника: </t>
  </si>
  <si>
    <t>№ пп</t>
  </si>
  <si>
    <t>Наименование позиции обоудования/материала</t>
  </si>
  <si>
    <t>Ед. изм.</t>
  </si>
  <si>
    <t xml:space="preserve">Общее кол-во </t>
  </si>
  <si>
    <t>Сметная|конъюнктурная стоимость, руб без НДС</t>
  </si>
  <si>
    <t>Стоимость Участника, руб без НДС</t>
  </si>
  <si>
    <t>Аналог оборудования/материала</t>
  </si>
  <si>
    <t>Цена за ед.изм.</t>
  </si>
  <si>
    <t xml:space="preserve">Всего </t>
  </si>
  <si>
    <t>Всего</t>
  </si>
  <si>
    <t>Спецификация материалов и оборудования</t>
  </si>
  <si>
    <t>Гвозди строительные</t>
  </si>
  <si>
    <t>Бруски обрезные хвойных пород длиной: 4-6,5 м, шириной 75-150 мм, толщиной 40-75 мм, III сорта</t>
  </si>
  <si>
    <t>Доски обрезные хвойных пород длиной: 4-6,5 м, шириной 75-150 мм, толщиной 25 мм, III сорта</t>
  </si>
  <si>
    <t>Доски обрезные хвойных пород длиной: 4-6,5 м, шириной 75-150 мм, толщиной 44 мм и более, III сорта</t>
  </si>
  <si>
    <t>Кондуктор инвентарный металлический</t>
  </si>
  <si>
    <t>Щиты: из досок толщиной 40 мм</t>
  </si>
  <si>
    <t>Горячекатаная арматурная сталь гладкая класса А-I, диаметром: 14 мм</t>
  </si>
  <si>
    <t>Песок кварцевый ЛПК-5</t>
  </si>
  <si>
    <t>Сталь угловая: 50х50 мм</t>
  </si>
  <si>
    <t>Болты анкерные из прямых или гнутых круглых стержней с резьбой, с гайками и шайбами</t>
  </si>
  <si>
    <t>Горячекатаная арматурная сталь гладкая класса А-I, диаметром: 8 мм</t>
  </si>
  <si>
    <t>Горячекатанная арматурная сталь класса А500 С, диаметром: 25 мм</t>
  </si>
  <si>
    <t>Бетон тяжелый, класс: В40 (М550)</t>
  </si>
  <si>
    <t>Бетон тяжелый, крупность заполнителя: 10 мм, класс В45 (М600)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</si>
  <si>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</si>
  <si>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</si>
  <si>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</si>
  <si>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</si>
  <si>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</si>
  <si>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</si>
  <si>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</si>
  <si>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</si>
  <si>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</si>
  <si>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</si>
  <si>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</si>
  <si>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</si>
  <si>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</si>
  <si>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</si>
  <si>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</si>
  <si>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</si>
  <si>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</si>
  <si>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</si>
  <si>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</si>
  <si>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</si>
  <si>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т</t>
  </si>
  <si>
    <t>м3</t>
  </si>
  <si>
    <t>шт.</t>
  </si>
  <si>
    <t>м2</t>
  </si>
  <si>
    <t>кг</t>
  </si>
  <si>
    <t xml:space="preserve">Шифр раздела сметной документации №02.25.15-КЖ </t>
  </si>
  <si>
    <t>Электроды диаметром: 4 мм Э42</t>
  </si>
  <si>
    <t xml:space="preserve"> "СК-БЕТОН" (расход 175г/м2)</t>
  </si>
  <si>
    <t xml:space="preserve"> "СК-ПРОТЕКТ" (расход 315 г/м2 при толщине покрытия 150 мкм)</t>
  </si>
  <si>
    <t>"СК-ЭПОКСИД-MIO" (расход 416 г/м2 при толщине покрытия 200 мкм)</t>
  </si>
  <si>
    <t>MasterEmaco P 5000 AP (расход 3кг/м2)</t>
  </si>
  <si>
    <t>Коммерческое предложение к заявке от «13» мая 2026 года № 571-К</t>
  </si>
  <si>
    <t>Исх. № 571-К/1 от 13 мая 2026г.</t>
  </si>
  <si>
    <t>Общество с ограниченной ответственностью «КиКГЕОСТРОЙ»</t>
  </si>
  <si>
    <t>Согласны с указаным  сроком выполнения работ</t>
  </si>
  <si>
    <t>Аванс в размере _____%  стоимости Договора из них
сумма 5 000 000 руб., в том числе НДС 22%, без предоставления безотзывной банковской гарантии, 
сумма ____________ руб., в том числе НДС 22%, с предоставлением безотзывной банковской гарантии;.
встречные условия указаны в приложенном протоколе разногласий</t>
  </si>
  <si>
    <t>Согласны с указаным гарантийным сроком</t>
  </si>
  <si>
    <t>В составе документов заявки приложен протокол разногласий к проекту договора</t>
  </si>
  <si>
    <t>Заместитель руководителя проекта Коршаков Андрей Алексеевич,
тел. +7 915 388-00-42, kikgeo.fin@gmail.com, 
Руководитель проекта Липатов Владислав Евгеньевич, 
	тел. +7 903 738-77-88, kikgeo.fin@gmail.com</t>
  </si>
  <si>
    <t>Настоящее Предложение имеет правовой статус оферты и действует до "10" сентября 2026г.</t>
  </si>
  <si>
    <t>Генеральный директор</t>
  </si>
  <si>
    <t>Кесслер Ю.Ф.</t>
  </si>
  <si>
    <t>https://stroyudacha.ru/</t>
  </si>
  <si>
    <t>https://opt6.ru/products/okatannyy_kvartsevyy_pesok_fr_0_5_0_8_mm_1000_kg/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</si>
</sst>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.0000"/>
    <numFmt numFmtId="165" formatCode="0.000"/>
    <numFmt numFmtId="166" formatCode="0.00000"/>
    <numFmt numFmtId="167" formatCode="_-* #,##0.0000\ _₽_-;\-* #,##0.0000\ _₽_-;_-* &quot;-&quot;????\ _₽_-;_-@_-"/>
  </numFmts>
  <fonts count="15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i/>
      <sz val="12"/>
      <color rgb="FFFF0000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43" fontId="10" fillId="0" borderId="0" applyFont="0" applyFill="0" applyBorder="0" applyAlignment="0" applyProtection="0"/>
  </cellStyleXfs>
  <cellXfs count="130">
    <xf numFmtId="0" fontId="0" fillId="0" borderId="0" xfId="0"/>
    <xf numFmtId="0" fontId="3" fillId="0" borderId="0" xfId="0" applyNumberFormat="1" applyFont="1" applyFill="1" applyAlignment="1">
      <alignment horizontal="left" vertical="top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vertical="top" wrapText="1"/>
    </xf>
    <xf numFmtId="0" fontId="3" fillId="0" borderId="0" xfId="0" applyNumberFormat="1" applyFont="1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0" xfId="0" applyFont="1"/>
    <xf numFmtId="0" fontId="5" fillId="0" borderId="0" xfId="0" applyFont="1" applyAlignme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4" fillId="0" borderId="3" xfId="0" applyFont="1" applyBorder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left" wrapText="1"/>
    </xf>
    <xf numFmtId="0" fontId="6" fillId="0" borderId="2" xfId="0" applyFont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0" borderId="0" xfId="0" applyFont="1"/>
    <xf numFmtId="0" fontId="13" fillId="0" borderId="0" xfId="0" applyFont="1"/>
    <xf numFmtId="3" fontId="13" fillId="4" borderId="2" xfId="1" applyNumberFormat="1" applyFont="1" applyFill="1" applyBorder="1" applyAlignment="1">
      <alignment horizontal="center" vertical="center" wrapText="1"/>
    </xf>
    <xf numFmtId="0" fontId="13" fillId="4" borderId="6" xfId="2" applyFont="1" applyFill="1" applyBorder="1" applyAlignment="1">
      <alignment horizontal="center" vertical="center"/>
    </xf>
    <xf numFmtId="49" fontId="13" fillId="5" borderId="4" xfId="1" applyNumberFormat="1" applyFont="1" applyFill="1" applyBorder="1" applyAlignment="1">
      <alignment horizontal="left" vertical="center" wrapText="1"/>
    </xf>
    <xf numFmtId="49" fontId="13" fillId="5" borderId="29" xfId="1" applyNumberFormat="1" applyFont="1" applyFill="1" applyBorder="1" applyAlignment="1">
      <alignment horizontal="left" vertical="center" wrapText="1"/>
    </xf>
    <xf numFmtId="0" fontId="13" fillId="0" borderId="2" xfId="0" applyNumberFormat="1" applyFont="1" applyFill="1" applyBorder="1" applyAlignment="1" applyProtection="1">
      <alignment horizontal="left" vertical="top" wrapText="1"/>
    </xf>
    <xf numFmtId="164" fontId="14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/>
    <xf numFmtId="165" fontId="14" fillId="0" borderId="2" xfId="0" applyNumberFormat="1" applyFont="1" applyFill="1" applyBorder="1" applyAlignment="1" applyProtection="1">
      <alignment horizontal="center" vertical="center"/>
    </xf>
    <xf numFmtId="1" fontId="14" fillId="0" borderId="2" xfId="0" applyNumberFormat="1" applyFont="1" applyFill="1" applyBorder="1" applyAlignment="1" applyProtection="1">
      <alignment horizontal="center" vertical="center"/>
    </xf>
    <xf numFmtId="166" fontId="14" fillId="0" borderId="2" xfId="0" applyNumberFormat="1" applyFont="1" applyFill="1" applyBorder="1" applyAlignment="1" applyProtection="1">
      <alignment horizontal="center" vertical="center"/>
    </xf>
    <xf numFmtId="0" fontId="13" fillId="0" borderId="2" xfId="0" applyFont="1" applyBorder="1"/>
    <xf numFmtId="2" fontId="14" fillId="0" borderId="2" xfId="0" applyNumberFormat="1" applyFont="1" applyFill="1" applyBorder="1" applyAlignment="1" applyProtection="1">
      <alignment horizontal="center" vertical="center"/>
    </xf>
    <xf numFmtId="49" fontId="13" fillId="5" borderId="22" xfId="1" applyNumberFormat="1" applyFont="1" applyFill="1" applyBorder="1" applyAlignment="1">
      <alignment horizontal="center" vertical="center"/>
    </xf>
    <xf numFmtId="49" fontId="13" fillId="0" borderId="2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3" fillId="3" borderId="14" xfId="0" applyFont="1" applyFill="1" applyBorder="1" applyAlignment="1">
      <alignment horizontal="left" vertical="top" wrapText="1"/>
    </xf>
    <xf numFmtId="0" fontId="7" fillId="3" borderId="1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9" fontId="4" fillId="3" borderId="2" xfId="0" applyNumberFormat="1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4" fillId="3" borderId="6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4" fillId="2" borderId="21" xfId="0" quotePrefix="1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NumberFormat="1" applyFont="1" applyFill="1" applyAlignment="1">
      <alignment horizontal="left" vertical="top" wrapText="1"/>
    </xf>
    <xf numFmtId="0" fontId="4" fillId="2" borderId="0" xfId="0" applyFont="1" applyFill="1" applyBorder="1" applyAlignment="1">
      <alignment horizontal="left" wrapText="1"/>
    </xf>
    <xf numFmtId="0" fontId="0" fillId="2" borderId="0" xfId="0" applyFill="1" applyAlignment="1"/>
    <xf numFmtId="2" fontId="4" fillId="3" borderId="22" xfId="0" applyNumberFormat="1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4" fillId="3" borderId="6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left" vertical="top" wrapText="1"/>
    </xf>
    <xf numFmtId="0" fontId="8" fillId="2" borderId="15" xfId="0" applyFont="1" applyFill="1" applyBorder="1" applyAlignment="1">
      <alignment horizontal="left" vertical="top" wrapText="1"/>
    </xf>
    <xf numFmtId="0" fontId="8" fillId="2" borderId="16" xfId="0" applyFont="1" applyFill="1" applyBorder="1" applyAlignment="1">
      <alignment horizontal="left" vertical="top" wrapText="1"/>
    </xf>
    <xf numFmtId="0" fontId="8" fillId="2" borderId="12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left" vertical="top" wrapText="1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top" wrapText="1"/>
    </xf>
    <xf numFmtId="0" fontId="8" fillId="2" borderId="1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2" borderId="7" xfId="0" applyFont="1" applyFill="1" applyBorder="1" applyAlignment="1">
      <alignment horizontal="left" vertical="top"/>
    </xf>
    <xf numFmtId="0" fontId="13" fillId="4" borderId="6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0" borderId="0" xfId="0" applyNumberFormat="1" applyFont="1" applyFill="1" applyAlignment="1">
      <alignment horizontal="left" vertical="top" wrapText="1"/>
    </xf>
    <xf numFmtId="0" fontId="13" fillId="0" borderId="0" xfId="0" applyNumberFormat="1" applyFont="1" applyFill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13" fillId="4" borderId="6" xfId="1" applyFont="1" applyFill="1" applyBorder="1" applyAlignment="1">
      <alignment horizontal="left" vertical="top" wrapText="1"/>
    </xf>
    <xf numFmtId="0" fontId="13" fillId="4" borderId="14" xfId="1" applyFont="1" applyFill="1" applyBorder="1" applyAlignment="1">
      <alignment horizontal="left" vertical="top" wrapText="1"/>
    </xf>
    <xf numFmtId="0" fontId="13" fillId="4" borderId="6" xfId="1" applyNumberFormat="1" applyFont="1" applyFill="1" applyBorder="1" applyAlignment="1">
      <alignment horizontal="center" vertical="center" wrapText="1"/>
    </xf>
    <xf numFmtId="0" fontId="13" fillId="4" borderId="14" xfId="1" applyNumberFormat="1" applyFont="1" applyFill="1" applyBorder="1" applyAlignment="1">
      <alignment horizontal="center" vertical="center" wrapText="1"/>
    </xf>
    <xf numFmtId="3" fontId="13" fillId="4" borderId="22" xfId="1" applyNumberFormat="1" applyFont="1" applyFill="1" applyBorder="1" applyAlignment="1">
      <alignment horizontal="center" vertical="center" wrapText="1"/>
    </xf>
    <xf numFmtId="3" fontId="13" fillId="4" borderId="4" xfId="1" applyNumberFormat="1" applyFont="1" applyFill="1" applyBorder="1" applyAlignment="1">
      <alignment horizontal="center" vertical="center" wrapText="1"/>
    </xf>
    <xf numFmtId="3" fontId="13" fillId="4" borderId="15" xfId="1" applyNumberFormat="1" applyFont="1" applyFill="1" applyBorder="1" applyAlignment="1">
      <alignment horizontal="center" vertical="center" wrapText="1"/>
    </xf>
    <xf numFmtId="3" fontId="13" fillId="4" borderId="28" xfId="1" applyNumberFormat="1" applyFont="1" applyFill="1" applyBorder="1" applyAlignment="1">
      <alignment horizontal="center" vertical="center" wrapText="1"/>
    </xf>
    <xf numFmtId="0" fontId="1" fillId="2" borderId="0" xfId="0" applyFont="1" applyFill="1" applyAlignment="1"/>
    <xf numFmtId="43" fontId="1" fillId="0" borderId="2" xfId="3" applyFont="1" applyBorder="1" applyAlignment="1">
      <alignment horizontal="center" vertical="center"/>
    </xf>
    <xf numFmtId="43" fontId="1" fillId="0" borderId="2" xfId="3" applyFont="1" applyBorder="1" applyAlignment="1">
      <alignment vertical="center"/>
    </xf>
    <xf numFmtId="43" fontId="13" fillId="0" borderId="2" xfId="3" applyFont="1" applyBorder="1" applyAlignment="1">
      <alignment horizontal="center" vertical="center"/>
    </xf>
    <xf numFmtId="43" fontId="13" fillId="0" borderId="2" xfId="3" applyFont="1" applyBorder="1" applyAlignment="1">
      <alignment vertical="center"/>
    </xf>
    <xf numFmtId="43" fontId="13" fillId="0" borderId="0" xfId="3" applyFont="1"/>
    <xf numFmtId="43" fontId="1" fillId="0" borderId="2" xfId="3" applyFont="1" applyBorder="1"/>
    <xf numFmtId="43" fontId="13" fillId="0" borderId="2" xfId="3" applyFont="1" applyBorder="1"/>
    <xf numFmtId="167" fontId="1" fillId="0" borderId="2" xfId="0" applyNumberFormat="1" applyFont="1" applyBorder="1"/>
    <xf numFmtId="167" fontId="13" fillId="0" borderId="0" xfId="0" applyNumberFormat="1" applyFont="1"/>
  </cellXfs>
  <cellStyles count="4">
    <cellStyle name="Обычный" xfId="0" builtinId="0"/>
    <cellStyle name="Обычный 10 3" xfId="1" xr:uid="{00000000-0005-0000-0000-000001000000}"/>
    <cellStyle name="СводВедРес" xfId="2" xr:uid="{00000000-0005-0000-0000-000002000000}"/>
    <cellStyle name="Финансовый" xfId="3" builtinId="3"/>
  </cellStyles>
  <dxfs count="1">
    <dxf>
      <fill>
        <patternFill>
          <bgColor rgb="FFD8E4B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3</xdr:col>
      <xdr:colOff>202924</xdr:colOff>
      <xdr:row>1</xdr:row>
      <xdr:rowOff>1438785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6D4C571E-A234-468B-AA96-F5F7EA7618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7247" y="197224"/>
          <a:ext cx="5787936" cy="143878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os022\&#1052;&#1086;&#1089;&#1082;&#1086;&#1074;&#1089;&#1082;&#1080;&#1081;%20&#1086;&#1092;&#1080;&#1089;\Users\polezhaevale\AppData\Local\Microsoft\Windows\INetCache\Content.Outlook\W0AQATBA\&#1057;&#1047;%20&#1058;&#1069;&#1054;%2028.02.23_22.34.1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енооб.МАТ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6"/>
  <sheetViews>
    <sheetView topLeftCell="A7" zoomScale="85" zoomScaleNormal="85" workbookViewId="0">
      <selection activeCell="D16" sqref="D16:E16"/>
    </sheetView>
  </sheetViews>
  <sheetFormatPr defaultColWidth="8.88671875" defaultRowHeight="15.6" x14ac:dyDescent="0.3"/>
  <cols>
    <col min="1" max="1" width="7" style="13" customWidth="1"/>
    <col min="2" max="2" width="47.5546875" style="14" customWidth="1"/>
    <col min="3" max="3" width="81.44140625" style="5" customWidth="1"/>
    <col min="4" max="4" width="31.33203125" style="6" customWidth="1"/>
    <col min="5" max="5" width="36.44140625" style="6" customWidth="1"/>
    <col min="6" max="6" width="8.88671875" style="6"/>
    <col min="7" max="7" width="32.6640625" style="6" customWidth="1"/>
    <col min="8" max="10" width="8.88671875" style="6"/>
    <col min="11" max="11" width="43.5546875" style="6" customWidth="1"/>
    <col min="12" max="16384" width="8.88671875" style="6"/>
  </cols>
  <sheetData>
    <row r="1" spans="1:12" x14ac:dyDescent="0.3">
      <c r="C1" s="70"/>
    </row>
    <row r="2" spans="1:12" ht="117" customHeight="1" x14ac:dyDescent="0.3">
      <c r="C2" s="70"/>
    </row>
    <row r="3" spans="1:12" ht="30.6" customHeight="1" x14ac:dyDescent="0.3">
      <c r="A3" s="79"/>
      <c r="B3" s="80"/>
      <c r="C3" s="84" t="s">
        <v>89</v>
      </c>
      <c r="D3" s="84"/>
      <c r="E3" s="84"/>
      <c r="H3" s="1"/>
      <c r="I3" s="1"/>
      <c r="J3" s="1"/>
      <c r="K3" s="1"/>
    </row>
    <row r="4" spans="1:12" ht="46.8" customHeight="1" x14ac:dyDescent="0.3">
      <c r="A4" s="81" t="s">
        <v>18</v>
      </c>
      <c r="B4" s="82"/>
      <c r="C4" s="83" t="s">
        <v>25</v>
      </c>
      <c r="D4" s="83"/>
      <c r="E4" s="83"/>
      <c r="H4" s="1"/>
      <c r="I4" s="1"/>
      <c r="J4" s="1"/>
      <c r="K4" s="1"/>
    </row>
    <row r="5" spans="1:12" x14ac:dyDescent="0.3">
      <c r="A5" s="79" t="s">
        <v>90</v>
      </c>
      <c r="B5" s="80"/>
      <c r="D5" s="7"/>
      <c r="E5" s="7"/>
      <c r="F5" s="7"/>
      <c r="G5" s="2"/>
      <c r="H5" s="8"/>
      <c r="I5" s="3"/>
      <c r="J5" s="3"/>
      <c r="K5" s="3"/>
      <c r="L5" s="3"/>
    </row>
    <row r="6" spans="1:12" x14ac:dyDescent="0.3">
      <c r="A6" s="9"/>
      <c r="B6" s="10"/>
      <c r="D6" s="11"/>
      <c r="E6" s="11"/>
      <c r="F6" s="11"/>
      <c r="G6" s="2"/>
      <c r="H6" s="8"/>
      <c r="I6" s="3"/>
      <c r="J6" s="3"/>
      <c r="K6" s="3"/>
      <c r="L6" s="3"/>
    </row>
    <row r="7" spans="1:12" x14ac:dyDescent="0.3">
      <c r="A7" s="79" t="s">
        <v>4</v>
      </c>
      <c r="B7" s="80"/>
      <c r="C7" s="85" t="s">
        <v>91</v>
      </c>
      <c r="D7" s="86"/>
      <c r="E7" s="86"/>
      <c r="F7" s="12"/>
      <c r="G7" s="2"/>
      <c r="H7" s="4"/>
      <c r="I7" s="4"/>
      <c r="J7" s="4"/>
      <c r="K7" s="4"/>
      <c r="L7" s="4"/>
    </row>
    <row r="8" spans="1:12" x14ac:dyDescent="0.3">
      <c r="A8" s="79" t="s">
        <v>6</v>
      </c>
      <c r="B8" s="80"/>
      <c r="C8" s="85">
        <v>7709918820</v>
      </c>
      <c r="D8" s="86"/>
      <c r="E8" s="86"/>
      <c r="F8" s="12"/>
      <c r="G8" s="2"/>
      <c r="H8" s="4"/>
      <c r="I8" s="4"/>
      <c r="J8" s="4"/>
      <c r="K8" s="4"/>
      <c r="L8" s="4"/>
    </row>
    <row r="9" spans="1:12" ht="16.2" thickBot="1" x14ac:dyDescent="0.35"/>
    <row r="10" spans="1:12" ht="27.75" customHeight="1" x14ac:dyDescent="0.3">
      <c r="A10" s="75" t="s">
        <v>0</v>
      </c>
      <c r="B10" s="73" t="s">
        <v>1</v>
      </c>
      <c r="C10" s="77" t="s">
        <v>19</v>
      </c>
      <c r="D10" s="71" t="s">
        <v>7</v>
      </c>
      <c r="E10" s="72"/>
    </row>
    <row r="11" spans="1:12" ht="15.75" customHeight="1" x14ac:dyDescent="0.3">
      <c r="A11" s="76"/>
      <c r="B11" s="74"/>
      <c r="C11" s="78"/>
      <c r="D11" s="65" t="s">
        <v>8</v>
      </c>
      <c r="E11" s="66" t="s">
        <v>9</v>
      </c>
    </row>
    <row r="12" spans="1:12" ht="45.75" customHeight="1" x14ac:dyDescent="0.3">
      <c r="A12" s="61">
        <v>1</v>
      </c>
      <c r="B12" s="28" t="s">
        <v>21</v>
      </c>
      <c r="C12" s="29" t="s">
        <v>27</v>
      </c>
      <c r="D12" s="30">
        <v>0</v>
      </c>
      <c r="E12" s="31">
        <v>0</v>
      </c>
    </row>
    <row r="13" spans="1:12" ht="24" customHeight="1" x14ac:dyDescent="0.3">
      <c r="A13" s="61">
        <v>2</v>
      </c>
      <c r="B13" s="52" t="s">
        <v>26</v>
      </c>
      <c r="C13" s="53"/>
      <c r="D13" s="87">
        <f>SUM(D12:E12)</f>
        <v>0</v>
      </c>
      <c r="E13" s="88"/>
    </row>
    <row r="14" spans="1:12" ht="30" customHeight="1" x14ac:dyDescent="0.3">
      <c r="A14" s="61">
        <v>3</v>
      </c>
      <c r="B14" s="54" t="s">
        <v>12</v>
      </c>
      <c r="C14" s="55">
        <v>0.22</v>
      </c>
      <c r="D14" s="87">
        <f>D13*0.22</f>
        <v>0</v>
      </c>
      <c r="E14" s="88"/>
    </row>
    <row r="15" spans="1:12" ht="30" customHeight="1" x14ac:dyDescent="0.3">
      <c r="A15" s="61">
        <v>4</v>
      </c>
      <c r="B15" s="54" t="s">
        <v>17</v>
      </c>
      <c r="C15" s="56"/>
      <c r="D15" s="87">
        <f>D13+D14</f>
        <v>0</v>
      </c>
      <c r="E15" s="88"/>
    </row>
    <row r="16" spans="1:12" ht="109.2" x14ac:dyDescent="0.3">
      <c r="A16" s="61">
        <v>5</v>
      </c>
      <c r="B16" s="54" t="s">
        <v>14</v>
      </c>
      <c r="C16" s="56" t="s">
        <v>20</v>
      </c>
      <c r="D16" s="104"/>
      <c r="E16" s="105"/>
      <c r="G16" s="15"/>
    </row>
    <row r="17" spans="1:7" ht="46.5" customHeight="1" x14ac:dyDescent="0.3">
      <c r="A17" s="61">
        <v>6</v>
      </c>
      <c r="B17" s="54" t="s">
        <v>3</v>
      </c>
      <c r="C17" s="56" t="s">
        <v>23</v>
      </c>
      <c r="D17" s="102" t="s">
        <v>92</v>
      </c>
      <c r="E17" s="103"/>
    </row>
    <row r="18" spans="1:7" ht="12.75" customHeight="1" x14ac:dyDescent="0.3">
      <c r="A18" s="98">
        <v>7</v>
      </c>
      <c r="B18" s="92" t="s">
        <v>10</v>
      </c>
      <c r="C18" s="90" t="s">
        <v>22</v>
      </c>
      <c r="D18" s="94" t="s">
        <v>93</v>
      </c>
      <c r="E18" s="95"/>
      <c r="G18" s="16"/>
    </row>
    <row r="19" spans="1:7" ht="12.75" customHeight="1" x14ac:dyDescent="0.3">
      <c r="A19" s="99"/>
      <c r="B19" s="93"/>
      <c r="C19" s="91"/>
      <c r="D19" s="96"/>
      <c r="E19" s="97"/>
      <c r="G19" s="16"/>
    </row>
    <row r="20" spans="1:7" ht="12.75" customHeight="1" x14ac:dyDescent="0.3">
      <c r="A20" s="99"/>
      <c r="B20" s="93"/>
      <c r="C20" s="91"/>
      <c r="D20" s="96"/>
      <c r="E20" s="97"/>
      <c r="G20" s="16"/>
    </row>
    <row r="21" spans="1:7" ht="12.75" customHeight="1" x14ac:dyDescent="0.3">
      <c r="A21" s="99"/>
      <c r="B21" s="93"/>
      <c r="C21" s="91"/>
      <c r="D21" s="96"/>
      <c r="E21" s="97"/>
      <c r="G21" s="16"/>
    </row>
    <row r="22" spans="1:7" ht="12.75" customHeight="1" x14ac:dyDescent="0.3">
      <c r="A22" s="99"/>
      <c r="B22" s="93"/>
      <c r="C22" s="91"/>
      <c r="D22" s="96"/>
      <c r="E22" s="97"/>
      <c r="G22" s="16"/>
    </row>
    <row r="23" spans="1:7" ht="12.75" customHeight="1" x14ac:dyDescent="0.3">
      <c r="A23" s="99"/>
      <c r="B23" s="93"/>
      <c r="C23" s="91"/>
      <c r="D23" s="96"/>
      <c r="E23" s="97"/>
      <c r="G23" s="16"/>
    </row>
    <row r="24" spans="1:7" ht="12.75" customHeight="1" x14ac:dyDescent="0.3">
      <c r="A24" s="99"/>
      <c r="B24" s="93"/>
      <c r="C24" s="91"/>
      <c r="D24" s="96"/>
      <c r="E24" s="97"/>
    </row>
    <row r="25" spans="1:7" x14ac:dyDescent="0.3">
      <c r="A25" s="99"/>
      <c r="B25" s="93"/>
      <c r="C25" s="91"/>
      <c r="D25" s="96"/>
      <c r="E25" s="97"/>
    </row>
    <row r="26" spans="1:7" x14ac:dyDescent="0.3">
      <c r="A26" s="99"/>
      <c r="B26" s="93"/>
      <c r="C26" s="91"/>
      <c r="D26" s="96"/>
      <c r="E26" s="97"/>
    </row>
    <row r="27" spans="1:7" x14ac:dyDescent="0.3">
      <c r="A27" s="99"/>
      <c r="B27" s="93"/>
      <c r="C27" s="91"/>
      <c r="D27" s="96"/>
      <c r="E27" s="97"/>
    </row>
    <row r="28" spans="1:7" x14ac:dyDescent="0.3">
      <c r="A28" s="99"/>
      <c r="B28" s="93"/>
      <c r="C28" s="91"/>
      <c r="D28" s="96"/>
      <c r="E28" s="97"/>
    </row>
    <row r="29" spans="1:7" x14ac:dyDescent="0.3">
      <c r="A29" s="99"/>
      <c r="B29" s="93"/>
      <c r="C29" s="91"/>
      <c r="D29" s="96"/>
      <c r="E29" s="97"/>
    </row>
    <row r="30" spans="1:7" x14ac:dyDescent="0.3">
      <c r="A30" s="99"/>
      <c r="B30" s="93"/>
      <c r="C30" s="91"/>
      <c r="D30" s="96"/>
      <c r="E30" s="97"/>
    </row>
    <row r="31" spans="1:7" x14ac:dyDescent="0.3">
      <c r="A31" s="99"/>
      <c r="B31" s="93"/>
      <c r="C31" s="91"/>
      <c r="D31" s="96"/>
      <c r="E31" s="97"/>
    </row>
    <row r="32" spans="1:7" x14ac:dyDescent="0.3">
      <c r="A32" s="99"/>
      <c r="B32" s="93"/>
      <c r="C32" s="91"/>
      <c r="D32" s="96"/>
      <c r="E32" s="97"/>
    </row>
    <row r="33" spans="1:5" x14ac:dyDescent="0.3">
      <c r="A33" s="99"/>
      <c r="B33" s="93"/>
      <c r="C33" s="91"/>
      <c r="D33" s="96"/>
      <c r="E33" s="97"/>
    </row>
    <row r="34" spans="1:5" x14ac:dyDescent="0.3">
      <c r="A34" s="99"/>
      <c r="B34" s="93"/>
      <c r="C34" s="91"/>
      <c r="D34" s="96"/>
      <c r="E34" s="97"/>
    </row>
    <row r="35" spans="1:5" x14ac:dyDescent="0.3">
      <c r="A35" s="99"/>
      <c r="B35" s="93"/>
      <c r="C35" s="91"/>
      <c r="D35" s="96"/>
      <c r="E35" s="97"/>
    </row>
    <row r="36" spans="1:5" ht="16.5" customHeight="1" x14ac:dyDescent="0.3">
      <c r="A36" s="99"/>
      <c r="B36" s="93"/>
      <c r="C36" s="91"/>
      <c r="D36" s="96"/>
      <c r="E36" s="97"/>
    </row>
    <row r="37" spans="1:5" ht="16.5" customHeight="1" x14ac:dyDescent="0.3">
      <c r="A37" s="99"/>
      <c r="B37" s="93"/>
      <c r="C37" s="91"/>
      <c r="D37" s="96"/>
      <c r="E37" s="97"/>
    </row>
    <row r="38" spans="1:5" ht="43.5" customHeight="1" x14ac:dyDescent="0.3">
      <c r="A38" s="62">
        <v>8</v>
      </c>
      <c r="B38" s="54" t="s">
        <v>11</v>
      </c>
      <c r="C38" s="56" t="s">
        <v>24</v>
      </c>
      <c r="D38" s="102" t="s">
        <v>94</v>
      </c>
      <c r="E38" s="103"/>
    </row>
    <row r="39" spans="1:5" ht="43.5" customHeight="1" x14ac:dyDescent="0.3">
      <c r="A39" s="63">
        <v>9</v>
      </c>
      <c r="B39" s="57" t="s">
        <v>28</v>
      </c>
      <c r="C39" s="58"/>
      <c r="D39" s="102" t="s">
        <v>95</v>
      </c>
      <c r="E39" s="103"/>
    </row>
    <row r="40" spans="1:5" ht="95.4" customHeight="1" thickBot="1" x14ac:dyDescent="0.35">
      <c r="A40" s="64">
        <v>10</v>
      </c>
      <c r="B40" s="59" t="s">
        <v>13</v>
      </c>
      <c r="C40" s="60"/>
      <c r="D40" s="100" t="s">
        <v>96</v>
      </c>
      <c r="E40" s="101"/>
    </row>
    <row r="41" spans="1:5" x14ac:dyDescent="0.3">
      <c r="A41" s="17"/>
      <c r="B41" s="18"/>
      <c r="C41" s="19"/>
      <c r="D41" s="20"/>
      <c r="E41" s="20"/>
    </row>
    <row r="42" spans="1:5" x14ac:dyDescent="0.3">
      <c r="A42" s="89" t="s">
        <v>97</v>
      </c>
      <c r="B42" s="89"/>
      <c r="C42" s="89"/>
      <c r="D42" s="89"/>
      <c r="E42" s="89"/>
    </row>
    <row r="43" spans="1:5" ht="32.25" customHeight="1" x14ac:dyDescent="0.3">
      <c r="A43" s="89" t="s">
        <v>15</v>
      </c>
      <c r="B43" s="89"/>
      <c r="C43" s="89"/>
      <c r="D43" s="89"/>
      <c r="E43" s="89"/>
    </row>
    <row r="44" spans="1:5" ht="31.5" customHeight="1" x14ac:dyDescent="0.3">
      <c r="A44" s="89" t="s">
        <v>16</v>
      </c>
      <c r="B44" s="89"/>
      <c r="C44" s="89"/>
      <c r="D44" s="89"/>
      <c r="E44" s="89"/>
    </row>
    <row r="47" spans="1:5" x14ac:dyDescent="0.3">
      <c r="A47" s="21"/>
      <c r="B47" s="22" t="s">
        <v>98</v>
      </c>
      <c r="C47" s="19"/>
      <c r="D47" s="12" t="s">
        <v>99</v>
      </c>
      <c r="E47" s="23"/>
    </row>
    <row r="48" spans="1:5" x14ac:dyDescent="0.3">
      <c r="A48" s="24" t="s">
        <v>5</v>
      </c>
      <c r="D48" s="25"/>
      <c r="E48" s="26" t="s">
        <v>2</v>
      </c>
    </row>
    <row r="49" spans="1:4" x14ac:dyDescent="0.3">
      <c r="A49" s="24"/>
      <c r="B49" s="27"/>
      <c r="D49" s="25"/>
    </row>
    <row r="50" spans="1:4" x14ac:dyDescent="0.3">
      <c r="A50" s="24"/>
      <c r="B50" s="27"/>
      <c r="D50" s="25"/>
    </row>
    <row r="51" spans="1:4" x14ac:dyDescent="0.3">
      <c r="A51" s="67"/>
      <c r="B51" s="68"/>
      <c r="D51" s="25"/>
    </row>
    <row r="52" spans="1:4" x14ac:dyDescent="0.3">
      <c r="A52" s="67"/>
      <c r="B52" s="68"/>
      <c r="D52" s="25"/>
    </row>
    <row r="53" spans="1:4" x14ac:dyDescent="0.3">
      <c r="A53" s="67"/>
      <c r="B53" s="68"/>
      <c r="D53" s="25"/>
    </row>
    <row r="54" spans="1:4" x14ac:dyDescent="0.3">
      <c r="A54" s="67"/>
      <c r="B54" s="68"/>
      <c r="D54" s="25"/>
    </row>
    <row r="55" spans="1:4" x14ac:dyDescent="0.3">
      <c r="A55" s="67"/>
      <c r="B55" s="68"/>
      <c r="D55" s="25"/>
    </row>
    <row r="56" spans="1:4" x14ac:dyDescent="0.3">
      <c r="A56" s="24"/>
      <c r="B56" s="27"/>
      <c r="D56" s="25"/>
    </row>
  </sheetData>
  <mergeCells count="28">
    <mergeCell ref="D13:E13"/>
    <mergeCell ref="A44:E44"/>
    <mergeCell ref="C18:C37"/>
    <mergeCell ref="B18:B37"/>
    <mergeCell ref="D18:E37"/>
    <mergeCell ref="A18:A37"/>
    <mergeCell ref="A42:E42"/>
    <mergeCell ref="D40:E40"/>
    <mergeCell ref="D38:E38"/>
    <mergeCell ref="D17:E17"/>
    <mergeCell ref="D14:E14"/>
    <mergeCell ref="D15:E15"/>
    <mergeCell ref="D16:E16"/>
    <mergeCell ref="A43:E43"/>
    <mergeCell ref="D39:E39"/>
    <mergeCell ref="D10:E10"/>
    <mergeCell ref="B10:B11"/>
    <mergeCell ref="A10:A11"/>
    <mergeCell ref="C10:C11"/>
    <mergeCell ref="A3:B3"/>
    <mergeCell ref="A5:B5"/>
    <mergeCell ref="A7:B7"/>
    <mergeCell ref="A8:B8"/>
    <mergeCell ref="A4:B4"/>
    <mergeCell ref="C4:E4"/>
    <mergeCell ref="C3:E3"/>
    <mergeCell ref="C7:E7"/>
    <mergeCell ref="C8:E8"/>
  </mergeCells>
  <phoneticPr fontId="2" type="noConversion"/>
  <pageMargins left="0.75" right="0.75" top="1" bottom="1" header="0.5" footer="0.5"/>
  <pageSetup scale="6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4"/>
  <sheetViews>
    <sheetView tabSelected="1" topLeftCell="A16" workbookViewId="0">
      <selection activeCell="I17" sqref="I17"/>
    </sheetView>
  </sheetViews>
  <sheetFormatPr defaultColWidth="9.109375" defaultRowHeight="14.4" x14ac:dyDescent="0.3"/>
  <cols>
    <col min="1" max="1" width="8" style="48" customWidth="1"/>
    <col min="2" max="2" width="57.33203125" style="51" customWidth="1"/>
    <col min="3" max="3" width="13.109375" style="33" customWidth="1"/>
    <col min="4" max="5" width="16.6640625" style="33" customWidth="1"/>
    <col min="6" max="6" width="16.44140625" style="33" customWidth="1"/>
    <col min="7" max="7" width="21.88671875" style="33" customWidth="1"/>
    <col min="8" max="8" width="18.33203125" style="33" customWidth="1"/>
    <col min="9" max="9" width="26.5546875" style="33" customWidth="1"/>
    <col min="10" max="16384" width="9.109375" style="33"/>
  </cols>
  <sheetData>
    <row r="1" spans="1:9" x14ac:dyDescent="0.3">
      <c r="A1" s="108" t="s">
        <v>29</v>
      </c>
      <c r="B1" s="108"/>
      <c r="C1" s="108"/>
      <c r="D1" s="32"/>
      <c r="E1" s="32"/>
      <c r="F1" s="32"/>
      <c r="G1" s="109"/>
      <c r="H1" s="109"/>
      <c r="I1" s="109"/>
    </row>
    <row r="2" spans="1:9" x14ac:dyDescent="0.3">
      <c r="B2" s="50"/>
      <c r="C2" s="32"/>
      <c r="D2" s="32"/>
      <c r="E2" s="32"/>
      <c r="F2" s="32"/>
      <c r="G2" s="32"/>
      <c r="H2" s="32"/>
      <c r="I2" s="32"/>
    </row>
    <row r="3" spans="1:9" x14ac:dyDescent="0.3">
      <c r="A3" s="110" t="s">
        <v>43</v>
      </c>
      <c r="B3" s="110"/>
      <c r="C3" s="110"/>
      <c r="D3" s="110"/>
      <c r="E3" s="110"/>
      <c r="F3" s="110"/>
      <c r="G3" s="110"/>
      <c r="H3" s="110"/>
      <c r="I3" s="110"/>
    </row>
    <row r="4" spans="1:9" ht="43.5" customHeight="1" x14ac:dyDescent="0.3">
      <c r="A4" s="111" t="s">
        <v>30</v>
      </c>
      <c r="B4" s="111"/>
      <c r="C4" s="111"/>
      <c r="D4" s="111"/>
      <c r="E4" s="111"/>
      <c r="F4" s="111"/>
      <c r="G4" s="111"/>
      <c r="H4" s="111"/>
      <c r="I4" s="111"/>
    </row>
    <row r="5" spans="1:9" x14ac:dyDescent="0.3">
      <c r="A5" s="49"/>
      <c r="B5" s="50"/>
      <c r="C5" s="32"/>
      <c r="D5" s="32"/>
      <c r="E5" s="32"/>
      <c r="F5" s="32"/>
      <c r="G5" s="32"/>
      <c r="H5" s="32"/>
      <c r="I5" s="32"/>
    </row>
    <row r="6" spans="1:9" x14ac:dyDescent="0.3">
      <c r="A6" s="49"/>
      <c r="B6" s="50" t="s">
        <v>31</v>
      </c>
      <c r="C6" s="120"/>
      <c r="D6" s="86"/>
      <c r="E6" s="86"/>
      <c r="F6" s="86"/>
      <c r="G6" s="86"/>
      <c r="H6" s="86"/>
      <c r="I6" s="86"/>
    </row>
    <row r="7" spans="1:9" x14ac:dyDescent="0.3">
      <c r="A7" s="49"/>
      <c r="B7" s="50" t="s">
        <v>4</v>
      </c>
      <c r="C7" s="120"/>
      <c r="D7" s="86"/>
      <c r="E7" s="86"/>
      <c r="F7" s="86"/>
      <c r="G7" s="86"/>
      <c r="H7" s="86"/>
      <c r="I7" s="86"/>
    </row>
    <row r="8" spans="1:9" x14ac:dyDescent="0.3">
      <c r="A8" s="49"/>
      <c r="B8" s="50" t="s">
        <v>32</v>
      </c>
      <c r="C8" s="120"/>
      <c r="D8" s="86"/>
      <c r="E8" s="86"/>
      <c r="F8" s="86"/>
      <c r="G8" s="86"/>
      <c r="H8" s="86"/>
      <c r="I8" s="86"/>
    </row>
    <row r="9" spans="1:9" x14ac:dyDescent="0.3">
      <c r="A9" s="49"/>
      <c r="B9" s="50"/>
      <c r="C9" s="32"/>
      <c r="D9" s="32"/>
      <c r="E9" s="32"/>
      <c r="F9" s="32"/>
      <c r="G9" s="32"/>
      <c r="H9" s="32"/>
      <c r="I9" s="32"/>
    </row>
    <row r="10" spans="1:9" x14ac:dyDescent="0.3">
      <c r="A10" s="106" t="s">
        <v>33</v>
      </c>
      <c r="B10" s="112" t="s">
        <v>34</v>
      </c>
      <c r="C10" s="106" t="s">
        <v>35</v>
      </c>
      <c r="D10" s="114" t="s">
        <v>36</v>
      </c>
      <c r="E10" s="116" t="s">
        <v>37</v>
      </c>
      <c r="F10" s="117"/>
      <c r="G10" s="118" t="s">
        <v>38</v>
      </c>
      <c r="H10" s="119"/>
      <c r="I10" s="106" t="s">
        <v>39</v>
      </c>
    </row>
    <row r="11" spans="1:9" x14ac:dyDescent="0.3">
      <c r="A11" s="107"/>
      <c r="B11" s="113"/>
      <c r="C11" s="107"/>
      <c r="D11" s="115"/>
      <c r="E11" s="34" t="s">
        <v>40</v>
      </c>
      <c r="F11" s="34" t="s">
        <v>41</v>
      </c>
      <c r="G11" s="34" t="s">
        <v>40</v>
      </c>
      <c r="H11" s="34" t="s">
        <v>42</v>
      </c>
      <c r="I11" s="107"/>
    </row>
    <row r="12" spans="1:9" x14ac:dyDescent="0.3">
      <c r="A12" s="35">
        <v>1</v>
      </c>
      <c r="B12" s="35">
        <v>2</v>
      </c>
      <c r="C12" s="35">
        <v>3</v>
      </c>
      <c r="D12" s="35">
        <v>4</v>
      </c>
      <c r="E12" s="35">
        <v>5</v>
      </c>
      <c r="F12" s="35">
        <v>6</v>
      </c>
      <c r="G12" s="35"/>
      <c r="H12" s="35">
        <v>8</v>
      </c>
      <c r="I12" s="35">
        <v>9</v>
      </c>
    </row>
    <row r="13" spans="1:9" x14ac:dyDescent="0.3">
      <c r="A13" s="46"/>
      <c r="B13" s="46" t="s">
        <v>83</v>
      </c>
      <c r="C13" s="36"/>
      <c r="D13" s="36"/>
      <c r="E13" s="36"/>
      <c r="F13" s="36"/>
      <c r="G13" s="36"/>
      <c r="H13" s="36"/>
      <c r="I13" s="37"/>
    </row>
    <row r="14" spans="1:9" x14ac:dyDescent="0.3">
      <c r="A14" s="47" t="s">
        <v>58</v>
      </c>
      <c r="B14" s="38" t="s">
        <v>84</v>
      </c>
      <c r="C14" s="69" t="s">
        <v>78</v>
      </c>
      <c r="D14" s="39">
        <v>0.1118</v>
      </c>
      <c r="E14" s="121">
        <v>112363.78079999999</v>
      </c>
      <c r="F14" s="122">
        <v>12562.270693439999</v>
      </c>
      <c r="G14" s="126">
        <v>167377</v>
      </c>
      <c r="H14" s="128">
        <f>G14*D14</f>
        <v>18712.748599999999</v>
      </c>
      <c r="I14" s="40"/>
    </row>
    <row r="15" spans="1:9" x14ac:dyDescent="0.3">
      <c r="A15" s="47" t="s">
        <v>59</v>
      </c>
      <c r="B15" s="38" t="s">
        <v>84</v>
      </c>
      <c r="C15" s="69" t="s">
        <v>78</v>
      </c>
      <c r="D15" s="39">
        <v>2.2800000000000001E-2</v>
      </c>
      <c r="E15" s="121">
        <v>112363.78079999999</v>
      </c>
      <c r="F15" s="122">
        <v>2561.8942022400001</v>
      </c>
      <c r="G15" s="126">
        <v>167377</v>
      </c>
      <c r="H15" s="128">
        <f t="shared" ref="H15:H33" si="0">G15*D15</f>
        <v>3816.1956</v>
      </c>
      <c r="I15" s="40"/>
    </row>
    <row r="16" spans="1:9" x14ac:dyDescent="0.3">
      <c r="A16" s="47" t="s">
        <v>60</v>
      </c>
      <c r="B16" s="38" t="s">
        <v>44</v>
      </c>
      <c r="C16" s="69" t="s">
        <v>78</v>
      </c>
      <c r="D16" s="39">
        <v>7.3700000000000002E-2</v>
      </c>
      <c r="E16" s="121">
        <v>97332.379199999996</v>
      </c>
      <c r="F16" s="122">
        <v>7173.3963470399995</v>
      </c>
      <c r="G16" s="126">
        <v>113934</v>
      </c>
      <c r="H16" s="128">
        <f t="shared" si="0"/>
        <v>8396.9357999999993</v>
      </c>
      <c r="I16" s="40"/>
    </row>
    <row r="17" spans="1:10" ht="28.8" x14ac:dyDescent="0.3">
      <c r="A17" s="47" t="s">
        <v>61</v>
      </c>
      <c r="B17" s="38" t="s">
        <v>45</v>
      </c>
      <c r="C17" s="69" t="s">
        <v>79</v>
      </c>
      <c r="D17" s="39">
        <v>3.0181</v>
      </c>
      <c r="E17" s="121">
        <v>15587.539199999999</v>
      </c>
      <c r="F17" s="122">
        <v>47044.752059519997</v>
      </c>
      <c r="G17" s="126">
        <v>27050</v>
      </c>
      <c r="H17" s="128">
        <f t="shared" si="0"/>
        <v>81639.604999999996</v>
      </c>
      <c r="I17" s="40"/>
      <c r="J17" s="33" t="s">
        <v>100</v>
      </c>
    </row>
    <row r="18" spans="1:10" ht="28.8" x14ac:dyDescent="0.3">
      <c r="A18" s="47" t="s">
        <v>62</v>
      </c>
      <c r="B18" s="38" t="s">
        <v>46</v>
      </c>
      <c r="C18" s="69" t="s">
        <v>79</v>
      </c>
      <c r="D18" s="39">
        <v>0.7823</v>
      </c>
      <c r="E18" s="121">
        <v>12021.983999999999</v>
      </c>
      <c r="F18" s="122">
        <v>9404.7980831999994</v>
      </c>
      <c r="G18" s="126">
        <v>27050</v>
      </c>
      <c r="H18" s="128">
        <f t="shared" si="0"/>
        <v>21161.215</v>
      </c>
      <c r="I18" s="40"/>
    </row>
    <row r="19" spans="1:10" ht="28.8" x14ac:dyDescent="0.3">
      <c r="A19" s="47" t="s">
        <v>63</v>
      </c>
      <c r="B19" s="38" t="s">
        <v>47</v>
      </c>
      <c r="C19" s="69" t="s">
        <v>79</v>
      </c>
      <c r="D19" s="39">
        <v>5.5881999999999996</v>
      </c>
      <c r="E19" s="121">
        <v>15354.9792</v>
      </c>
      <c r="F19" s="122">
        <v>85806.694765439999</v>
      </c>
      <c r="G19" s="126">
        <v>27050</v>
      </c>
      <c r="H19" s="128">
        <f t="shared" si="0"/>
        <v>151160.81</v>
      </c>
      <c r="I19" s="40"/>
    </row>
    <row r="20" spans="1:10" x14ac:dyDescent="0.3">
      <c r="A20" s="47" t="s">
        <v>64</v>
      </c>
      <c r="B20" s="38" t="s">
        <v>48</v>
      </c>
      <c r="C20" s="69" t="s">
        <v>80</v>
      </c>
      <c r="D20" s="41">
        <v>0.114</v>
      </c>
      <c r="E20" s="121">
        <v>2830.6655999999998</v>
      </c>
      <c r="F20" s="122">
        <v>322.69587839999997</v>
      </c>
      <c r="G20" s="126"/>
      <c r="H20" s="128">
        <f t="shared" si="0"/>
        <v>0</v>
      </c>
      <c r="I20" s="40"/>
    </row>
    <row r="21" spans="1:10" x14ac:dyDescent="0.3">
      <c r="A21" s="47" t="s">
        <v>65</v>
      </c>
      <c r="B21" s="38" t="s">
        <v>49</v>
      </c>
      <c r="C21" s="69" t="s">
        <v>81</v>
      </c>
      <c r="D21" s="39">
        <v>229.16540000000001</v>
      </c>
      <c r="E21" s="121">
        <v>489.92639999999994</v>
      </c>
      <c r="F21" s="122">
        <v>112274.17942655999</v>
      </c>
      <c r="G21" s="126">
        <v>1180</v>
      </c>
      <c r="H21" s="128">
        <f t="shared" si="0"/>
        <v>270415.17200000002</v>
      </c>
      <c r="I21" s="40"/>
    </row>
    <row r="22" spans="1:10" ht="28.8" x14ac:dyDescent="0.3">
      <c r="A22" s="47" t="s">
        <v>66</v>
      </c>
      <c r="B22" s="38" t="s">
        <v>50</v>
      </c>
      <c r="C22" s="69" t="s">
        <v>78</v>
      </c>
      <c r="D22" s="39">
        <v>1.0266</v>
      </c>
      <c r="E22" s="121">
        <v>54942.983999999997</v>
      </c>
      <c r="F22" s="122">
        <v>56404.467374399996</v>
      </c>
      <c r="G22" s="126">
        <v>46886</v>
      </c>
      <c r="H22" s="128">
        <f t="shared" si="0"/>
        <v>48133.167600000001</v>
      </c>
      <c r="I22" s="40"/>
    </row>
    <row r="23" spans="1:10" x14ac:dyDescent="0.3">
      <c r="A23" s="47" t="s">
        <v>67</v>
      </c>
      <c r="B23" s="38" t="s">
        <v>51</v>
      </c>
      <c r="C23" s="69" t="s">
        <v>82</v>
      </c>
      <c r="D23" s="42">
        <v>7243</v>
      </c>
      <c r="E23" s="121">
        <v>1.9151999999999998</v>
      </c>
      <c r="F23" s="122">
        <v>13871.793599999999</v>
      </c>
      <c r="G23" s="126">
        <v>6.3</v>
      </c>
      <c r="H23" s="128">
        <f t="shared" si="0"/>
        <v>45630.9</v>
      </c>
      <c r="I23" s="40"/>
      <c r="J23" s="33" t="s">
        <v>101</v>
      </c>
    </row>
    <row r="24" spans="1:10" x14ac:dyDescent="0.3">
      <c r="A24" s="47" t="s">
        <v>68</v>
      </c>
      <c r="B24" s="38" t="s">
        <v>85</v>
      </c>
      <c r="C24" s="69" t="s">
        <v>82</v>
      </c>
      <c r="D24" s="41">
        <v>354.49400000000003</v>
      </c>
      <c r="E24" s="121">
        <v>292.66079999999999</v>
      </c>
      <c r="F24" s="122">
        <v>103746.49763520001</v>
      </c>
      <c r="G24" s="126">
        <v>409.84</v>
      </c>
      <c r="H24" s="128">
        <f t="shared" si="0"/>
        <v>145285.82096000001</v>
      </c>
      <c r="I24" s="40"/>
    </row>
    <row r="25" spans="1:10" ht="28.8" x14ac:dyDescent="0.3">
      <c r="A25" s="47" t="s">
        <v>69</v>
      </c>
      <c r="B25" s="38" t="s">
        <v>86</v>
      </c>
      <c r="C25" s="69" t="s">
        <v>82</v>
      </c>
      <c r="D25" s="39">
        <v>638.08920000000001</v>
      </c>
      <c r="E25" s="121">
        <v>501.59999999999997</v>
      </c>
      <c r="F25" s="122">
        <v>320065.54271999997</v>
      </c>
      <c r="G25" s="126">
        <v>573.77</v>
      </c>
      <c r="H25" s="128">
        <f t="shared" si="0"/>
        <v>366116.44028400001</v>
      </c>
      <c r="I25" s="40"/>
    </row>
    <row r="26" spans="1:10" ht="28.8" x14ac:dyDescent="0.3">
      <c r="A26" s="47" t="s">
        <v>70</v>
      </c>
      <c r="B26" s="38" t="s">
        <v>87</v>
      </c>
      <c r="C26" s="69" t="s">
        <v>82</v>
      </c>
      <c r="D26" s="43">
        <v>842.68287999999995</v>
      </c>
      <c r="E26" s="121">
        <v>376.2</v>
      </c>
      <c r="F26" s="122">
        <v>317017.29945599998</v>
      </c>
      <c r="G26" s="126">
        <v>696.72</v>
      </c>
      <c r="H26" s="128">
        <f t="shared" si="0"/>
        <v>587114.01615359995</v>
      </c>
      <c r="I26" s="40"/>
    </row>
    <row r="27" spans="1:10" x14ac:dyDescent="0.3">
      <c r="A27" s="47" t="s">
        <v>71</v>
      </c>
      <c r="B27" s="38" t="s">
        <v>88</v>
      </c>
      <c r="C27" s="69" t="s">
        <v>82</v>
      </c>
      <c r="D27" s="42">
        <v>679</v>
      </c>
      <c r="E27" s="121">
        <v>463.66079999999999</v>
      </c>
      <c r="F27" s="122">
        <v>314825.68319999997</v>
      </c>
      <c r="G27" s="126">
        <v>295.76</v>
      </c>
      <c r="H27" s="128">
        <f t="shared" si="0"/>
        <v>200821.04</v>
      </c>
      <c r="I27" s="40"/>
    </row>
    <row r="28" spans="1:10" x14ac:dyDescent="0.3">
      <c r="A28" s="47" t="s">
        <v>72</v>
      </c>
      <c r="B28" s="38" t="s">
        <v>52</v>
      </c>
      <c r="C28" s="69" t="s">
        <v>78</v>
      </c>
      <c r="D28" s="43">
        <v>4.9961599999999997</v>
      </c>
      <c r="E28" s="121">
        <v>43896.383999999998</v>
      </c>
      <c r="F28" s="122">
        <v>219313.35788543997</v>
      </c>
      <c r="G28" s="126">
        <v>46300</v>
      </c>
      <c r="H28" s="128">
        <f t="shared" si="0"/>
        <v>231322.20799999998</v>
      </c>
      <c r="I28" s="40"/>
    </row>
    <row r="29" spans="1:10" ht="28.8" x14ac:dyDescent="0.3">
      <c r="A29" s="47" t="s">
        <v>73</v>
      </c>
      <c r="B29" s="38" t="s">
        <v>53</v>
      </c>
      <c r="C29" s="69" t="s">
        <v>78</v>
      </c>
      <c r="D29" s="43">
        <v>6.4083199999999998</v>
      </c>
      <c r="E29" s="123">
        <v>228251.34719999999</v>
      </c>
      <c r="F29" s="124">
        <v>1462707.6732887039</v>
      </c>
      <c r="G29" s="127">
        <f>175975/1.22</f>
        <v>144241.80327868852</v>
      </c>
      <c r="H29" s="128">
        <f t="shared" si="0"/>
        <v>924347.63278688514</v>
      </c>
      <c r="I29" s="44"/>
    </row>
    <row r="30" spans="1:10" ht="28.8" x14ac:dyDescent="0.3">
      <c r="A30" s="47" t="s">
        <v>74</v>
      </c>
      <c r="B30" s="38" t="s">
        <v>54</v>
      </c>
      <c r="C30" s="69" t="s">
        <v>78</v>
      </c>
      <c r="D30" s="43">
        <v>6.4400199999999996</v>
      </c>
      <c r="E30" s="123">
        <v>59411.875199999995</v>
      </c>
      <c r="F30" s="124">
        <v>382613.66452550393</v>
      </c>
      <c r="G30" s="127">
        <v>47704</v>
      </c>
      <c r="H30" s="128">
        <f t="shared" si="0"/>
        <v>307214.71408000001</v>
      </c>
      <c r="I30" s="44"/>
    </row>
    <row r="31" spans="1:10" ht="28.8" x14ac:dyDescent="0.3">
      <c r="A31" s="47" t="s">
        <v>75</v>
      </c>
      <c r="B31" s="38" t="s">
        <v>55</v>
      </c>
      <c r="C31" s="69" t="s">
        <v>78</v>
      </c>
      <c r="D31" s="43">
        <v>23.005680000000002</v>
      </c>
      <c r="E31" s="123">
        <v>92263.027199999982</v>
      </c>
      <c r="F31" s="124">
        <v>2122573.6795944958</v>
      </c>
      <c r="G31" s="127">
        <v>54158</v>
      </c>
      <c r="H31" s="128">
        <f t="shared" si="0"/>
        <v>1245941.6174400002</v>
      </c>
      <c r="I31" s="44"/>
    </row>
    <row r="32" spans="1:10" x14ac:dyDescent="0.3">
      <c r="A32" s="47" t="s">
        <v>76</v>
      </c>
      <c r="B32" s="38" t="s">
        <v>56</v>
      </c>
      <c r="C32" s="69" t="s">
        <v>79</v>
      </c>
      <c r="D32" s="41">
        <v>567.23099999999999</v>
      </c>
      <c r="E32" s="123">
        <v>8534.0399999999991</v>
      </c>
      <c r="F32" s="124">
        <v>4840772.0432399996</v>
      </c>
      <c r="G32" s="127">
        <v>8536.8799999999992</v>
      </c>
      <c r="H32" s="128">
        <f t="shared" si="0"/>
        <v>4842382.9792799996</v>
      </c>
      <c r="I32" s="44"/>
    </row>
    <row r="33" spans="1:9" ht="28.8" x14ac:dyDescent="0.3">
      <c r="A33" s="47" t="s">
        <v>77</v>
      </c>
      <c r="B33" s="38" t="s">
        <v>57</v>
      </c>
      <c r="C33" s="69" t="s">
        <v>79</v>
      </c>
      <c r="D33" s="45">
        <v>14.99</v>
      </c>
      <c r="E33" s="123">
        <v>7253.3184000000001</v>
      </c>
      <c r="F33" s="124">
        <v>108727.242816</v>
      </c>
      <c r="G33" s="127">
        <v>8823.77</v>
      </c>
      <c r="H33" s="128">
        <f t="shared" si="0"/>
        <v>132268.31230000002</v>
      </c>
      <c r="I33" s="44"/>
    </row>
    <row r="34" spans="1:9" x14ac:dyDescent="0.3">
      <c r="F34" s="125">
        <f>SUM(F14:F33)</f>
        <v>10539789.626791582</v>
      </c>
      <c r="H34" s="129">
        <f>SUM(H14:H33)</f>
        <v>9631881.5308844857</v>
      </c>
    </row>
  </sheetData>
  <mergeCells count="14">
    <mergeCell ref="I10:I11"/>
    <mergeCell ref="A1:C1"/>
    <mergeCell ref="G1:I1"/>
    <mergeCell ref="A3:I3"/>
    <mergeCell ref="A4:I4"/>
    <mergeCell ref="A10:A11"/>
    <mergeCell ref="B10:B11"/>
    <mergeCell ref="C10:C11"/>
    <mergeCell ref="D10:D11"/>
    <mergeCell ref="E10:F10"/>
    <mergeCell ref="G10:H10"/>
    <mergeCell ref="C6:I6"/>
    <mergeCell ref="C7:I7"/>
    <mergeCell ref="C8:I8"/>
  </mergeCells>
  <pageMargins left="0.7" right="0.7" top="0.75" bottom="0.75" header="0.3" footer="0.3"/>
  <pageSetup paperSize="9" scale="6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B86E8C-EE8B-4055-94F1-95E318E31B22}">
            <xm:f>VLOOKUP(B10,'\\mos022\Московский офис\Users\polezhaevale\AppData\Local\Microsoft\Windows\INetCache\Content.Outlook\W0AQATBA\[СЗ ТЭО 28.02.23_22.34.11.xlsm]Ценооб.МАТ'!#REF!,8,0)</xm:f>
            <x14:dxf>
              <fill>
                <patternFill>
                  <bgColor rgb="FFD8E4BC"/>
                </patternFill>
              </fill>
            </x14:dxf>
          </x14:cfRule>
          <xm:sqref>G10:G11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форма ТКП</vt:lpstr>
      <vt:lpstr>спецификация</vt:lpstr>
      <vt:lpstr>спецификация!Область_печати</vt:lpstr>
      <vt:lpstr>'форма ТКП'!Область_печати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Admin</cp:lastModifiedBy>
  <cp:lastPrinted>2026-05-11T09:43:34Z</cp:lastPrinted>
  <dcterms:created xsi:type="dcterms:W3CDTF">2010-07-21T15:31:22Z</dcterms:created>
  <dcterms:modified xsi:type="dcterms:W3CDTF">2026-05-12T08:52:34Z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