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ЕвроХим\Колонны крытый склад\"/>
    </mc:Choice>
  </mc:AlternateContent>
  <xr:revisionPtr revIDLastSave="0" documentId="13_ncr:1_{3343646B-BDC1-4CEA-BE9F-82F105E28637}" xr6:coauthVersionLast="47" xr6:coauthVersionMax="47" xr10:uidLastSave="{00000000-0000-0000-0000-000000000000}"/>
  <bookViews>
    <workbookView xWindow="28680" yWindow="-120" windowWidth="29040" windowHeight="15720" firstSheet="1" activeTab="2" xr2:uid="{00000000-000D-0000-FFFF-FFFF00000000}"/>
  </bookViews>
  <sheets>
    <sheet name="Допущения_источники" sheetId="8" r:id="rId1"/>
    <sheet name="Сводка" sheetId="1" r:id="rId2"/>
    <sheet name="ВМ_материалы" sheetId="3" r:id="rId3"/>
    <sheet name="ВОР_работы" sheetId="2" r:id="rId4"/>
    <sheet name="Подколонники_П1-П7" sheetId="4" r:id="rId5"/>
    <sheet name="Анкерные_группы" sheetId="5" r:id="rId6"/>
    <sheet name="OKG_TE500" sheetId="6" r:id="rId7"/>
    <sheet name="Ресурсы_и_ПТО" sheetId="7" r:id="rId8"/>
    <sheet name="Опалубка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9" i="5" l="1"/>
  <c r="H59" i="5" s="1"/>
  <c r="G52" i="5"/>
  <c r="G49" i="5"/>
  <c r="G50" i="5"/>
  <c r="G51" i="5"/>
  <c r="G48" i="5"/>
  <c r="G33" i="5"/>
  <c r="G44" i="5" s="1"/>
  <c r="G34" i="5"/>
  <c r="G35" i="5"/>
  <c r="G36" i="5"/>
  <c r="G37" i="5"/>
  <c r="G38" i="5"/>
  <c r="G39" i="5"/>
  <c r="G40" i="5"/>
  <c r="G41" i="5"/>
  <c r="G42" i="5"/>
  <c r="G43" i="5"/>
  <c r="G32" i="5"/>
  <c r="F32" i="9"/>
  <c r="F20" i="9"/>
  <c r="F21" i="9"/>
  <c r="F23" i="9"/>
  <c r="F24" i="9"/>
  <c r="F25" i="9"/>
  <c r="F26" i="9"/>
  <c r="F27" i="9"/>
  <c r="F28" i="9"/>
  <c r="F29" i="9"/>
  <c r="F30" i="9"/>
  <c r="F19" i="9"/>
  <c r="F31" i="9" l="1"/>
  <c r="H6" i="5"/>
  <c r="E6" i="5"/>
  <c r="C6" i="5"/>
  <c r="R9" i="4"/>
  <c r="Q9" i="4"/>
  <c r="P9" i="4"/>
  <c r="O9" i="4"/>
  <c r="N9" i="4"/>
  <c r="M9" i="4"/>
  <c r="L9" i="4"/>
  <c r="C9" i="4"/>
  <c r="H16" i="3"/>
  <c r="J16" i="3" s="1"/>
  <c r="H15" i="3"/>
  <c r="H14" i="3"/>
  <c r="H13" i="3"/>
  <c r="H12" i="3"/>
  <c r="H11" i="3"/>
  <c r="H10" i="3"/>
  <c r="H9" i="3"/>
  <c r="H8" i="3"/>
  <c r="H7" i="3"/>
  <c r="H6" i="3"/>
  <c r="H5" i="3"/>
  <c r="H4" i="3"/>
  <c r="H3" i="3"/>
</calcChain>
</file>

<file path=xl/sharedStrings.xml><?xml version="1.0" encoding="utf-8"?>
<sst xmlns="http://schemas.openxmlformats.org/spreadsheetml/2006/main" count="705" uniqueCount="418">
  <si>
    <t>Ведомость объемов работ и материалов</t>
  </si>
  <si>
    <t>Объект</t>
  </si>
  <si>
    <t>Крытый склад №2. Срубка и наращивание подколонников фундаментов. КЖ1</t>
  </si>
  <si>
    <t>Дата подготовки</t>
  </si>
  <si>
    <t>07.05.2026</t>
  </si>
  <si>
    <t>Ключевой показатель</t>
  </si>
  <si>
    <t>Ед.</t>
  </si>
  <si>
    <t>Объем</t>
  </si>
  <si>
    <t>Комментарий</t>
  </si>
  <si>
    <t>Источник/основание</t>
  </si>
  <si>
    <t>Демонтаж бетона подколонников</t>
  </si>
  <si>
    <t>м³</t>
  </si>
  <si>
    <t>Схема демонтажа, общий объем демонтируемого бетона</t>
  </si>
  <si>
    <t>РД КЖ1 лист 2</t>
  </si>
  <si>
    <t>Подколонники П1-П7</t>
  </si>
  <si>
    <t>шт</t>
  </si>
  <si>
    <t>Наращиваемые подколонники по маркам</t>
  </si>
  <si>
    <t>РД КЖ1 лист 3</t>
  </si>
  <si>
    <t>Бетон В40 F200 W8 для подколонников</t>
  </si>
  <si>
    <t>Сумма материалов П1-П7</t>
  </si>
  <si>
    <t>РД КЖ1 листы 4-10</t>
  </si>
  <si>
    <t>Арматура А500С ГОСТ 34028-2016</t>
  </si>
  <si>
    <t>т</t>
  </si>
  <si>
    <t>Сумма по спецификациям П1-П7</t>
  </si>
  <si>
    <t>Арматура А240 ГОСТ 34028-2016</t>
  </si>
  <si>
    <t>Итого арматура подколонников</t>
  </si>
  <si>
    <t>А240 + А500С</t>
  </si>
  <si>
    <t>Анкерные группы АГ1-АГ4</t>
  </si>
  <si>
    <t>АГ1=122; АГ2=16; АГ3=2; АГ4=32</t>
  </si>
  <si>
    <t>РД КЖ1 лист 11</t>
  </si>
  <si>
    <t>Металл анкерных групп</t>
  </si>
  <si>
    <t>По массе изделий</t>
  </si>
  <si>
    <t>РД КЖ1 листы 11-15</t>
  </si>
  <si>
    <t>Бетон подливки В45 на мелком заполнителе</t>
  </si>
  <si>
    <t>Подливка анкерных групп</t>
  </si>
  <si>
    <t>Химический анкер OKG TE500</t>
  </si>
  <si>
    <t>л</t>
  </si>
  <si>
    <t>П2: 4 шт х 2,820 л/шт</t>
  </si>
  <si>
    <t>РД КЖ1 лист 5</t>
  </si>
  <si>
    <t>Химический анкер OKG TE500 с резервом 10%</t>
  </si>
  <si>
    <t>Рекомендуемый закупочный объем</t>
  </si>
  <si>
    <t>Расчет</t>
  </si>
  <si>
    <t>Гидроизолируемые/защищаемые поверхности подколонников</t>
  </si>
  <si>
    <t>м²</t>
  </si>
  <si>
    <t>Сумма площадей по П1-П7</t>
  </si>
  <si>
    <t>Сварные стыки арматуры Ø25 тип С21-Рн</t>
  </si>
  <si>
    <t>стык</t>
  </si>
  <si>
    <t>П1, П3-П7; П2 — вклейка OKG TE500</t>
  </si>
  <si>
    <t>Дополнительная нарезка болтов АГ</t>
  </si>
  <si>
    <t>м</t>
  </si>
  <si>
    <t>АГ1 290мм, АГ2 300мм, АГ3 280мм, АГ4 300мм на 4 болта/группу</t>
  </si>
  <si>
    <t>РД КЖ1 листы 12-15</t>
  </si>
  <si>
    <t>№</t>
  </si>
  <si>
    <t>Раздел</t>
  </si>
  <si>
    <t>Вид работ</t>
  </si>
  <si>
    <t>Метод расчета/примечание</t>
  </si>
  <si>
    <t>Связанные материалы</t>
  </si>
  <si>
    <t>Источник</t>
  </si>
  <si>
    <t>Подготовка</t>
  </si>
  <si>
    <t>Разработка ППР, графика производства работ, ИТП/плана контроля качества</t>
  </si>
  <si>
    <t>компл</t>
  </si>
  <si>
    <t>До начала работ; ППР и график согласуются с Заказчиком</t>
  </si>
  <si>
    <t>—</t>
  </si>
  <si>
    <t>ТЗ п. 8.2-8.3</t>
  </si>
  <si>
    <t>Мобилизация, пропуска, организация работ на действующем предприятии/в порту</t>
  </si>
  <si>
    <t>Включить режимные требования, логистику, складирование МТР</t>
  </si>
  <si>
    <t>ТЗ п. 8.3, 8.5</t>
  </si>
  <si>
    <t>Геодезическая разбивка/выверка отметок и осей</t>
  </si>
  <si>
    <t>Постоянное сопровождение до сдачи</t>
  </si>
  <si>
    <t>ТЗ п. 8.3; РД листы 3,11</t>
  </si>
  <si>
    <t>Демонтаж</t>
  </si>
  <si>
    <t>Контролируемая срубка бетона подколонников без повреждения арматуры и плитной части ростверка</t>
  </si>
  <si>
    <t>Этап 1/2 по узлам: первичная срезка + доработка отбойниками</t>
  </si>
  <si>
    <t>РД лист 2</t>
  </si>
  <si>
    <t>Погрузка, транспортировка и утилизация демонтированного бетона</t>
  </si>
  <si>
    <t>Объем принят равным объему демонтажа; уточнить коэффициент разрыхления для логистики</t>
  </si>
  <si>
    <t>Подготовка основания</t>
  </si>
  <si>
    <t>Формирование шпонок 500х500х100 мм в существующих частях подколонника</t>
  </si>
  <si>
    <t>П1 + П7: 118+16</t>
  </si>
  <si>
    <t>РД лист 3, узлы 1,7</t>
  </si>
  <si>
    <t>Формирование шпонок 300х300х100 мм в существующих частях подколонника</t>
  </si>
  <si>
    <t>П3+П4+П5+П6: 4+9+3+2</t>
  </si>
  <si>
    <t>РД лист 3, узлы 3-6</t>
  </si>
  <si>
    <t>Формирование шпонок 800х460х80 мм в плитной части ростверка без повреждения арматуры</t>
  </si>
  <si>
    <t>Для П2</t>
  </si>
  <si>
    <t>РД лист 3, узел 2</t>
  </si>
  <si>
    <t>Очистка старого бетона, пыли и грязи; увлажнение основания</t>
  </si>
  <si>
    <t>Расчетно принято по площади поверхностей П1-П7; фактическая площадь по месту</t>
  </si>
  <si>
    <t>MasterEmaco P 5000 AP</t>
  </si>
  <si>
    <t>РД лист 3</t>
  </si>
  <si>
    <t>Пескоструйная очистка поверхности старого бетона и существующих выпусков арматуры</t>
  </si>
  <si>
    <t>Объем по факту после вскрытия; включить оборудование и укрытия</t>
  </si>
  <si>
    <t>Абразив/расходные материалы</t>
  </si>
  <si>
    <t>Адгезия</t>
  </si>
  <si>
    <t>Нанесение адгезионного состава между старым и новым бетоном</t>
  </si>
  <si>
    <t>Принято по расчетной площади; расход по ТУ производителя</t>
  </si>
  <si>
    <t>Армирование</t>
  </si>
  <si>
    <t>Изготовление/монтаж арматурных каркасов подколонников П1-П7</t>
  </si>
  <si>
    <t>А500С + А240 по спецификациям</t>
  </si>
  <si>
    <t>Арматура А500С/А240</t>
  </si>
  <si>
    <t>РД листы 4-10</t>
  </si>
  <si>
    <t>Сварка стержней Ø25 А500С тип С21-Рн</t>
  </si>
  <si>
    <t>П1, П3-П7; П2 исключен, т.к. вклейка OKG TE500</t>
  </si>
  <si>
    <t>Сварочные материалы</t>
  </si>
  <si>
    <t>Химанкера</t>
  </si>
  <si>
    <t>Бурение, очистка отверстий и вклейка продольной арматуры П2 составом OKG TE500</t>
  </si>
  <si>
    <t>отв./стержень</t>
  </si>
  <si>
    <t>18 стержней х 4 подколонника; расход 2,820 л/П2</t>
  </si>
  <si>
    <t>OKG TE500</t>
  </si>
  <si>
    <t>РД лист 5</t>
  </si>
  <si>
    <t>Опалубка</t>
  </si>
  <si>
    <t>Установка и разборка опалубки подколонников П1-П7</t>
  </si>
  <si>
    <t>Принята расчетно по площади поверхностей; уточнить по карте опалубки</t>
  </si>
  <si>
    <t>Щиты/крепеж/смазка</t>
  </si>
  <si>
    <t>Бетон</t>
  </si>
  <si>
    <t>Укладка и вибрирование бетона В40 F200 W8 в подколонники</t>
  </si>
  <si>
    <t>Сумма объемов П1-П7</t>
  </si>
  <si>
    <t>Бетон В40 F200 W8</t>
  </si>
  <si>
    <t>Анкерные группы</t>
  </si>
  <si>
    <t>Изготовление/поставка анкерных групп АГ1-АГ4</t>
  </si>
  <si>
    <t>172 изделия, масса по спецификациям</t>
  </si>
  <si>
    <t>Болты/уголки/шайбы/гайки</t>
  </si>
  <si>
    <t>РД листы 11-15</t>
  </si>
  <si>
    <t>Монтаж, выверка, фиксация анкерных групп АГ1-АГ4 до бетонирования/подливки</t>
  </si>
  <si>
    <t>РД лист 11</t>
  </si>
  <si>
    <t>Дополнительная нарезка резьбы болтов анкерных групп</t>
  </si>
  <si>
    <t>По листам АГ1-Аг4</t>
  </si>
  <si>
    <t>Болты М30/М36</t>
  </si>
  <si>
    <t>РД листы 12-15</t>
  </si>
  <si>
    <t>Подливка</t>
  </si>
  <si>
    <t>Подливка анкерных групп бетоном В45 на мелком заполнителе</t>
  </si>
  <si>
    <t>После установки и выверки металлоконструкций, без воздушных карманов</t>
  </si>
  <si>
    <t>Бетон В45 мелкозернистый</t>
  </si>
  <si>
    <t>Защита</t>
  </si>
  <si>
    <t>Гидроизоляция/защита бетонных поверхностей подколонников</t>
  </si>
  <si>
    <t>Площадь по П1-П7; система защиты уточняется по ТЗ/РД</t>
  </si>
  <si>
    <t>СК-БЕТОН, СК-ЭПОКСИД-MIO, СК-ПРОТЕКТ</t>
  </si>
  <si>
    <t>РД общие данные</t>
  </si>
  <si>
    <t>Антикоррозионная защита открытых металлических поверхностей, анкерных болтов и метизов</t>
  </si>
  <si>
    <t>Площадь открытых поверхностей уточнить после монтажной схемы</t>
  </si>
  <si>
    <t>Грунт СК-ПРОТЕКТ, эмаль СК-ПРОТЕКТ</t>
  </si>
  <si>
    <t>Контроль качества</t>
  </si>
  <si>
    <t>Лабораторный контроль бетона, отбор контрольных образцов, акты скрытых работ</t>
  </si>
  <si>
    <t>Включить журналы, АОСР, паспорта/сертификаты материалов</t>
  </si>
  <si>
    <t>РД общие данные; ТЗ п. 8.6</t>
  </si>
  <si>
    <t>Испытания</t>
  </si>
  <si>
    <t>Контрольные испытания свай статической вдавливающей нагрузкой</t>
  </si>
  <si>
    <t>Количество свай/точек уточнить программой испытаний; обязательно предусмотреть как риск/резерв</t>
  </si>
  <si>
    <t>Сдача</t>
  </si>
  <si>
    <t>Исполнительная документация, КС-2/КС-3, сдача результата работ</t>
  </si>
  <si>
    <t>Полный комплект исполнительной документации и приемо-сдаточных документов</t>
  </si>
  <si>
    <t>ТЗ п. 8.6, 12.4-12.5</t>
  </si>
  <si>
    <t>Группа</t>
  </si>
  <si>
    <t>Материал/изделие</t>
  </si>
  <si>
    <t>Марка/норматив</t>
  </si>
  <si>
    <t>Резерв, %</t>
  </si>
  <si>
    <t>Объем с резервом</t>
  </si>
  <si>
    <t>Примечание/источник</t>
  </si>
  <si>
    <t>Бетон тяжелый для подколонников</t>
  </si>
  <si>
    <t>В40 F200 W8 ГОСТ 26633-2015</t>
  </si>
  <si>
    <t>П1-П7, РД листы 4-10</t>
  </si>
  <si>
    <t>Бетон подливки анкерных групп</t>
  </si>
  <si>
    <t>Арматура</t>
  </si>
  <si>
    <t>Арматура продольная/рабочая</t>
  </si>
  <si>
    <t>А500С ГОСТ 34028-2016</t>
  </si>
  <si>
    <t>П1-П7</t>
  </si>
  <si>
    <t>Арматура хомуты/шпильки</t>
  </si>
  <si>
    <t>А240 ГОСТ 34028-2016</t>
  </si>
  <si>
    <t>Инъекционный химический состав</t>
  </si>
  <si>
    <t>Только П2: 2,820 л/шт</t>
  </si>
  <si>
    <t>Адгезионный состав между старым и новым бетоном</t>
  </si>
  <si>
    <t>м² покрытия</t>
  </si>
  <si>
    <t>Расход по ТУ производителя</t>
  </si>
  <si>
    <t>Защита бетона</t>
  </si>
  <si>
    <t>СК-БЕТОН</t>
  </si>
  <si>
    <t>Система химстойкого покрытия</t>
  </si>
  <si>
    <t>СК-ЭПОКСИД-MIO</t>
  </si>
  <si>
    <t>СК-ПРОТЕКТ</t>
  </si>
  <si>
    <t>Защита металла</t>
  </si>
  <si>
    <t>Грунт для открытых металлических поверхностей</t>
  </si>
  <si>
    <t>Площадь уточнить</t>
  </si>
  <si>
    <t>Эмаль для открытых металлических поверхностей</t>
  </si>
  <si>
    <t>СК-ПРОТЕКТ, толщина 180-200 мкм</t>
  </si>
  <si>
    <t>Металл анкерных групп АГ1-Аг4</t>
  </si>
  <si>
    <t>Болты 09Г2С-6, уголок С245, гайки/шайбы</t>
  </si>
  <si>
    <t>Сварка</t>
  </si>
  <si>
    <t>Сварочные материалы для стыков С21-Рн и сборки АГ</t>
  </si>
  <si>
    <t>ГОСТ 14098-2014, ГОСТ 5264-80</t>
  </si>
  <si>
    <t>По ППР/технологии</t>
  </si>
  <si>
    <t>Опалубка, крепеж, смазка, расходные материалы</t>
  </si>
  <si>
    <t>инвентарная система</t>
  </si>
  <si>
    <t>Расчет по поверхностям</t>
  </si>
  <si>
    <t>Марка</t>
  </si>
  <si>
    <t>Лист РД</t>
  </si>
  <si>
    <t>Кол-во, шт</t>
  </si>
  <si>
    <t>Бетон В40 м³/шт</t>
  </si>
  <si>
    <t>Площадь защиты м²/шт</t>
  </si>
  <si>
    <t>A240 кг/шт</t>
  </si>
  <si>
    <t>A500С кг/шт</t>
  </si>
  <si>
    <t>Сталь всего кг/шт</t>
  </si>
  <si>
    <t>OKG TE500 л/шт</t>
  </si>
  <si>
    <t>Ø25 стержней шт/шт</t>
  </si>
  <si>
    <t>Технология стыковки</t>
  </si>
  <si>
    <t>Бетон всего м³</t>
  </si>
  <si>
    <t>Площадь всего м²</t>
  </si>
  <si>
    <t>A240 всего т</t>
  </si>
  <si>
    <t>A500С всего т</t>
  </si>
  <si>
    <t>Сталь всего т</t>
  </si>
  <si>
    <t>OKG всего л</t>
  </si>
  <si>
    <t>Отверстий/стыков всего</t>
  </si>
  <si>
    <t>П1</t>
  </si>
  <si>
    <t>Сварка C21-Рн</t>
  </si>
  <si>
    <t>П2</t>
  </si>
  <si>
    <t>П3</t>
  </si>
  <si>
    <t>П4</t>
  </si>
  <si>
    <t>П5</t>
  </si>
  <si>
    <t>П6</t>
  </si>
  <si>
    <t>П7</t>
  </si>
  <si>
    <t>ИТОГО</t>
  </si>
  <si>
    <t>Масса изделия, кг</t>
  </si>
  <si>
    <t>Масса всего, т</t>
  </si>
  <si>
    <t>Болт</t>
  </si>
  <si>
    <t>Доп. нарезка на болт, м</t>
  </si>
  <si>
    <t>Длина нарезки всего, м</t>
  </si>
  <si>
    <t>АГ1</t>
  </si>
  <si>
    <t>М30x1120 09Г2С-6</t>
  </si>
  <si>
    <t>АГ2</t>
  </si>
  <si>
    <t>М36x1250 09Г2С-6</t>
  </si>
  <si>
    <t>АГ3</t>
  </si>
  <si>
    <t>АГ4</t>
  </si>
  <si>
    <t>Детализация материалов анкерных групп</t>
  </si>
  <si>
    <t>Марка АГ</t>
  </si>
  <si>
    <t>Кол-во АГ</t>
  </si>
  <si>
    <t>Кол-во на 1 АГ</t>
  </si>
  <si>
    <t>Масса ед., кг</t>
  </si>
  <si>
    <t>Кол-во всего</t>
  </si>
  <si>
    <t>М30x1120 09Г2С-6 ГОСТ 24379.1-2012</t>
  </si>
  <si>
    <t>Лист 12</t>
  </si>
  <si>
    <t>Уголок 50x5 L=430</t>
  </si>
  <si>
    <t>Уголок 50x5 L=570</t>
  </si>
  <si>
    <t>Шайба М30</t>
  </si>
  <si>
    <t>Гайка М30 (S46)</t>
  </si>
  <si>
    <t>М36x1250 09Г2С-6 ГОСТ 24379.1-2012</t>
  </si>
  <si>
    <t>Лист 13</t>
  </si>
  <si>
    <t>Уголок 50x5 L=460</t>
  </si>
  <si>
    <t>Шайба М36</t>
  </si>
  <si>
    <t>Гайка М36 (S55)</t>
  </si>
  <si>
    <t>Лист 14</t>
  </si>
  <si>
    <t>Уголок 50x5 L=340</t>
  </si>
  <si>
    <t>Уголок 50x5 L=470</t>
  </si>
  <si>
    <t>Лист 15</t>
  </si>
  <si>
    <t>Уголок 50x5 L=310</t>
  </si>
  <si>
    <t>Уголок 50x5 L=330</t>
  </si>
  <si>
    <t>Показатель</t>
  </si>
  <si>
    <t>Примечание</t>
  </si>
  <si>
    <t>Марка подколонника</t>
  </si>
  <si>
    <t>Только П2 предусматривает вклейку арматуры OKG TE500</t>
  </si>
  <si>
    <t>Количество П2</t>
  </si>
  <si>
    <t>По схеме расположения П1-П7</t>
  </si>
  <si>
    <t>Стержней Ø25 A500C на П2</t>
  </si>
  <si>
    <t>шт/П2</t>
  </si>
  <si>
    <t>Спецификация П2</t>
  </si>
  <si>
    <t>Итого отверстий/стержней</t>
  </si>
  <si>
    <t>4 х 18</t>
  </si>
  <si>
    <t>Расход OKG TE500 на 1 П2</t>
  </si>
  <si>
    <t>мл/П2</t>
  </si>
  <si>
    <t>Расход OKG TE500 без резерва</t>
  </si>
  <si>
    <t>4 х 2820 / 1000</t>
  </si>
  <si>
    <t>Рекомендуемый резерв</t>
  </si>
  <si>
    <t>%</t>
  </si>
  <si>
    <t>На потери, продувку, неполное использование картриджей</t>
  </si>
  <si>
    <t>Закупочный объем OKG TE500</t>
  </si>
  <si>
    <t>Без резерва х 1,10</t>
  </si>
  <si>
    <t>Бурение отверстий</t>
  </si>
  <si>
    <t>отв.</t>
  </si>
  <si>
    <t>Глубина по разрезам 1-1, 2-2</t>
  </si>
  <si>
    <t>Очистка отверстий</t>
  </si>
  <si>
    <t>Продувка/щетка по ТУ производителя</t>
  </si>
  <si>
    <t>Установка арматуры на химсостав</t>
  </si>
  <si>
    <t>стержень</t>
  </si>
  <si>
    <t>Контроль глубины и положения</t>
  </si>
  <si>
    <t>Категория</t>
  </si>
  <si>
    <t>Требование/ресурс</t>
  </si>
  <si>
    <t>Минимум/объем</t>
  </si>
  <si>
    <t>Техника</t>
  </si>
  <si>
    <t>Автокран грузоподъемностью не менее 25 т</t>
  </si>
  <si>
    <t>Для монтажа/перемещения; наличие подтвердить</t>
  </si>
  <si>
    <t>ТЗ раздел 11</t>
  </si>
  <si>
    <t>Фронтальный погрузчик</t>
  </si>
  <si>
    <t>Погрузка/перемещение</t>
  </si>
  <si>
    <t>Бортовой автомобиль с крановым манипулятором не менее 5 т</t>
  </si>
  <si>
    <t>Логистика МТР</t>
  </si>
  <si>
    <t>Бетононасос</t>
  </si>
  <si>
    <t>Бетонирование</t>
  </si>
  <si>
    <t>Персонал</t>
  </si>
  <si>
    <t>Общая численность рабочих занятых в смену</t>
  </si>
  <si>
    <t>чел./смена</t>
  </si>
  <si>
    <t>Минимум</t>
  </si>
  <si>
    <t>Линейный ИТР</t>
  </si>
  <si>
    <t>чел.</t>
  </si>
  <si>
    <t>Геодезист</t>
  </si>
  <si>
    <t>Может совмещаться</t>
  </si>
  <si>
    <t>Специалист ПТО на площадке</t>
  </si>
  <si>
    <t>Специалист по охране труда и промышленной безопасности</t>
  </si>
  <si>
    <t>Квалифицированные рабочие</t>
  </si>
  <si>
    <t>В т.ч. электросварщики</t>
  </si>
  <si>
    <t>Электросварщики</t>
  </si>
  <si>
    <t>ПТО/качество</t>
  </si>
  <si>
    <t>ППР</t>
  </si>
  <si>
    <t>Согласовать до начала работ</t>
  </si>
  <si>
    <t>ТЗ п. 8.2</t>
  </si>
  <si>
    <t>График производства работ</t>
  </si>
  <si>
    <t>Предоставить в течение 5 дней после договора</t>
  </si>
  <si>
    <t>ТЗ п. 8.3</t>
  </si>
  <si>
    <t>Исполнительная документация</t>
  </si>
  <si>
    <t>Акты, схемы, протоколы испытаний</t>
  </si>
  <si>
    <t>ТЗ п. 8.6</t>
  </si>
  <si>
    <t>Статические испытания свай</t>
  </si>
  <si>
    <t>Количество по программе испытаний; включить резерв</t>
  </si>
  <si>
    <t>Примечание / допущение</t>
  </si>
  <si>
    <t>Общие</t>
  </si>
  <si>
    <t>Ведомость составлена как проектно-тендерная ВОР/ВМ: объемы материалов по РД, работы — по ТЗ и технологическим требованиям. Стоимость не рассчитывалась.</t>
  </si>
  <si>
    <t>ТЗ + РД + локальная смета</t>
  </si>
  <si>
    <t>Объем демонтируемого бетона принят 544,2 м³ по схеме демонтажа. Для перевозки мусора рекомендуется отдельно применять коэффициент разрыхления в коммерческой смете.</t>
  </si>
  <si>
    <t>Шпонки</t>
  </si>
  <si>
    <t>Шпонки распределены по типам: 500х500х100 для П1/П7; 300х300х100 для П3-П6; 800х460х80 для П2. Проверить по фактической карте осей перед выпуском ППР.</t>
  </si>
  <si>
    <t>Подколонники</t>
  </si>
  <si>
    <t>Бетон, арматура и площади защитных покрытий взяты по спецификациям листов П1-П7. Площадь опалубки принята расчетно равной площади гидроизолируемых поверхностей — уточнить по карте опалубки.</t>
  </si>
  <si>
    <t>Химический анкер предусмотрен только для П2: расход 2820 мл/подколонник; количество П2 = 4. Резерв 10% добавлен только в закупочную строку.</t>
  </si>
  <si>
    <t>АГ1-Аг4 детализированы по болтам, уголкам, шайбам и гайкам. Массы изделий и количество — по листам 11-15.</t>
  </si>
  <si>
    <t>Бетон В45 на мелком заполнителе 14,70 м³ для анкерных групп; подливка после установки и выверки металлоконструкций.</t>
  </si>
  <si>
    <t>Защитные системы</t>
  </si>
  <si>
    <t>Для бетонных поверхностей указана система СК-БЕТОН / СК-ЭПОКСИД-MIO / СК-ПРОТЕКТ; для металла — грунт/эмаль СК-ПРОТЕКТ. Расход материалов должен быть уточнен по ТУ производителя и фактической толщине покрытия.</t>
  </si>
  <si>
    <t>Контроль</t>
  </si>
  <si>
    <t>Нужно предусмотреть ППР, контроль качества, лабораторный контроль бетона, акты скрытых работ, исполнительную документацию и испытания свай.</t>
  </si>
  <si>
    <t>ТЗ п. 8.2-8.6; РД лист 2</t>
  </si>
  <si>
    <t>Срок</t>
  </si>
  <si>
    <t>Срок выполнения работ по ТЗ — не более 120 календарных дней; ведомость не является календарным планом, но учитывает работы, влияющие на срок.</t>
  </si>
  <si>
    <t>ТЗ раздел 9</t>
  </si>
  <si>
    <t xml:space="preserve">цена руб. с НДС </t>
  </si>
  <si>
    <t>0,80×1,86</t>
  </si>
  <si>
    <t>0,60×1,83</t>
  </si>
  <si>
    <t>0,60×2,43</t>
  </si>
  <si>
    <t>0,60×1,33</t>
  </si>
  <si>
    <t>0,60×0,90</t>
  </si>
  <si>
    <t>Тип</t>
  </si>
  <si>
    <t>Кол-во</t>
  </si>
  <si>
    <t>Размер, м</t>
  </si>
  <si>
    <t>Высота, м</t>
  </si>
  <si>
    <t>Опалубка на 1 шт., м²</t>
  </si>
  <si>
    <t>Площадь опалубки</t>
  </si>
  <si>
    <t>Всего, м²</t>
  </si>
  <si>
    <r>
      <t xml:space="preserve">По проекту разопалубку выполнять после набора бетоном </t>
    </r>
    <r>
      <rPr>
        <b/>
        <sz val="11"/>
        <rFont val="Carlito"/>
      </rPr>
      <t>70% прочности</t>
    </r>
    <r>
      <rPr>
        <sz val="11"/>
        <rFont val="Carlito"/>
      </rPr>
      <t xml:space="preserve"> поэтому для графика лучше считать цикл опалубки 7 суток.</t>
    </r>
  </si>
  <si>
    <r>
      <t xml:space="preserve">Срок: </t>
    </r>
    <r>
      <rPr>
        <b/>
        <sz val="11"/>
        <rFont val="Carlito"/>
      </rPr>
      <t>125 к.дн.</t>
    </r>
    <r>
      <rPr>
        <sz val="11"/>
        <rFont val="Carlito"/>
      </rPr>
      <t>Требуемый темп: 1,25 колонны/сутки При цикле опалубки 7 суток нужно одновременно держать в работе:</t>
    </r>
  </si>
  <si>
    <t>1,25 × 7 = 8,75 → принять 9 комплектов опалубки</t>
  </si>
  <si>
    <t>С учетом полной оборачиваемости по объекту:</t>
  </si>
  <si>
    <t>2 036 м² / 10 оборотов = 204 м² → 46 листов</t>
  </si>
  <si>
    <t>Итог к закупке</t>
  </si>
  <si>
    <t xml:space="preserve">наименование </t>
  </si>
  <si>
    <t>ед. изм.</t>
  </si>
  <si>
    <t>кол.</t>
  </si>
  <si>
    <t>Сумма руб. с НДС</t>
  </si>
  <si>
    <t>Брус/доска на щиты и ребра</t>
  </si>
  <si>
    <t>лис</t>
  </si>
  <si>
    <t>м3</t>
  </si>
  <si>
    <t>Брус/доска на пояса, схватки, подкосы</t>
  </si>
  <si>
    <t>метр</t>
  </si>
  <si>
    <t>Эмульсол/масло для опалубки</t>
  </si>
  <si>
    <t>литр</t>
  </si>
  <si>
    <t>Шпилька Dy15/M16 L=1000</t>
  </si>
  <si>
    <t>Шпилька Dy15/M16 L=1400</t>
  </si>
  <si>
    <t>Шпилька Dy15/M16 L=2400</t>
  </si>
  <si>
    <t>Гайка литая Dy15</t>
  </si>
  <si>
    <t>Шайба опорная 100×100×5</t>
  </si>
  <si>
    <t>Трубка ПВХ Ø22 трубка под шпильки</t>
  </si>
  <si>
    <t>Конус фиксирующий</t>
  </si>
  <si>
    <t>Ламинированная фанера Промышленник TEAM GRID 1220х2440х18 мм</t>
  </si>
  <si>
    <t>Стяжные шпильки Dy15/М16 с гайками и шайбами 300 точек</t>
  </si>
  <si>
    <t>https://www.vseinstrumenti.ru/product/fanera-laminirovannaya-team-grid-10-sht-up-promyshlennik-fltg1810-967353/?utm_source=yandex&amp;utm_medium=cpc&amp;utm_campaign=109214682%7Cdsa_na_na_na_rf_Vse-kategorii-sayt_prochie-mesta-pokaza&amp;utm_content=16011459219&amp;utm_term=ST:search%7CS:none%7CAP:no%7CPT:premium%7CP:4%7CDT:desktop%7CRI:2%7CCI:109214682%7CGI:5427943006%7CPI:52956617410%7CAI:16011459219%7CRT:52956617410%7CKW:---autotargeting%7CRN:Санкт-Петербург&amp;referrer=reattribution=1&amp;etext=2202.zVVvaqFZkozs-4svw8p4snZ0UekZ-64IkNpezlrFOjVtAb0dE8L6pOV46FSE16oMbJgWwIx-eQ0UxLA2qqX4s7qzlGuhBp54F68b0ppztap0Y3Jtd3V5cWtpenBjb2ht.39bc63f0c3c141fb3b4ad06f096a5de30a6bf020&amp;yclid=5516100899929587711</t>
  </si>
  <si>
    <t>https://www.vseinstrumenti.ru/product/mnogofunktsionalnaya-smazka-dlya-opalubki-sika-separol-600-5-l-615260-7397959/?utm_source=yandex&amp;utm_medium=cpc&amp;utm_campaign=118175639%7Cfokb2b_rlsa_na_na_na_rf_tovary-iz-matricy-AX-platezh90-100-all-b_Baza-ottoka-dlya-targetinga_fid_prochie-mesta-pokaza&amp;utm_content=1868765008428600732&amp;utm_term=ST:search%7CS:none%7CAP:no%7CPT:premium%7CP:3%7CDT:desktop%7CRI:2%7CCI:118175639%7CGI:5541805379%7CPI:54307629752%7CAI:1868765008428600732%7CRT:54307629752%7CKW:---autotargeting%7CRN:Санкт-Петербург&amp;referrer=reattribution=1&amp;etext=2202.GpmDRGLTSwheaNho0JWasYgFmrZqNAzoycVQXNbcJ4ofFkeHmn7UCy5T5PSNYSRpXvkcyUGWX88X3GHexoTJiGNwbnR0eXdpZHVndHZtZ3o.be0e563cf3ebe865bb097bdcd5069ba8e51022a3&amp;yclid=6699372669655842815</t>
  </si>
  <si>
    <t>https://www.vseinstrumenti.ru/product/gajka-chernaya-trehrozhkovaya-monolit-90mm-upak-50-sht-5005-19056933/</t>
  </si>
  <si>
    <t>https://www.vseinstrumenti.ru/product/fiksator-konus-fk-22-500-sht-dlya-opalubki-tehnoplast-200007-1249519/?utm_source=yandex&amp;utm_medium=cpc&amp;utm_campaign=109214682%7Cdsa_na_na_na_rf_Vse-kategorii-sayt_prochie-mesta-pokaza&amp;utm_content=16011459219&amp;utm_term=ST:search%7CS:none%7CAP:no%7CPT:premium%7CP:2%7CDT:desktop%7CRI:213%7CCI:109214682%7CGI:5427943006%7CPI:52956617410%7CAI:16011459219%7CRT:52956617410%7CKW:---autotargeting%7CRN:Москва&amp;referrer=reattribution=1&amp;yclid=17869357241025953791</t>
  </si>
  <si>
    <t>https://www.vseinstrumenti.ru/product/trubka-dlya-opalubki-tehnoplast-pvh-22-mm-1-2-m-20-sht-200022-1248389/?utm_source=yandex&amp;utm_medium=cpc&amp;utm_campaign=118175639%7Cfokb2b_rlsa_na_na_na_rf_tovary-iz-matricy-AX-platezh90-100-all-b_Baza-ottoka-dlya-targetinga_fid_prochie-mesta-pokaza&amp;utm_content=1868765008428600732&amp;utm_term=ST:search%7CS:none%7CAP:no%7CPT:premium%7CP:1%7CDT:desktop%7CRI:213%7CCI:118175639%7CGI:5541805379%7CPI:54307629752%7CAI:1868765008428600732%7CRT:54307629752%7CKW:---autotargeting%7CRN:Москва&amp;referrer=reattribution=1&amp;yclid=11814291536091545599</t>
  </si>
  <si>
    <t xml:space="preserve">ИТОГО с 10% на доп. расходы </t>
  </si>
  <si>
    <t>Расчет при толщине 2 мм для адгезионного слоя - 2 кг/м2</t>
  </si>
  <si>
    <t>м2</t>
  </si>
  <si>
    <t>Цена</t>
  </si>
  <si>
    <t>Сумма</t>
  </si>
  <si>
    <t>Товар (Услуга)</t>
  </si>
  <si>
    <t>30х1120 1.1 Фундаментный анкерный болт ГОСТ
24379.1-80(2012) (09Г2С, Резьба 290)</t>
  </si>
  <si>
    <t>Гайка М30 DIN 934 (ГОСТ 5915) (6.0)</t>
  </si>
  <si>
    <t>Шайба D30 ГОСТ 11371</t>
  </si>
  <si>
    <t>Шайба D30 ГОСТ 24379.1-80(2012)</t>
  </si>
  <si>
    <t>36х1250 1.1 Фундаментный анкерный болт ГОСТ
24379.1-80(2012) (09Г2С, Резьба 300)</t>
  </si>
  <si>
    <t>Гайка М36 DIN 934 (ГОСТ 5915) (6.0)</t>
  </si>
  <si>
    <t>Шайба D36 ГОСТ 11371</t>
  </si>
  <si>
    <t>Шайба D36 ГОСТ 24379.1-80(2012)</t>
  </si>
  <si>
    <t>30х1120 1.1 Фундаментный анкерный болт ГОСТ
24379.1-80(2012) (09Г2С, Резьба 280)</t>
  </si>
  <si>
    <t>Обозначение</t>
  </si>
  <si>
    <t>Наименование</t>
  </si>
  <si>
    <t>Кол.</t>
  </si>
  <si>
    <t>Сборочные единицы</t>
  </si>
  <si>
    <t>Анкерная группа АГ1</t>
  </si>
  <si>
    <t>Анкерная группа АГ2</t>
  </si>
  <si>
    <t>Анкерная группа АГ3</t>
  </si>
  <si>
    <t>Анкерная группа АГ4</t>
  </si>
  <si>
    <t>Артикул</t>
  </si>
  <si>
    <t>Товары (работы, услуги)</t>
  </si>
  <si>
    <t>Т1</t>
  </si>
  <si>
    <t>Анкерный блок АГ1 по черт.заказчика 02.25.15 - КЖКЖ11 (61.76кг)</t>
  </si>
  <si>
    <t>Анкерный блок АГ2 по черт.заказчика 02.25.15 - КЖКЖ11 (81.85кг)</t>
  </si>
  <si>
    <t>Анкерный блок АГ3 по черт.заказчика 02.25.15 - КЖКЖ11(56.43 кг)</t>
  </si>
  <si>
    <t>Анкерный блок АГ4 по черт.заказчика 02.25.15 - КЖКЖ11(74.94 кг</t>
  </si>
  <si>
    <t>ООО "Спецкрепеж"</t>
  </si>
  <si>
    <r>
      <t>Пенетрирующая грунтовка (</t>
    </r>
    <r>
      <rPr>
        <sz val="11"/>
        <color rgb="FFFF0000"/>
        <rFont val="Carlito"/>
        <charset val="204"/>
      </rPr>
      <t xml:space="preserve"> в один слой</t>
    </r>
    <r>
      <rPr>
        <sz val="11"/>
        <rFont val="Carlito"/>
      </rPr>
      <t>)</t>
    </r>
  </si>
  <si>
    <r>
      <t>Покрывной слой эмали (</t>
    </r>
    <r>
      <rPr>
        <sz val="11"/>
        <color rgb="FFFF0000"/>
        <rFont val="Carlito"/>
        <charset val="204"/>
      </rPr>
      <t xml:space="preserve"> в один слой</t>
    </r>
    <r>
      <rPr>
        <sz val="11"/>
        <rFont val="Carlito"/>
      </rPr>
      <t>)</t>
    </r>
  </si>
  <si>
    <r>
      <t>Промежуточный слой с железной слюдкой (</t>
    </r>
    <r>
      <rPr>
        <sz val="11"/>
        <color rgb="FFFF0000"/>
        <rFont val="Carlito"/>
        <charset val="204"/>
      </rPr>
      <t xml:space="preserve"> в один слой</t>
    </r>
    <r>
      <rPr>
        <sz val="11"/>
        <rFont val="Carlito"/>
      </rPr>
      <t>)</t>
    </r>
  </si>
  <si>
    <r>
      <t>В45 на мелком заполнителе ГОСТ 26633-2015 (</t>
    </r>
    <r>
      <rPr>
        <sz val="11"/>
        <color rgb="FFFF0000"/>
        <rFont val="Carlito"/>
        <charset val="204"/>
      </rPr>
      <t>марка бетона не указана, взял среднюю по морозостойкости и водопроницаемости для этого региона В45 F300 W12</t>
    </r>
    <r>
      <rPr>
        <sz val="11"/>
        <rFont val="Carlito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</si>
</sst>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_-* #,##0.00\ _₽_-;\-* #,##0.00\ _₽_-;_-* &quot;-&quot;??\ _₽_-;_-@_-"/>
  </numFmts>
  <fonts count="17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sz val="11"/>
      <name val="Carlito"/>
    </font>
    <font>
      <sz val="11"/>
      <color rgb="FFFF0000"/>
      <name val="Carlito"/>
    </font>
    <font>
      <b/>
      <sz val="11"/>
      <name val="Carlito"/>
      <charset val="204"/>
    </font>
    <font>
      <sz val="8"/>
      <name val="Carlito"/>
    </font>
    <font>
      <sz val="11"/>
      <color rgb="FFFF0000"/>
      <name val="Carlito"/>
      <charset val="204"/>
    </font>
    <font>
      <sz val="10"/>
      <name val="Times New Roman"/>
      <family val="1"/>
      <charset val="204"/>
    </font>
    <font>
      <sz val="8"/>
      <color indexed="8"/>
      <name val="Arial"/>
      <family val="2"/>
    </font>
    <font>
      <b/>
      <i/>
      <sz val="9"/>
      <color indexed="8"/>
      <name val="Arial"/>
      <family val="2"/>
    </font>
    <font>
      <sz val="8"/>
      <color indexed="8"/>
      <name val="Arial"/>
      <family val="1"/>
      <charset val="204"/>
    </font>
    <font>
      <sz val="11"/>
      <color indexed="8"/>
      <name val="Arial"/>
      <family val="2"/>
    </font>
    <font>
      <sz val="11"/>
      <color indexed="8"/>
      <name val="Arial Narrow"/>
      <family val="2"/>
    </font>
    <font>
      <u/>
      <sz val="11"/>
      <color indexed="8"/>
      <name val="Arial Narrow"/>
      <family val="2"/>
    </font>
    <font>
      <sz val="7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2F0D9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/>
      <top style="thin">
        <color rgb="FF333333"/>
      </top>
      <bottom/>
      <diagonal/>
    </border>
    <border>
      <left style="medium">
        <color indexed="64"/>
      </left>
      <right style="thin">
        <color rgb="FF33333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medium">
        <color indexed="64"/>
      </top>
      <bottom style="thin">
        <color rgb="FF333333"/>
      </bottom>
      <diagonal/>
    </border>
    <border>
      <left style="medium">
        <color indexed="64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thin">
        <color rgb="FF333333"/>
      </bottom>
      <diagonal/>
    </border>
    <border>
      <left style="medium">
        <color indexed="64"/>
      </left>
      <right style="thin">
        <color rgb="FF333333"/>
      </right>
      <top style="thin">
        <color rgb="FF333333"/>
      </top>
      <bottom style="medium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medium">
        <color indexed="64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131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/>
    <xf numFmtId="0" fontId="0" fillId="0" borderId="0" xfId="1" applyFont="1" applyAlignment="1">
      <alignment wrapText="1"/>
    </xf>
    <xf numFmtId="0" fontId="0" fillId="0" borderId="0" xfId="0"/>
    <xf numFmtId="0" fontId="0" fillId="0" borderId="1" xfId="1" applyFont="1" applyBorder="1" applyAlignment="1">
      <alignment wrapText="1"/>
    </xf>
    <xf numFmtId="2" fontId="0" fillId="0" borderId="1" xfId="1" applyNumberFormat="1" applyFont="1" applyBorder="1" applyAlignment="1">
      <alignment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0" fillId="0" borderId="1" xfId="0" applyBorder="1"/>
    <xf numFmtId="0" fontId="2" fillId="2" borderId="1" xfId="1" applyFont="1" applyFill="1" applyBorder="1" applyAlignment="1">
      <alignment horizontal="center"/>
    </xf>
    <xf numFmtId="0" fontId="0" fillId="0" borderId="0" xfId="0" applyAlignment="1">
      <alignment vertical="center"/>
    </xf>
    <xf numFmtId="2" fontId="0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0" fillId="0" borderId="5" xfId="1" applyFont="1" applyBorder="1" applyAlignment="1">
      <alignment wrapText="1"/>
    </xf>
    <xf numFmtId="0" fontId="0" fillId="0" borderId="6" xfId="1" applyFont="1" applyBorder="1" applyAlignment="1">
      <alignment wrapText="1"/>
    </xf>
    <xf numFmtId="0" fontId="0" fillId="0" borderId="7" xfId="1" applyFont="1" applyBorder="1" applyAlignment="1">
      <alignment wrapText="1"/>
    </xf>
    <xf numFmtId="0" fontId="0" fillId="0" borderId="8" xfId="1" applyFont="1" applyBorder="1" applyAlignment="1">
      <alignment wrapText="1"/>
    </xf>
    <xf numFmtId="0" fontId="0" fillId="0" borderId="9" xfId="1" applyFont="1" applyBorder="1" applyAlignment="1">
      <alignment wrapText="1"/>
    </xf>
    <xf numFmtId="0" fontId="0" fillId="0" borderId="8" xfId="1" applyFont="1" applyBorder="1" applyAlignment="1">
      <alignment vertical="center" wrapText="1"/>
    </xf>
    <xf numFmtId="0" fontId="0" fillId="0" borderId="8" xfId="1" applyFont="1" applyBorder="1" applyAlignment="1">
      <alignment horizontal="center" vertical="center" wrapText="1"/>
    </xf>
    <xf numFmtId="2" fontId="0" fillId="0" borderId="8" xfId="1" applyNumberFormat="1" applyFont="1" applyBorder="1" applyAlignment="1">
      <alignment horizontal="center" vertical="center" wrapText="1"/>
    </xf>
    <xf numFmtId="9" fontId="0" fillId="0" borderId="1" xfId="1" applyNumberFormat="1" applyFont="1" applyBorder="1" applyAlignment="1">
      <alignment horizontal="center" vertical="center" wrapText="1"/>
    </xf>
    <xf numFmtId="9" fontId="0" fillId="0" borderId="8" xfId="1" applyNumberFormat="1" applyFont="1" applyBorder="1" applyAlignment="1">
      <alignment horizontal="center" vertical="center" wrapText="1"/>
    </xf>
    <xf numFmtId="0" fontId="0" fillId="0" borderId="5" xfId="1" applyFont="1" applyBorder="1" applyAlignment="1">
      <alignment vertical="center" wrapText="1"/>
    </xf>
    <xf numFmtId="0" fontId="0" fillId="0" borderId="6" xfId="1" applyFont="1" applyBorder="1" applyAlignment="1">
      <alignment vertical="center" wrapText="1"/>
    </xf>
    <xf numFmtId="0" fontId="0" fillId="0" borderId="7" xfId="1" applyFont="1" applyBorder="1" applyAlignment="1">
      <alignment vertical="center" wrapText="1"/>
    </xf>
    <xf numFmtId="0" fontId="0" fillId="0" borderId="9" xfId="1" applyFont="1" applyBorder="1" applyAlignment="1">
      <alignment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2" fontId="0" fillId="0" borderId="6" xfId="1" applyNumberFormat="1" applyFont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8" xfId="1" applyFont="1" applyFill="1" applyBorder="1" applyAlignment="1">
      <alignment wrapText="1"/>
    </xf>
    <xf numFmtId="2" fontId="3" fillId="3" borderId="8" xfId="1" applyNumberFormat="1" applyFont="1" applyFill="1" applyBorder="1" applyAlignment="1">
      <alignment wrapText="1"/>
    </xf>
    <xf numFmtId="2" fontId="3" fillId="3" borderId="9" xfId="1" applyNumberFormat="1" applyFont="1" applyFill="1" applyBorder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3" fillId="3" borderId="1" xfId="1" applyFont="1" applyFill="1" applyBorder="1" applyAlignment="1">
      <alignment wrapText="1"/>
    </xf>
    <xf numFmtId="2" fontId="3" fillId="3" borderId="1" xfId="1" applyNumberFormat="1" applyFont="1" applyFill="1" applyBorder="1" applyAlignment="1">
      <alignment wrapText="1"/>
    </xf>
    <xf numFmtId="0" fontId="0" fillId="0" borderId="1" xfId="0" applyBorder="1"/>
    <xf numFmtId="0" fontId="1" fillId="2" borderId="0" xfId="1" applyFont="1" applyFill="1" applyAlignment="1">
      <alignment horizontal="center"/>
    </xf>
    <xf numFmtId="0" fontId="0" fillId="0" borderId="0" xfId="0"/>
    <xf numFmtId="0" fontId="2" fillId="2" borderId="1" xfId="1" applyFont="1" applyFill="1" applyBorder="1" applyAlignment="1">
      <alignment horizontal="center"/>
    </xf>
    <xf numFmtId="0" fontId="0" fillId="0" borderId="1" xfId="0" applyBorder="1"/>
    <xf numFmtId="0" fontId="0" fillId="4" borderId="1" xfId="1" applyFont="1" applyFill="1" applyBorder="1" applyAlignment="1">
      <alignment wrapText="1"/>
    </xf>
    <xf numFmtId="0" fontId="0" fillId="4" borderId="1" xfId="1" applyFont="1" applyFill="1" applyBorder="1" applyAlignment="1">
      <alignment horizontal="center" vertical="center" wrapText="1"/>
    </xf>
    <xf numFmtId="2" fontId="0" fillId="4" borderId="1" xfId="1" applyNumberFormat="1" applyFont="1" applyFill="1" applyBorder="1" applyAlignment="1">
      <alignment horizontal="center" vertical="center" wrapText="1"/>
    </xf>
    <xf numFmtId="43" fontId="0" fillId="0" borderId="1" xfId="2" applyFont="1" applyBorder="1" applyAlignment="1">
      <alignment horizontal="center" vertical="center" wrapText="1"/>
    </xf>
    <xf numFmtId="43" fontId="0" fillId="0" borderId="8" xfId="2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0" borderId="0" xfId="0" applyFont="1"/>
    <xf numFmtId="4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3" fontId="0" fillId="0" borderId="0" xfId="2" applyFont="1"/>
    <xf numFmtId="43" fontId="6" fillId="0" borderId="0" xfId="0" applyNumberFormat="1" applyFont="1"/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43" fontId="0" fillId="0" borderId="1" xfId="2" applyFont="1" applyBorder="1"/>
    <xf numFmtId="0" fontId="6" fillId="0" borderId="1" xfId="0" applyFont="1" applyBorder="1" applyAlignment="1">
      <alignment wrapText="1"/>
    </xf>
    <xf numFmtId="168" fontId="6" fillId="0" borderId="0" xfId="0" applyNumberFormat="1" applyFont="1"/>
    <xf numFmtId="0" fontId="6" fillId="0" borderId="0" xfId="0" applyFont="1" applyFill="1" applyBorder="1" applyAlignment="1">
      <alignment wrapText="1"/>
    </xf>
    <xf numFmtId="43" fontId="0" fillId="5" borderId="3" xfId="2" applyFont="1" applyFill="1" applyBorder="1" applyAlignment="1">
      <alignment horizontal="center" vertical="center" wrapText="1"/>
    </xf>
    <xf numFmtId="43" fontId="0" fillId="0" borderId="1" xfId="2" applyFont="1" applyFill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top" shrinkToFit="1"/>
    </xf>
    <xf numFmtId="0" fontId="10" fillId="0" borderId="10" xfId="0" applyFont="1" applyBorder="1" applyAlignment="1">
      <alignment horizontal="left" vertical="top" wrapText="1" indent="2"/>
    </xf>
    <xf numFmtId="2" fontId="10" fillId="0" borderId="10" xfId="0" applyNumberFormat="1" applyFont="1" applyBorder="1" applyAlignment="1">
      <alignment horizontal="right" vertical="top" shrinkToFit="1"/>
    </xf>
    <xf numFmtId="0" fontId="10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left" vertical="top" wrapText="1" indent="8"/>
    </xf>
    <xf numFmtId="0" fontId="11" fillId="0" borderId="11" xfId="0" applyFont="1" applyBorder="1" applyAlignment="1">
      <alignment horizontal="left" vertical="top" wrapText="1" indent="1"/>
    </xf>
    <xf numFmtId="0" fontId="11" fillId="0" borderId="11" xfId="0" applyFont="1" applyBorder="1" applyAlignment="1">
      <alignment horizontal="left" vertical="top" wrapText="1" indent="5"/>
    </xf>
    <xf numFmtId="0" fontId="11" fillId="0" borderId="12" xfId="0" applyFont="1" applyBorder="1" applyAlignment="1">
      <alignment horizontal="left" vertical="top" wrapText="1" indent="4"/>
    </xf>
    <xf numFmtId="1" fontId="10" fillId="0" borderId="13" xfId="0" applyNumberFormat="1" applyFont="1" applyBorder="1" applyAlignment="1">
      <alignment horizontal="center" vertical="top" shrinkToFit="1"/>
    </xf>
    <xf numFmtId="0" fontId="12" fillId="0" borderId="14" xfId="0" applyFont="1" applyBorder="1" applyAlignment="1">
      <alignment horizontal="left" vertical="top" wrapText="1"/>
    </xf>
    <xf numFmtId="1" fontId="10" fillId="0" borderId="14" xfId="0" applyNumberFormat="1" applyFont="1" applyBorder="1" applyAlignment="1">
      <alignment horizontal="center" vertical="top" shrinkToFit="1"/>
    </xf>
    <xf numFmtId="0" fontId="10" fillId="0" borderId="14" xfId="0" applyFont="1" applyBorder="1" applyAlignment="1">
      <alignment horizontal="left" vertical="top" wrapText="1" indent="2"/>
    </xf>
    <xf numFmtId="2" fontId="10" fillId="0" borderId="14" xfId="0" applyNumberFormat="1" applyFont="1" applyBorder="1" applyAlignment="1">
      <alignment horizontal="right" vertical="top" shrinkToFit="1"/>
    </xf>
    <xf numFmtId="4" fontId="10" fillId="0" borderId="15" xfId="0" applyNumberFormat="1" applyFont="1" applyBorder="1" applyAlignment="1">
      <alignment horizontal="right" vertical="top" wrapText="1"/>
    </xf>
    <xf numFmtId="1" fontId="10" fillId="0" borderId="16" xfId="0" applyNumberFormat="1" applyFont="1" applyBorder="1" applyAlignment="1">
      <alignment horizontal="center" vertical="top" shrinkToFit="1"/>
    </xf>
    <xf numFmtId="4" fontId="10" fillId="0" borderId="17" xfId="0" applyNumberFormat="1" applyFont="1" applyBorder="1" applyAlignment="1">
      <alignment horizontal="right" vertical="top" wrapText="1"/>
    </xf>
    <xf numFmtId="1" fontId="10" fillId="0" borderId="18" xfId="0" applyNumberFormat="1" applyFont="1" applyBorder="1" applyAlignment="1">
      <alignment horizontal="center" vertical="top" shrinkToFit="1"/>
    </xf>
    <xf numFmtId="0" fontId="10" fillId="0" borderId="19" xfId="0" applyFont="1" applyBorder="1" applyAlignment="1">
      <alignment horizontal="left" vertical="top" wrapText="1"/>
    </xf>
    <xf numFmtId="1" fontId="10" fillId="0" borderId="19" xfId="0" applyNumberFormat="1" applyFont="1" applyBorder="1" applyAlignment="1">
      <alignment horizontal="center" vertical="top" shrinkToFit="1"/>
    </xf>
    <xf numFmtId="0" fontId="10" fillId="0" borderId="19" xfId="0" applyFont="1" applyBorder="1" applyAlignment="1">
      <alignment horizontal="left" vertical="top" wrapText="1" indent="2"/>
    </xf>
    <xf numFmtId="2" fontId="10" fillId="0" borderId="19" xfId="0" applyNumberFormat="1" applyFont="1" applyBorder="1" applyAlignment="1">
      <alignment horizontal="right" vertical="top" shrinkToFit="1"/>
    </xf>
    <xf numFmtId="4" fontId="10" fillId="0" borderId="20" xfId="0" applyNumberFormat="1" applyFont="1" applyBorder="1" applyAlignment="1">
      <alignment horizontal="right" vertical="top" wrapText="1"/>
    </xf>
    <xf numFmtId="4" fontId="10" fillId="0" borderId="14" xfId="0" applyNumberFormat="1" applyFont="1" applyBorder="1" applyAlignment="1">
      <alignment horizontal="right" vertical="top" wrapText="1"/>
    </xf>
    <xf numFmtId="0" fontId="0" fillId="0" borderId="0" xfId="0" applyBorder="1" applyAlignment="1">
      <alignment horizontal="center"/>
    </xf>
    <xf numFmtId="0" fontId="2" fillId="2" borderId="8" xfId="1" applyFont="1" applyFill="1" applyBorder="1" applyAlignment="1">
      <alignment horizontal="center" wrapText="1"/>
    </xf>
    <xf numFmtId="0" fontId="0" fillId="0" borderId="21" xfId="1" applyFont="1" applyBorder="1" applyAlignment="1">
      <alignment horizontal="center" vertical="center" wrapText="1"/>
    </xf>
    <xf numFmtId="2" fontId="0" fillId="0" borderId="22" xfId="1" applyNumberFormat="1" applyFont="1" applyBorder="1" applyAlignment="1">
      <alignment horizontal="center" vertical="center" wrapText="1"/>
    </xf>
    <xf numFmtId="2" fontId="0" fillId="0" borderId="22" xfId="1" applyNumberFormat="1" applyFont="1" applyBorder="1" applyAlignment="1">
      <alignment wrapText="1"/>
    </xf>
    <xf numFmtId="0" fontId="0" fillId="0" borderId="23" xfId="1" applyFont="1" applyBorder="1" applyAlignment="1">
      <alignment wrapText="1"/>
    </xf>
    <xf numFmtId="0" fontId="0" fillId="0" borderId="24" xfId="1" applyFont="1" applyBorder="1" applyAlignment="1">
      <alignment horizontal="center" vertical="center" wrapText="1"/>
    </xf>
    <xf numFmtId="0" fontId="0" fillId="0" borderId="25" xfId="1" applyFont="1" applyBorder="1" applyAlignment="1">
      <alignment wrapText="1"/>
    </xf>
    <xf numFmtId="0" fontId="0" fillId="0" borderId="26" xfId="1" applyFont="1" applyBorder="1" applyAlignment="1">
      <alignment horizontal="center" vertical="center" wrapText="1"/>
    </xf>
    <xf numFmtId="2" fontId="0" fillId="0" borderId="27" xfId="1" applyNumberFormat="1" applyFont="1" applyBorder="1" applyAlignment="1">
      <alignment horizontal="center" vertical="center" wrapText="1"/>
    </xf>
    <xf numFmtId="2" fontId="0" fillId="0" borderId="27" xfId="1" applyNumberFormat="1" applyFont="1" applyBorder="1" applyAlignment="1">
      <alignment wrapText="1"/>
    </xf>
    <xf numFmtId="0" fontId="0" fillId="0" borderId="28" xfId="1" applyFont="1" applyBorder="1" applyAlignment="1">
      <alignment wrapText="1"/>
    </xf>
    <xf numFmtId="0" fontId="9" fillId="0" borderId="29" xfId="0" applyFont="1" applyBorder="1" applyAlignment="1">
      <alignment horizontal="left" wrapText="1"/>
    </xf>
    <xf numFmtId="0" fontId="14" fillId="0" borderId="30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 inden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top" wrapText="1" indent="1"/>
    </xf>
    <xf numFmtId="1" fontId="13" fillId="0" borderId="30" xfId="0" applyNumberFormat="1" applyFont="1" applyBorder="1" applyAlignment="1">
      <alignment horizontal="center" vertical="top" shrinkToFit="1"/>
    </xf>
    <xf numFmtId="2" fontId="13" fillId="0" borderId="30" xfId="0" applyNumberFormat="1" applyFont="1" applyBorder="1" applyAlignment="1">
      <alignment horizontal="center" vertical="top" shrinkToFit="1"/>
    </xf>
    <xf numFmtId="0" fontId="15" fillId="0" borderId="30" xfId="0" applyFont="1" applyBorder="1" applyAlignment="1">
      <alignment horizontal="center" vertical="top"/>
    </xf>
    <xf numFmtId="1" fontId="10" fillId="4" borderId="14" xfId="0" applyNumberFormat="1" applyFont="1" applyFill="1" applyBorder="1" applyAlignment="1">
      <alignment horizontal="center" vertical="top" shrinkToFit="1"/>
    </xf>
    <xf numFmtId="0" fontId="9" fillId="0" borderId="32" xfId="0" applyFont="1" applyFill="1" applyBorder="1" applyAlignment="1">
      <alignment horizontal="left" vertical="center" wrapText="1"/>
    </xf>
    <xf numFmtId="0" fontId="11" fillId="0" borderId="30" xfId="0" applyFont="1" applyBorder="1" applyAlignment="1">
      <alignment horizontal="right" vertical="top" wrapText="1" indent="1"/>
    </xf>
    <xf numFmtId="0" fontId="11" fillId="0" borderId="30" xfId="0" applyFont="1" applyBorder="1" applyAlignment="1">
      <alignment horizontal="left" vertical="top" wrapText="1" indent="1"/>
    </xf>
    <xf numFmtId="0" fontId="11" fillId="0" borderId="30" xfId="0" applyFont="1" applyBorder="1" applyAlignment="1">
      <alignment horizontal="left" vertical="top" wrapText="1" indent="8"/>
    </xf>
    <xf numFmtId="0" fontId="11" fillId="0" borderId="30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 indent="2"/>
    </xf>
    <xf numFmtId="0" fontId="11" fillId="0" borderId="31" xfId="0" applyFont="1" applyBorder="1" applyAlignment="1">
      <alignment horizontal="left" vertical="top" wrapText="1" indent="2"/>
    </xf>
    <xf numFmtId="1" fontId="16" fillId="0" borderId="30" xfId="0" applyNumberFormat="1" applyFont="1" applyBorder="1" applyAlignment="1">
      <alignment horizontal="right" vertical="top" indent="1" shrinkToFit="1"/>
    </xf>
    <xf numFmtId="0" fontId="16" fillId="0" borderId="30" xfId="0" applyFont="1" applyBorder="1" applyAlignment="1">
      <alignment horizontal="left" vertical="top" wrapText="1"/>
    </xf>
    <xf numFmtId="1" fontId="16" fillId="0" borderId="30" xfId="0" applyNumberFormat="1" applyFont="1" applyBorder="1" applyAlignment="1">
      <alignment horizontal="right" vertical="top" shrinkToFit="1"/>
    </xf>
    <xf numFmtId="4" fontId="16" fillId="0" borderId="30" xfId="0" applyNumberFormat="1" applyFont="1" applyBorder="1" applyAlignment="1">
      <alignment horizontal="right" vertical="top" wrapText="1"/>
    </xf>
    <xf numFmtId="4" fontId="16" fillId="0" borderId="31" xfId="0" applyNumberFormat="1" applyFont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 indent="1"/>
    </xf>
  </cellXfs>
  <cellStyles count="3">
    <cellStyle name="Normal" xfId="1" xr:uid="{00000000-0005-0000-0000-000000000000}"/>
    <cellStyle name="Обычный" xfId="0" builtinId="0"/>
    <cellStyle name="Финансовый" xfId="2" builtinId="3"/>
  </cellStyles>
  <dxfs count="58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terialsBoQ" displayName="MaterialsBoQ" ref="A2:J16" headerRowDxfId="15" dataDxfId="14" totalsRowDxfId="13" headerRowBorderDxfId="11" tableBorderDxfId="12">
  <tableColumns count="10">
    <tableColumn id="1" xr3:uid="{00000000-0010-0000-0100-000001000000}" name="№" dataDxfId="10"/>
    <tableColumn id="2" xr3:uid="{00000000-0010-0000-0100-000002000000}" name="Группа" dataDxfId="9"/>
    <tableColumn id="3" xr3:uid="{00000000-0010-0000-0100-000003000000}" name="Материал/изделие" dataDxfId="8"/>
    <tableColumn id="4" xr3:uid="{00000000-0010-0000-0100-000004000000}" name="Марка/норматив" dataDxfId="7"/>
    <tableColumn id="5" xr3:uid="{00000000-0010-0000-0100-000005000000}" name="Ед." dataDxfId="6"/>
    <tableColumn id="6" xr3:uid="{00000000-0010-0000-0100-000006000000}" name="Объем" dataDxfId="5"/>
    <tableColumn id="7" xr3:uid="{00000000-0010-0000-0100-000007000000}" name="Резерв, %" dataDxfId="4"/>
    <tableColumn id="8" xr3:uid="{00000000-0010-0000-0100-000008000000}" name="Объем с резервом" dataDxfId="3">
      <calculatedColumnFormula>F3*(1+G3)</calculatedColumnFormula>
    </tableColumn>
    <tableColumn id="9" xr3:uid="{00000000-0010-0000-0100-000009000000}" name="Примечание/источник" dataDxfId="2"/>
    <tableColumn id="10" xr3:uid="{2D6BA77B-DE3B-4CAC-9309-C7EB445F8D8F}" name="цена руб. с НДС " dataDxfId="0" totalsRow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orksBoQ" displayName="WorksBoQ" ref="A1:H26" headerRowDxfId="57" totalsRowDxfId="56">
  <tableColumns count="8">
    <tableColumn id="1" xr3:uid="{00000000-0010-0000-0000-000001000000}" name="№" dataDxfId="55"/>
    <tableColumn id="2" xr3:uid="{00000000-0010-0000-0000-000002000000}" name="Раздел" dataDxfId="54"/>
    <tableColumn id="3" xr3:uid="{00000000-0010-0000-0000-000003000000}" name="Вид работ" dataDxfId="53"/>
    <tableColumn id="4" xr3:uid="{00000000-0010-0000-0000-000004000000}" name="Ед." dataDxfId="52"/>
    <tableColumn id="5" xr3:uid="{00000000-0010-0000-0000-000005000000}" name="Объем" dataDxfId="51"/>
    <tableColumn id="6" xr3:uid="{00000000-0010-0000-0000-000006000000}" name="Метод расчета/примечание" dataDxfId="50"/>
    <tableColumn id="7" xr3:uid="{00000000-0010-0000-0000-000007000000}" name="Связанные материалы" dataDxfId="49"/>
    <tableColumn id="8" xr3:uid="{00000000-0010-0000-0000-000008000000}" name="Источник" dataDxfId="4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odkolonniki" displayName="Podkolonniki" ref="A1:R9" headerRowDxfId="47" totalsRowDxfId="44" headerRowBorderDxfId="46" tableBorderDxfId="45">
  <tableColumns count="18">
    <tableColumn id="1" xr3:uid="{00000000-0010-0000-0200-000001000000}" name="Марка" dataDxfId="43"/>
    <tableColumn id="2" xr3:uid="{00000000-0010-0000-0200-000002000000}" name="Лист РД" dataDxfId="42"/>
    <tableColumn id="3" xr3:uid="{00000000-0010-0000-0200-000003000000}" name="Кол-во, шт" dataDxfId="41"/>
    <tableColumn id="4" xr3:uid="{00000000-0010-0000-0200-000004000000}" name="Бетон В40 м³/шт" dataDxfId="40"/>
    <tableColumn id="5" xr3:uid="{00000000-0010-0000-0200-000005000000}" name="Площадь защиты м²/шт" dataDxfId="39"/>
    <tableColumn id="6" xr3:uid="{00000000-0010-0000-0200-000006000000}" name="A240 кг/шт" dataDxfId="38"/>
    <tableColumn id="7" xr3:uid="{00000000-0010-0000-0200-000007000000}" name="A500С кг/шт" dataDxfId="37"/>
    <tableColumn id="8" xr3:uid="{00000000-0010-0000-0200-000008000000}" name="Сталь всего кг/шт" dataDxfId="36"/>
    <tableColumn id="9" xr3:uid="{00000000-0010-0000-0200-000009000000}" name="OKG TE500 л/шт" dataDxfId="35"/>
    <tableColumn id="10" xr3:uid="{00000000-0010-0000-0200-00000A000000}" name="Ø25 стержней шт/шт" dataDxfId="34"/>
    <tableColumn id="11" xr3:uid="{00000000-0010-0000-0200-00000B000000}" name="Технология стыковки" dataDxfId="33"/>
    <tableColumn id="12" xr3:uid="{00000000-0010-0000-0200-00000C000000}" name="Бетон всего м³" dataDxfId="32"/>
    <tableColumn id="13" xr3:uid="{00000000-0010-0000-0200-00000D000000}" name="Площадь всего м²" dataDxfId="31"/>
    <tableColumn id="14" xr3:uid="{00000000-0010-0000-0200-00000E000000}" name="A240 всего т" dataDxfId="30"/>
    <tableColumn id="15" xr3:uid="{00000000-0010-0000-0200-00000F000000}" name="A500С всего т" dataDxfId="29"/>
    <tableColumn id="16" xr3:uid="{00000000-0010-0000-0200-000010000000}" name="Сталь всего т" dataDxfId="28"/>
    <tableColumn id="17" xr3:uid="{00000000-0010-0000-0200-000011000000}" name="OKG всего л" dataDxfId="27"/>
    <tableColumn id="18" xr3:uid="{00000000-0010-0000-0200-000012000000}" name="Отверстий/стыков всего" dataDxfId="2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sourcesPTO" displayName="ResourcesPTO" ref="A1:F16" headerRowDxfId="25" totalsRowDxfId="22" headerRowBorderDxfId="24" tableBorderDxfId="23">
  <tableColumns count="6">
    <tableColumn id="1" xr3:uid="{00000000-0010-0000-0300-000001000000}" name="Категория" dataDxfId="21"/>
    <tableColumn id="2" xr3:uid="{00000000-0010-0000-0300-000002000000}" name="Требование/ресурс" dataDxfId="20"/>
    <tableColumn id="3" xr3:uid="{00000000-0010-0000-0300-000003000000}" name="Ед." dataDxfId="19"/>
    <tableColumn id="4" xr3:uid="{00000000-0010-0000-0300-000004000000}" name="Минимум/объем" dataDxfId="18"/>
    <tableColumn id="5" xr3:uid="{00000000-0010-0000-0300-000005000000}" name="Комментарий" dataDxfId="17"/>
    <tableColumn id="6" xr3:uid="{00000000-0010-0000-0300-000006000000}" name="Источник" dataDxfId="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workbookViewId="0">
      <selection activeCell="B7" sqref="B7"/>
    </sheetView>
  </sheetViews>
  <sheetFormatPr defaultRowHeight="13.8"/>
  <cols>
    <col min="1" max="1" width="20" customWidth="1"/>
    <col min="2" max="2" width="90" customWidth="1"/>
    <col min="3" max="3" width="24" customWidth="1"/>
  </cols>
  <sheetData>
    <row r="1" spans="1:3">
      <c r="A1" s="11" t="s">
        <v>53</v>
      </c>
      <c r="B1" s="11" t="s">
        <v>319</v>
      </c>
      <c r="C1" s="11" t="s">
        <v>57</v>
      </c>
    </row>
    <row r="2" spans="1:3" ht="27.6">
      <c r="A2" s="5" t="s">
        <v>320</v>
      </c>
      <c r="B2" s="5" t="s">
        <v>321</v>
      </c>
      <c r="C2" s="5" t="s">
        <v>322</v>
      </c>
    </row>
    <row r="3" spans="1:3" ht="27.6">
      <c r="A3" s="5" t="s">
        <v>70</v>
      </c>
      <c r="B3" s="5" t="s">
        <v>323</v>
      </c>
      <c r="C3" s="5" t="s">
        <v>73</v>
      </c>
    </row>
    <row r="4" spans="1:3" ht="27.6">
      <c r="A4" s="5" t="s">
        <v>324</v>
      </c>
      <c r="B4" s="5" t="s">
        <v>325</v>
      </c>
      <c r="C4" s="5" t="s">
        <v>89</v>
      </c>
    </row>
    <row r="5" spans="1:3" ht="41.4">
      <c r="A5" s="5" t="s">
        <v>326</v>
      </c>
      <c r="B5" s="5" t="s">
        <v>327</v>
      </c>
      <c r="C5" s="5" t="s">
        <v>100</v>
      </c>
    </row>
    <row r="6" spans="1:3" ht="27.6">
      <c r="A6" s="5" t="s">
        <v>108</v>
      </c>
      <c r="B6" s="5" t="s">
        <v>328</v>
      </c>
      <c r="C6" s="5" t="s">
        <v>109</v>
      </c>
    </row>
    <row r="7" spans="1:3" ht="27.6">
      <c r="A7" s="5" t="s">
        <v>118</v>
      </c>
      <c r="B7" s="5" t="s">
        <v>329</v>
      </c>
      <c r="C7" s="5" t="s">
        <v>122</v>
      </c>
    </row>
    <row r="8" spans="1:3" ht="27.6">
      <c r="A8" s="5" t="s">
        <v>129</v>
      </c>
      <c r="B8" s="5" t="s">
        <v>330</v>
      </c>
      <c r="C8" s="5" t="s">
        <v>124</v>
      </c>
    </row>
    <row r="9" spans="1:3" ht="41.4">
      <c r="A9" s="5" t="s">
        <v>331</v>
      </c>
      <c r="B9" s="5" t="s">
        <v>332</v>
      </c>
      <c r="C9" s="5" t="s">
        <v>137</v>
      </c>
    </row>
    <row r="10" spans="1:3" ht="27.6">
      <c r="A10" s="5" t="s">
        <v>333</v>
      </c>
      <c r="B10" s="5" t="s">
        <v>334</v>
      </c>
      <c r="C10" s="5" t="s">
        <v>335</v>
      </c>
    </row>
    <row r="11" spans="1:3" ht="27.6">
      <c r="A11" s="5" t="s">
        <v>336</v>
      </c>
      <c r="B11" s="5" t="s">
        <v>337</v>
      </c>
      <c r="C11" s="5" t="s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E24" sqref="E24"/>
    </sheetView>
  </sheetViews>
  <sheetFormatPr defaultRowHeight="13.8"/>
  <cols>
    <col min="1" max="1" width="42" customWidth="1"/>
    <col min="2" max="2" width="11" customWidth="1"/>
    <col min="3" max="3" width="7.19921875" bestFit="1" customWidth="1"/>
    <col min="4" max="4" width="45" customWidth="1"/>
    <col min="5" max="5" width="25" customWidth="1"/>
  </cols>
  <sheetData>
    <row r="1" spans="1:6" ht="21">
      <c r="A1" s="45" t="s">
        <v>0</v>
      </c>
      <c r="B1" s="46"/>
      <c r="C1" s="46"/>
      <c r="D1" s="46"/>
      <c r="E1" s="46"/>
      <c r="F1" s="46"/>
    </row>
    <row r="2" spans="1:6">
      <c r="A2" s="2" t="s">
        <v>1</v>
      </c>
      <c r="B2" t="s">
        <v>2</v>
      </c>
    </row>
    <row r="3" spans="1:6">
      <c r="A3" s="2" t="s">
        <v>3</v>
      </c>
      <c r="B3" t="s">
        <v>4</v>
      </c>
    </row>
    <row r="5" spans="1:6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/>
    </row>
    <row r="6" spans="1:6" ht="27.6">
      <c r="A6" s="5" t="s">
        <v>10</v>
      </c>
      <c r="B6" s="8" t="s">
        <v>11</v>
      </c>
      <c r="C6" s="13">
        <v>544.20000000000005</v>
      </c>
      <c r="D6" s="5" t="s">
        <v>12</v>
      </c>
      <c r="E6" s="5" t="s">
        <v>13</v>
      </c>
      <c r="F6" s="3"/>
    </row>
    <row r="7" spans="1:6">
      <c r="A7" s="5" t="s">
        <v>14</v>
      </c>
      <c r="B7" s="8" t="s">
        <v>15</v>
      </c>
      <c r="C7" s="13">
        <v>156</v>
      </c>
      <c r="D7" s="5" t="s">
        <v>16</v>
      </c>
      <c r="E7" s="5" t="s">
        <v>17</v>
      </c>
      <c r="F7" s="3"/>
    </row>
    <row r="8" spans="1:6">
      <c r="A8" s="5" t="s">
        <v>18</v>
      </c>
      <c r="B8" s="8" t="s">
        <v>11</v>
      </c>
      <c r="C8" s="13">
        <v>558.86</v>
      </c>
      <c r="D8" s="5" t="s">
        <v>19</v>
      </c>
      <c r="E8" s="5" t="s">
        <v>20</v>
      </c>
      <c r="F8" s="3"/>
    </row>
    <row r="9" spans="1:6">
      <c r="A9" s="5" t="s">
        <v>21</v>
      </c>
      <c r="B9" s="8" t="s">
        <v>22</v>
      </c>
      <c r="C9" s="13">
        <v>22.997029999999999</v>
      </c>
      <c r="D9" s="5" t="s">
        <v>23</v>
      </c>
      <c r="E9" s="5" t="s">
        <v>20</v>
      </c>
      <c r="F9" s="3"/>
    </row>
    <row r="10" spans="1:6">
      <c r="A10" s="5" t="s">
        <v>24</v>
      </c>
      <c r="B10" s="8" t="s">
        <v>22</v>
      </c>
      <c r="C10" s="13">
        <v>6.4505800000000004</v>
      </c>
      <c r="D10" s="5" t="s">
        <v>23</v>
      </c>
      <c r="E10" s="5" t="s">
        <v>20</v>
      </c>
      <c r="F10" s="3"/>
    </row>
    <row r="11" spans="1:6">
      <c r="A11" s="5" t="s">
        <v>25</v>
      </c>
      <c r="B11" s="8" t="s">
        <v>22</v>
      </c>
      <c r="C11" s="13">
        <v>29.44895</v>
      </c>
      <c r="D11" s="5" t="s">
        <v>26</v>
      </c>
      <c r="E11" s="5" t="s">
        <v>20</v>
      </c>
      <c r="F11" s="3"/>
    </row>
    <row r="12" spans="1:6">
      <c r="A12" s="5" t="s">
        <v>27</v>
      </c>
      <c r="B12" s="8" t="s">
        <v>15</v>
      </c>
      <c r="C12" s="13">
        <v>172</v>
      </c>
      <c r="D12" s="5" t="s">
        <v>28</v>
      </c>
      <c r="E12" s="5" t="s">
        <v>29</v>
      </c>
      <c r="F12" s="3"/>
    </row>
    <row r="13" spans="1:6">
      <c r="A13" s="5" t="s">
        <v>30</v>
      </c>
      <c r="B13" s="8" t="s">
        <v>22</v>
      </c>
      <c r="C13" s="13">
        <v>11.40658</v>
      </c>
      <c r="D13" s="5" t="s">
        <v>31</v>
      </c>
      <c r="E13" s="5" t="s">
        <v>32</v>
      </c>
      <c r="F13" s="3"/>
    </row>
    <row r="14" spans="1:6">
      <c r="A14" s="5" t="s">
        <v>33</v>
      </c>
      <c r="B14" s="8" t="s">
        <v>11</v>
      </c>
      <c r="C14" s="13">
        <v>14.7</v>
      </c>
      <c r="D14" s="5" t="s">
        <v>34</v>
      </c>
      <c r="E14" s="5" t="s">
        <v>29</v>
      </c>
      <c r="F14" s="3"/>
    </row>
    <row r="15" spans="1:6">
      <c r="A15" s="5" t="s">
        <v>35</v>
      </c>
      <c r="B15" s="8" t="s">
        <v>36</v>
      </c>
      <c r="C15" s="13">
        <v>11.28</v>
      </c>
      <c r="D15" s="5" t="s">
        <v>37</v>
      </c>
      <c r="E15" s="5" t="s">
        <v>38</v>
      </c>
      <c r="F15" s="3"/>
    </row>
    <row r="16" spans="1:6">
      <c r="A16" s="5" t="s">
        <v>39</v>
      </c>
      <c r="B16" s="8" t="s">
        <v>36</v>
      </c>
      <c r="C16" s="13">
        <v>12.407999999999999</v>
      </c>
      <c r="D16" s="5" t="s">
        <v>40</v>
      </c>
      <c r="E16" s="5" t="s">
        <v>41</v>
      </c>
      <c r="F16" s="3"/>
    </row>
    <row r="17" spans="1:6" ht="27.6">
      <c r="A17" s="5" t="s">
        <v>42</v>
      </c>
      <c r="B17" s="8" t="s">
        <v>43</v>
      </c>
      <c r="C17" s="13">
        <v>2025.68</v>
      </c>
      <c r="D17" s="5" t="s">
        <v>44</v>
      </c>
      <c r="E17" s="5" t="s">
        <v>20</v>
      </c>
      <c r="F17" s="3"/>
    </row>
    <row r="18" spans="1:6">
      <c r="A18" s="5" t="s">
        <v>45</v>
      </c>
      <c r="B18" s="8" t="s">
        <v>46</v>
      </c>
      <c r="C18" s="13">
        <v>2728</v>
      </c>
      <c r="D18" s="5" t="s">
        <v>47</v>
      </c>
      <c r="E18" s="5" t="s">
        <v>20</v>
      </c>
      <c r="F18" s="3"/>
    </row>
    <row r="19" spans="1:6" ht="27.6">
      <c r="A19" s="5" t="s">
        <v>48</v>
      </c>
      <c r="B19" s="8" t="s">
        <v>49</v>
      </c>
      <c r="C19" s="13">
        <v>201.35999999999999</v>
      </c>
      <c r="D19" s="5" t="s">
        <v>50</v>
      </c>
      <c r="E19" s="5" t="s">
        <v>51</v>
      </c>
      <c r="F19" s="3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6"/>
  <sheetViews>
    <sheetView tabSelected="1" topLeftCell="B1" workbookViewId="0">
      <selection activeCell="L11" sqref="L11"/>
    </sheetView>
  </sheetViews>
  <sheetFormatPr defaultRowHeight="13.8"/>
  <cols>
    <col min="1" max="1" width="6" customWidth="1"/>
    <col min="2" max="2" width="18" customWidth="1"/>
    <col min="3" max="3" width="42" customWidth="1"/>
    <col min="4" max="4" width="32" customWidth="1"/>
    <col min="5" max="5" width="14" customWidth="1"/>
    <col min="6" max="6" width="12" customWidth="1"/>
    <col min="7" max="7" width="10" customWidth="1"/>
    <col min="8" max="8" width="18.5" customWidth="1"/>
    <col min="9" max="9" width="38" customWidth="1"/>
    <col min="10" max="10" width="16.09765625" bestFit="1" customWidth="1"/>
  </cols>
  <sheetData>
    <row r="2" spans="1:12" s="12" customFormat="1">
      <c r="A2" s="16" t="s">
        <v>52</v>
      </c>
      <c r="B2" s="17" t="s">
        <v>152</v>
      </c>
      <c r="C2" s="17" t="s">
        <v>153</v>
      </c>
      <c r="D2" s="17" t="s">
        <v>154</v>
      </c>
      <c r="E2" s="17" t="s">
        <v>6</v>
      </c>
      <c r="F2" s="17" t="s">
        <v>7</v>
      </c>
      <c r="G2" s="17" t="s">
        <v>155</v>
      </c>
      <c r="H2" s="17" t="s">
        <v>156</v>
      </c>
      <c r="I2" s="18" t="s">
        <v>157</v>
      </c>
      <c r="J2" s="54" t="s">
        <v>339</v>
      </c>
    </row>
    <row r="3" spans="1:12" s="12" customFormat="1">
      <c r="A3" s="29">
        <v>1</v>
      </c>
      <c r="B3" s="7" t="s">
        <v>114</v>
      </c>
      <c r="C3" s="7" t="s">
        <v>158</v>
      </c>
      <c r="D3" s="7" t="s">
        <v>159</v>
      </c>
      <c r="E3" s="8" t="s">
        <v>11</v>
      </c>
      <c r="F3" s="13">
        <v>558.86</v>
      </c>
      <c r="G3" s="27">
        <v>0.03</v>
      </c>
      <c r="H3" s="13">
        <f t="shared" ref="H3:H16" si="0">F3*(1+G3)</f>
        <v>575.62580000000003</v>
      </c>
      <c r="I3" s="30" t="s">
        <v>160</v>
      </c>
      <c r="J3" s="69">
        <v>9150</v>
      </c>
    </row>
    <row r="4" spans="1:12" s="12" customFormat="1" ht="82.8">
      <c r="A4" s="29">
        <v>2</v>
      </c>
      <c r="B4" s="7" t="s">
        <v>114</v>
      </c>
      <c r="C4" s="7" t="s">
        <v>161</v>
      </c>
      <c r="D4" s="7" t="s">
        <v>417</v>
      </c>
      <c r="E4" s="8" t="s">
        <v>11</v>
      </c>
      <c r="F4" s="13">
        <v>14.7</v>
      </c>
      <c r="G4" s="27">
        <v>0.03</v>
      </c>
      <c r="H4" s="13">
        <f t="shared" si="0"/>
        <v>15.141</v>
      </c>
      <c r="I4" s="30" t="s">
        <v>124</v>
      </c>
      <c r="J4" s="70">
        <v>10800</v>
      </c>
      <c r="L4" s="55"/>
    </row>
    <row r="5" spans="1:12" s="12" customFormat="1">
      <c r="A5" s="29">
        <v>3</v>
      </c>
      <c r="B5" s="7" t="s">
        <v>162</v>
      </c>
      <c r="C5" s="7" t="s">
        <v>163</v>
      </c>
      <c r="D5" s="7" t="s">
        <v>164</v>
      </c>
      <c r="E5" s="8" t="s">
        <v>22</v>
      </c>
      <c r="F5" s="13">
        <v>22.997029999999999</v>
      </c>
      <c r="G5" s="27">
        <v>0.03</v>
      </c>
      <c r="H5" s="13">
        <f t="shared" si="0"/>
        <v>23.6869409</v>
      </c>
      <c r="I5" s="30" t="s">
        <v>165</v>
      </c>
      <c r="J5" s="52">
        <v>60000</v>
      </c>
    </row>
    <row r="6" spans="1:12" s="12" customFormat="1">
      <c r="A6" s="29">
        <v>4</v>
      </c>
      <c r="B6" s="7" t="s">
        <v>162</v>
      </c>
      <c r="C6" s="7" t="s">
        <v>166</v>
      </c>
      <c r="D6" s="7" t="s">
        <v>167</v>
      </c>
      <c r="E6" s="8" t="s">
        <v>22</v>
      </c>
      <c r="F6" s="13">
        <v>6.4505800000000004</v>
      </c>
      <c r="G6" s="27">
        <v>0.03</v>
      </c>
      <c r="H6" s="13">
        <f t="shared" si="0"/>
        <v>6.6440974000000006</v>
      </c>
      <c r="I6" s="30" t="s">
        <v>165</v>
      </c>
      <c r="J6" s="52">
        <v>57500</v>
      </c>
    </row>
    <row r="7" spans="1:12" s="12" customFormat="1">
      <c r="A7" s="29">
        <v>5</v>
      </c>
      <c r="B7" s="7" t="s">
        <v>104</v>
      </c>
      <c r="C7" s="7" t="s">
        <v>168</v>
      </c>
      <c r="D7" s="7" t="s">
        <v>108</v>
      </c>
      <c r="E7" s="8" t="s">
        <v>36</v>
      </c>
      <c r="F7" s="13">
        <v>11.28</v>
      </c>
      <c r="G7" s="27">
        <v>0.1</v>
      </c>
      <c r="H7" s="13">
        <f t="shared" si="0"/>
        <v>12.407999999999999</v>
      </c>
      <c r="I7" s="30" t="s">
        <v>169</v>
      </c>
      <c r="J7" s="52">
        <v>12200</v>
      </c>
    </row>
    <row r="8" spans="1:12" s="12" customFormat="1" ht="27.6">
      <c r="A8" s="29">
        <v>6</v>
      </c>
      <c r="B8" s="7" t="s">
        <v>93</v>
      </c>
      <c r="C8" s="7" t="s">
        <v>170</v>
      </c>
      <c r="D8" s="7" t="s">
        <v>88</v>
      </c>
      <c r="E8" s="8" t="s">
        <v>171</v>
      </c>
      <c r="F8" s="13">
        <v>2025.68</v>
      </c>
      <c r="G8" s="27">
        <v>0.1</v>
      </c>
      <c r="H8" s="13">
        <f t="shared" si="0"/>
        <v>2228.248</v>
      </c>
      <c r="I8" s="30" t="s">
        <v>172</v>
      </c>
      <c r="J8" s="52">
        <v>673.15</v>
      </c>
      <c r="L8" s="12" t="s">
        <v>384</v>
      </c>
    </row>
    <row r="9" spans="1:12" s="12" customFormat="1">
      <c r="A9" s="29">
        <v>7</v>
      </c>
      <c r="B9" s="7" t="s">
        <v>173</v>
      </c>
      <c r="C9" s="7" t="s">
        <v>414</v>
      </c>
      <c r="D9" s="7" t="s">
        <v>174</v>
      </c>
      <c r="E9" s="8" t="s">
        <v>43</v>
      </c>
      <c r="F9" s="13">
        <v>2025.68</v>
      </c>
      <c r="G9" s="27">
        <v>0.05</v>
      </c>
      <c r="H9" s="13">
        <f t="shared" si="0"/>
        <v>2126.9639999999999</v>
      </c>
      <c r="I9" s="30" t="s">
        <v>175</v>
      </c>
      <c r="J9" s="52">
        <v>150</v>
      </c>
    </row>
    <row r="10" spans="1:12" s="12" customFormat="1" ht="27.6">
      <c r="A10" s="29">
        <v>8</v>
      </c>
      <c r="B10" s="7" t="s">
        <v>173</v>
      </c>
      <c r="C10" s="7" t="s">
        <v>416</v>
      </c>
      <c r="D10" s="7" t="s">
        <v>176</v>
      </c>
      <c r="E10" s="8" t="s">
        <v>43</v>
      </c>
      <c r="F10" s="13">
        <v>2025.68</v>
      </c>
      <c r="G10" s="27">
        <v>0.05</v>
      </c>
      <c r="H10" s="13">
        <f t="shared" si="0"/>
        <v>2126.9639999999999</v>
      </c>
      <c r="I10" s="30" t="s">
        <v>175</v>
      </c>
      <c r="J10" s="52">
        <v>213</v>
      </c>
    </row>
    <row r="11" spans="1:12" s="12" customFormat="1">
      <c r="A11" s="29">
        <v>9</v>
      </c>
      <c r="B11" s="7" t="s">
        <v>173</v>
      </c>
      <c r="C11" s="7" t="s">
        <v>415</v>
      </c>
      <c r="D11" s="7" t="s">
        <v>177</v>
      </c>
      <c r="E11" s="8" t="s">
        <v>43</v>
      </c>
      <c r="F11" s="13">
        <v>2025.68</v>
      </c>
      <c r="G11" s="27">
        <v>0.05</v>
      </c>
      <c r="H11" s="13">
        <f t="shared" si="0"/>
        <v>2126.9639999999999</v>
      </c>
      <c r="I11" s="30" t="s">
        <v>175</v>
      </c>
      <c r="J11" s="52">
        <v>160</v>
      </c>
    </row>
    <row r="12" spans="1:12" s="12" customFormat="1" ht="27.6">
      <c r="A12" s="29">
        <v>10</v>
      </c>
      <c r="B12" s="7" t="s">
        <v>178</v>
      </c>
      <c r="C12" s="7" t="s">
        <v>179</v>
      </c>
      <c r="D12" s="7" t="s">
        <v>177</v>
      </c>
      <c r="E12" s="50" t="s">
        <v>385</v>
      </c>
      <c r="F12" s="51">
        <v>38</v>
      </c>
      <c r="G12" s="27">
        <v>0.1</v>
      </c>
      <c r="H12" s="13">
        <f t="shared" si="0"/>
        <v>41.800000000000004</v>
      </c>
      <c r="I12" s="30" t="s">
        <v>180</v>
      </c>
      <c r="J12" s="52">
        <v>160</v>
      </c>
    </row>
    <row r="13" spans="1:12" s="12" customFormat="1" ht="27.6">
      <c r="A13" s="29">
        <v>11</v>
      </c>
      <c r="B13" s="7" t="s">
        <v>178</v>
      </c>
      <c r="C13" s="7" t="s">
        <v>181</v>
      </c>
      <c r="D13" s="7" t="s">
        <v>182</v>
      </c>
      <c r="E13" s="50" t="s">
        <v>385</v>
      </c>
      <c r="F13" s="51">
        <v>38</v>
      </c>
      <c r="G13" s="27">
        <v>0.1</v>
      </c>
      <c r="H13" s="13">
        <f t="shared" si="0"/>
        <v>41.800000000000004</v>
      </c>
      <c r="I13" s="30" t="s">
        <v>180</v>
      </c>
      <c r="J13" s="52">
        <v>200</v>
      </c>
    </row>
    <row r="14" spans="1:12" s="12" customFormat="1" ht="27.6">
      <c r="A14" s="29">
        <v>12</v>
      </c>
      <c r="B14" s="7" t="s">
        <v>118</v>
      </c>
      <c r="C14" s="7" t="s">
        <v>183</v>
      </c>
      <c r="D14" s="7" t="s">
        <v>184</v>
      </c>
      <c r="E14" s="8" t="s">
        <v>22</v>
      </c>
      <c r="F14" s="13">
        <v>11.40658</v>
      </c>
      <c r="G14" s="27">
        <v>0.02</v>
      </c>
      <c r="H14" s="13">
        <f t="shared" si="0"/>
        <v>11.634711599999999</v>
      </c>
      <c r="I14" s="30" t="s">
        <v>122</v>
      </c>
      <c r="J14" s="52">
        <v>184639.55823365663</v>
      </c>
    </row>
    <row r="15" spans="1:12" s="12" customFormat="1" ht="27.6">
      <c r="A15" s="29">
        <v>13</v>
      </c>
      <c r="B15" s="7" t="s">
        <v>185</v>
      </c>
      <c r="C15" s="7" t="s">
        <v>186</v>
      </c>
      <c r="D15" s="7" t="s">
        <v>187</v>
      </c>
      <c r="E15" s="8" t="s">
        <v>60</v>
      </c>
      <c r="F15" s="13">
        <v>1</v>
      </c>
      <c r="G15" s="27">
        <v>0.1</v>
      </c>
      <c r="H15" s="13">
        <f t="shared" si="0"/>
        <v>1.1000000000000001</v>
      </c>
      <c r="I15" s="30" t="s">
        <v>188</v>
      </c>
      <c r="J15" s="52"/>
    </row>
    <row r="16" spans="1:12" ht="27.6">
      <c r="A16" s="31">
        <v>14</v>
      </c>
      <c r="B16" s="24" t="s">
        <v>110</v>
      </c>
      <c r="C16" s="24" t="s">
        <v>189</v>
      </c>
      <c r="D16" s="24" t="s">
        <v>190</v>
      </c>
      <c r="E16" s="25" t="s">
        <v>43</v>
      </c>
      <c r="F16" s="26">
        <v>2025.68</v>
      </c>
      <c r="G16" s="28">
        <v>0.05</v>
      </c>
      <c r="H16" s="26">
        <f t="shared" si="0"/>
        <v>2126.9639999999999</v>
      </c>
      <c r="I16" s="32" t="s">
        <v>191</v>
      </c>
      <c r="J16" s="53">
        <f>Опалубка!F32/MaterialsBoQ[[#This Row],[Объем с резервом]]</f>
        <v>263.43454802243951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topLeftCell="A13" workbookViewId="0">
      <selection activeCell="C8" sqref="C8"/>
    </sheetView>
  </sheetViews>
  <sheetFormatPr defaultRowHeight="13.8"/>
  <cols>
    <col min="1" max="1" width="6" style="15" customWidth="1"/>
    <col min="2" max="2" width="22" customWidth="1"/>
    <col min="3" max="3" width="48" customWidth="1"/>
    <col min="4" max="5" width="12" style="15" customWidth="1"/>
    <col min="6" max="6" width="48" customWidth="1"/>
    <col min="7" max="7" width="30" customWidth="1"/>
    <col min="8" max="8" width="20" customWidth="1"/>
  </cols>
  <sheetData>
    <row r="1" spans="1:8">
      <c r="A1" s="9" t="s">
        <v>52</v>
      </c>
      <c r="B1" s="9" t="s">
        <v>53</v>
      </c>
      <c r="C1" s="9" t="s">
        <v>54</v>
      </c>
      <c r="D1" s="9" t="s">
        <v>6</v>
      </c>
      <c r="E1" s="9" t="s">
        <v>7</v>
      </c>
      <c r="F1" s="9" t="s">
        <v>55</v>
      </c>
      <c r="G1" s="9" t="s">
        <v>56</v>
      </c>
      <c r="H1" s="9" t="s">
        <v>57</v>
      </c>
    </row>
    <row r="2" spans="1:8" ht="27.6">
      <c r="A2" s="8">
        <v>1</v>
      </c>
      <c r="B2" s="5" t="s">
        <v>58</v>
      </c>
      <c r="C2" s="5" t="s">
        <v>59</v>
      </c>
      <c r="D2" s="8" t="s">
        <v>60</v>
      </c>
      <c r="E2" s="13">
        <v>1</v>
      </c>
      <c r="F2" s="5" t="s">
        <v>61</v>
      </c>
      <c r="G2" s="5" t="s">
        <v>62</v>
      </c>
      <c r="H2" s="5" t="s">
        <v>63</v>
      </c>
    </row>
    <row r="3" spans="1:8" ht="27.6">
      <c r="A3" s="8">
        <v>2</v>
      </c>
      <c r="B3" s="5" t="s">
        <v>58</v>
      </c>
      <c r="C3" s="5" t="s">
        <v>64</v>
      </c>
      <c r="D3" s="8" t="s">
        <v>60</v>
      </c>
      <c r="E3" s="13">
        <v>1</v>
      </c>
      <c r="F3" s="5" t="s">
        <v>65</v>
      </c>
      <c r="G3" s="5" t="s">
        <v>62</v>
      </c>
      <c r="H3" s="5" t="s">
        <v>66</v>
      </c>
    </row>
    <row r="4" spans="1:8" ht="27.6">
      <c r="A4" s="8">
        <v>3</v>
      </c>
      <c r="B4" s="5" t="s">
        <v>58</v>
      </c>
      <c r="C4" s="5" t="s">
        <v>67</v>
      </c>
      <c r="D4" s="8" t="s">
        <v>60</v>
      </c>
      <c r="E4" s="13">
        <v>1</v>
      </c>
      <c r="F4" s="5" t="s">
        <v>68</v>
      </c>
      <c r="G4" s="5" t="s">
        <v>62</v>
      </c>
      <c r="H4" s="5" t="s">
        <v>69</v>
      </c>
    </row>
    <row r="5" spans="1:8" ht="27.6">
      <c r="A5" s="8">
        <v>4</v>
      </c>
      <c r="B5" s="5" t="s">
        <v>70</v>
      </c>
      <c r="C5" s="5" t="s">
        <v>71</v>
      </c>
      <c r="D5" s="8" t="s">
        <v>11</v>
      </c>
      <c r="E5" s="13">
        <v>544.20000000000005</v>
      </c>
      <c r="F5" s="5" t="s">
        <v>72</v>
      </c>
      <c r="G5" s="5" t="s">
        <v>62</v>
      </c>
      <c r="H5" s="5" t="s">
        <v>73</v>
      </c>
    </row>
    <row r="6" spans="1:8" ht="27.6">
      <c r="A6" s="8">
        <v>5</v>
      </c>
      <c r="B6" s="5" t="s">
        <v>70</v>
      </c>
      <c r="C6" s="5" t="s">
        <v>74</v>
      </c>
      <c r="D6" s="8" t="s">
        <v>11</v>
      </c>
      <c r="E6" s="13">
        <v>544.20000000000005</v>
      </c>
      <c r="F6" s="5" t="s">
        <v>75</v>
      </c>
      <c r="G6" s="5" t="s">
        <v>62</v>
      </c>
      <c r="H6" s="5" t="s">
        <v>73</v>
      </c>
    </row>
    <row r="7" spans="1:8" ht="27.6">
      <c r="A7" s="8">
        <v>6</v>
      </c>
      <c r="B7" s="5" t="s">
        <v>76</v>
      </c>
      <c r="C7" s="5" t="s">
        <v>77</v>
      </c>
      <c r="D7" s="8" t="s">
        <v>15</v>
      </c>
      <c r="E7" s="13">
        <v>134</v>
      </c>
      <c r="F7" s="5" t="s">
        <v>78</v>
      </c>
      <c r="G7" s="5" t="s">
        <v>62</v>
      </c>
      <c r="H7" s="5" t="s">
        <v>79</v>
      </c>
    </row>
    <row r="8" spans="1:8" ht="27.6">
      <c r="A8" s="8">
        <v>7</v>
      </c>
      <c r="B8" s="5" t="s">
        <v>76</v>
      </c>
      <c r="C8" s="5" t="s">
        <v>80</v>
      </c>
      <c r="D8" s="8" t="s">
        <v>15</v>
      </c>
      <c r="E8" s="13">
        <v>18</v>
      </c>
      <c r="F8" s="5" t="s">
        <v>81</v>
      </c>
      <c r="G8" s="5" t="s">
        <v>62</v>
      </c>
      <c r="H8" s="5" t="s">
        <v>82</v>
      </c>
    </row>
    <row r="9" spans="1:8" ht="27.6">
      <c r="A9" s="8">
        <v>8</v>
      </c>
      <c r="B9" s="5" t="s">
        <v>76</v>
      </c>
      <c r="C9" s="5" t="s">
        <v>83</v>
      </c>
      <c r="D9" s="8" t="s">
        <v>15</v>
      </c>
      <c r="E9" s="13">
        <v>4</v>
      </c>
      <c r="F9" s="5" t="s">
        <v>84</v>
      </c>
      <c r="G9" s="5" t="s">
        <v>62</v>
      </c>
      <c r="H9" s="5" t="s">
        <v>85</v>
      </c>
    </row>
    <row r="10" spans="1:8" ht="27.6">
      <c r="A10" s="8">
        <v>9</v>
      </c>
      <c r="B10" s="5" t="s">
        <v>76</v>
      </c>
      <c r="C10" s="5" t="s">
        <v>86</v>
      </c>
      <c r="D10" s="8" t="s">
        <v>43</v>
      </c>
      <c r="E10" s="13">
        <v>2025.68</v>
      </c>
      <c r="F10" s="5" t="s">
        <v>87</v>
      </c>
      <c r="G10" s="5" t="s">
        <v>88</v>
      </c>
      <c r="H10" s="5" t="s">
        <v>89</v>
      </c>
    </row>
    <row r="11" spans="1:8" ht="27.6">
      <c r="A11" s="8">
        <v>10</v>
      </c>
      <c r="B11" s="5" t="s">
        <v>76</v>
      </c>
      <c r="C11" s="5" t="s">
        <v>90</v>
      </c>
      <c r="D11" s="8" t="s">
        <v>60</v>
      </c>
      <c r="E11" s="13">
        <v>1</v>
      </c>
      <c r="F11" s="5" t="s">
        <v>91</v>
      </c>
      <c r="G11" s="5" t="s">
        <v>92</v>
      </c>
      <c r="H11" s="5" t="s">
        <v>89</v>
      </c>
    </row>
    <row r="12" spans="1:8" ht="27.6">
      <c r="A12" s="8">
        <v>11</v>
      </c>
      <c r="B12" s="5" t="s">
        <v>93</v>
      </c>
      <c r="C12" s="5" t="s">
        <v>94</v>
      </c>
      <c r="D12" s="8" t="s">
        <v>43</v>
      </c>
      <c r="E12" s="13">
        <v>2025.68</v>
      </c>
      <c r="F12" s="5" t="s">
        <v>95</v>
      </c>
      <c r="G12" s="5" t="s">
        <v>88</v>
      </c>
      <c r="H12" s="5" t="s">
        <v>89</v>
      </c>
    </row>
    <row r="13" spans="1:8" ht="27.6">
      <c r="A13" s="8">
        <v>12</v>
      </c>
      <c r="B13" s="5" t="s">
        <v>96</v>
      </c>
      <c r="C13" s="5" t="s">
        <v>97</v>
      </c>
      <c r="D13" s="8" t="s">
        <v>22</v>
      </c>
      <c r="E13" s="13">
        <v>29.44895</v>
      </c>
      <c r="F13" s="5" t="s">
        <v>98</v>
      </c>
      <c r="G13" s="5" t="s">
        <v>99</v>
      </c>
      <c r="H13" s="5" t="s">
        <v>100</v>
      </c>
    </row>
    <row r="14" spans="1:8">
      <c r="A14" s="8">
        <v>13</v>
      </c>
      <c r="B14" s="5" t="s">
        <v>96</v>
      </c>
      <c r="C14" s="5" t="s">
        <v>101</v>
      </c>
      <c r="D14" s="8" t="s">
        <v>46</v>
      </c>
      <c r="E14" s="13">
        <v>2728</v>
      </c>
      <c r="F14" s="5" t="s">
        <v>102</v>
      </c>
      <c r="G14" s="5" t="s">
        <v>103</v>
      </c>
      <c r="H14" s="5" t="s">
        <v>100</v>
      </c>
    </row>
    <row r="15" spans="1:8" ht="27.6">
      <c r="A15" s="8">
        <v>14</v>
      </c>
      <c r="B15" s="5" t="s">
        <v>104</v>
      </c>
      <c r="C15" s="5" t="s">
        <v>105</v>
      </c>
      <c r="D15" s="8" t="s">
        <v>106</v>
      </c>
      <c r="E15" s="13">
        <v>72</v>
      </c>
      <c r="F15" s="5" t="s">
        <v>107</v>
      </c>
      <c r="G15" s="5" t="s">
        <v>108</v>
      </c>
      <c r="H15" s="5" t="s">
        <v>109</v>
      </c>
    </row>
    <row r="16" spans="1:8" ht="27.6">
      <c r="A16" s="8">
        <v>15</v>
      </c>
      <c r="B16" s="5" t="s">
        <v>110</v>
      </c>
      <c r="C16" s="5" t="s">
        <v>111</v>
      </c>
      <c r="D16" s="8" t="s">
        <v>43</v>
      </c>
      <c r="E16" s="13">
        <v>2025.68</v>
      </c>
      <c r="F16" s="5" t="s">
        <v>112</v>
      </c>
      <c r="G16" s="5" t="s">
        <v>113</v>
      </c>
      <c r="H16" s="5" t="s">
        <v>100</v>
      </c>
    </row>
    <row r="17" spans="1:8" ht="27.6">
      <c r="A17" s="8">
        <v>16</v>
      </c>
      <c r="B17" s="5" t="s">
        <v>114</v>
      </c>
      <c r="C17" s="5" t="s">
        <v>115</v>
      </c>
      <c r="D17" s="8" t="s">
        <v>11</v>
      </c>
      <c r="E17" s="13">
        <v>558.86</v>
      </c>
      <c r="F17" s="5" t="s">
        <v>116</v>
      </c>
      <c r="G17" s="5" t="s">
        <v>117</v>
      </c>
      <c r="H17" s="5" t="s">
        <v>100</v>
      </c>
    </row>
    <row r="18" spans="1:8">
      <c r="A18" s="8">
        <v>17</v>
      </c>
      <c r="B18" s="5" t="s">
        <v>118</v>
      </c>
      <c r="C18" s="5" t="s">
        <v>119</v>
      </c>
      <c r="D18" s="8" t="s">
        <v>22</v>
      </c>
      <c r="E18" s="13">
        <v>11.40658</v>
      </c>
      <c r="F18" s="5" t="s">
        <v>120</v>
      </c>
      <c r="G18" s="5" t="s">
        <v>121</v>
      </c>
      <c r="H18" s="5" t="s">
        <v>122</v>
      </c>
    </row>
    <row r="19" spans="1:8" ht="27.6">
      <c r="A19" s="8">
        <v>18</v>
      </c>
      <c r="B19" s="5" t="s">
        <v>118</v>
      </c>
      <c r="C19" s="5" t="s">
        <v>123</v>
      </c>
      <c r="D19" s="8" t="s">
        <v>15</v>
      </c>
      <c r="E19" s="13">
        <v>172</v>
      </c>
      <c r="F19" s="5" t="s">
        <v>28</v>
      </c>
      <c r="G19" s="5" t="s">
        <v>118</v>
      </c>
      <c r="H19" s="5" t="s">
        <v>124</v>
      </c>
    </row>
    <row r="20" spans="1:8" ht="27.6">
      <c r="A20" s="8">
        <v>19</v>
      </c>
      <c r="B20" s="5" t="s">
        <v>118</v>
      </c>
      <c r="C20" s="5" t="s">
        <v>125</v>
      </c>
      <c r="D20" s="8" t="s">
        <v>49</v>
      </c>
      <c r="E20" s="13">
        <v>201.35999999999999</v>
      </c>
      <c r="F20" s="5" t="s">
        <v>126</v>
      </c>
      <c r="G20" s="5" t="s">
        <v>127</v>
      </c>
      <c r="H20" s="5" t="s">
        <v>128</v>
      </c>
    </row>
    <row r="21" spans="1:8" ht="27.6">
      <c r="A21" s="8">
        <v>20</v>
      </c>
      <c r="B21" s="5" t="s">
        <v>129</v>
      </c>
      <c r="C21" s="5" t="s">
        <v>130</v>
      </c>
      <c r="D21" s="8" t="s">
        <v>11</v>
      </c>
      <c r="E21" s="13">
        <v>14.7</v>
      </c>
      <c r="F21" s="5" t="s">
        <v>131</v>
      </c>
      <c r="G21" s="5" t="s">
        <v>132</v>
      </c>
      <c r="H21" s="5" t="s">
        <v>124</v>
      </c>
    </row>
    <row r="22" spans="1:8" ht="27.6">
      <c r="A22" s="8">
        <v>21</v>
      </c>
      <c r="B22" s="5" t="s">
        <v>133</v>
      </c>
      <c r="C22" s="5" t="s">
        <v>134</v>
      </c>
      <c r="D22" s="8" t="s">
        <v>43</v>
      </c>
      <c r="E22" s="13">
        <v>2025.68</v>
      </c>
      <c r="F22" s="5" t="s">
        <v>135</v>
      </c>
      <c r="G22" s="5" t="s">
        <v>136</v>
      </c>
      <c r="H22" s="5" t="s">
        <v>137</v>
      </c>
    </row>
    <row r="23" spans="1:8" ht="27.6">
      <c r="A23" s="8">
        <v>22</v>
      </c>
      <c r="B23" s="5" t="s">
        <v>133</v>
      </c>
      <c r="C23" s="5" t="s">
        <v>138</v>
      </c>
      <c r="D23" s="8" t="s">
        <v>60</v>
      </c>
      <c r="E23" s="13">
        <v>1</v>
      </c>
      <c r="F23" s="5" t="s">
        <v>139</v>
      </c>
      <c r="G23" s="5" t="s">
        <v>140</v>
      </c>
      <c r="H23" s="5" t="s">
        <v>137</v>
      </c>
    </row>
    <row r="24" spans="1:8" ht="27.6">
      <c r="A24" s="8">
        <v>23</v>
      </c>
      <c r="B24" s="5" t="s">
        <v>141</v>
      </c>
      <c r="C24" s="5" t="s">
        <v>142</v>
      </c>
      <c r="D24" s="8" t="s">
        <v>60</v>
      </c>
      <c r="E24" s="13">
        <v>1</v>
      </c>
      <c r="F24" s="5" t="s">
        <v>143</v>
      </c>
      <c r="G24" s="5" t="s">
        <v>62</v>
      </c>
      <c r="H24" s="5" t="s">
        <v>144</v>
      </c>
    </row>
    <row r="25" spans="1:8" ht="41.4">
      <c r="A25" s="8">
        <v>24</v>
      </c>
      <c r="B25" s="5" t="s">
        <v>145</v>
      </c>
      <c r="C25" s="5" t="s">
        <v>146</v>
      </c>
      <c r="D25" s="8" t="s">
        <v>60</v>
      </c>
      <c r="E25" s="13">
        <v>1</v>
      </c>
      <c r="F25" s="5" t="s">
        <v>147</v>
      </c>
      <c r="G25" s="5" t="s">
        <v>62</v>
      </c>
      <c r="H25" s="5" t="s">
        <v>73</v>
      </c>
    </row>
    <row r="26" spans="1:8" ht="27.6">
      <c r="A26" s="8">
        <v>25</v>
      </c>
      <c r="B26" s="5" t="s">
        <v>148</v>
      </c>
      <c r="C26" s="5" t="s">
        <v>149</v>
      </c>
      <c r="D26" s="8" t="s">
        <v>60</v>
      </c>
      <c r="E26" s="13">
        <v>1</v>
      </c>
      <c r="F26" s="5" t="s">
        <v>150</v>
      </c>
      <c r="G26" s="5" t="s">
        <v>62</v>
      </c>
      <c r="H26" s="5" t="s">
        <v>151</v>
      </c>
    </row>
    <row r="27" spans="1:8">
      <c r="A27" s="14"/>
      <c r="B27" s="10"/>
      <c r="C27" s="10"/>
      <c r="D27" s="14"/>
      <c r="E27" s="14"/>
      <c r="F27" s="10"/>
      <c r="G27" s="10"/>
      <c r="H27" s="1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"/>
  <sheetViews>
    <sheetView workbookViewId="0">
      <selection activeCell="J19" sqref="J19"/>
    </sheetView>
  </sheetViews>
  <sheetFormatPr defaultRowHeight="13.8"/>
  <cols>
    <col min="1" max="2" width="8" customWidth="1"/>
    <col min="3" max="3" width="10" customWidth="1"/>
    <col min="4" max="4" width="14" customWidth="1"/>
    <col min="5" max="5" width="16" customWidth="1"/>
    <col min="6" max="7" width="12" customWidth="1"/>
    <col min="8" max="10" width="14" customWidth="1"/>
    <col min="11" max="11" width="18" customWidth="1"/>
    <col min="12" max="13" width="14" customWidth="1"/>
    <col min="14" max="17" width="12" customWidth="1"/>
    <col min="18" max="18" width="14" customWidth="1"/>
  </cols>
  <sheetData>
    <row r="1" spans="1:18" ht="27.6">
      <c r="A1" s="33" t="s">
        <v>192</v>
      </c>
      <c r="B1" s="34" t="s">
        <v>193</v>
      </c>
      <c r="C1" s="34" t="s">
        <v>194</v>
      </c>
      <c r="D1" s="34" t="s">
        <v>195</v>
      </c>
      <c r="E1" s="34" t="s">
        <v>196</v>
      </c>
      <c r="F1" s="34" t="s">
        <v>197</v>
      </c>
      <c r="G1" s="34" t="s">
        <v>198</v>
      </c>
      <c r="H1" s="34" t="s">
        <v>199</v>
      </c>
      <c r="I1" s="34" t="s">
        <v>200</v>
      </c>
      <c r="J1" s="34" t="s">
        <v>201</v>
      </c>
      <c r="K1" s="34" t="s">
        <v>202</v>
      </c>
      <c r="L1" s="34" t="s">
        <v>203</v>
      </c>
      <c r="M1" s="34" t="s">
        <v>204</v>
      </c>
      <c r="N1" s="34" t="s">
        <v>205</v>
      </c>
      <c r="O1" s="34" t="s">
        <v>206</v>
      </c>
      <c r="P1" s="34" t="s">
        <v>207</v>
      </c>
      <c r="Q1" s="34" t="s">
        <v>208</v>
      </c>
      <c r="R1" s="35" t="s">
        <v>209</v>
      </c>
    </row>
    <row r="2" spans="1:18">
      <c r="A2" s="19" t="s">
        <v>210</v>
      </c>
      <c r="B2" s="5">
        <v>4</v>
      </c>
      <c r="C2" s="6">
        <v>118</v>
      </c>
      <c r="D2" s="6">
        <v>3.35</v>
      </c>
      <c r="E2" s="6">
        <v>11.97</v>
      </c>
      <c r="F2" s="6">
        <v>42.64</v>
      </c>
      <c r="G2" s="6">
        <v>147.72</v>
      </c>
      <c r="H2" s="6">
        <v>190.37</v>
      </c>
      <c r="I2" s="6">
        <v>0</v>
      </c>
      <c r="J2" s="6">
        <v>18</v>
      </c>
      <c r="K2" s="6" t="s">
        <v>211</v>
      </c>
      <c r="L2" s="6">
        <v>395.3</v>
      </c>
      <c r="M2" s="6">
        <v>1412.46</v>
      </c>
      <c r="N2" s="6">
        <v>5.0315200000000004</v>
      </c>
      <c r="O2" s="6">
        <v>17.430959999999999</v>
      </c>
      <c r="P2" s="6">
        <v>22.463660000000001</v>
      </c>
      <c r="Q2" s="6">
        <v>0</v>
      </c>
      <c r="R2" s="36">
        <v>2124</v>
      </c>
    </row>
    <row r="3" spans="1:18">
      <c r="A3" s="19" t="s">
        <v>212</v>
      </c>
      <c r="B3" s="5">
        <v>5</v>
      </c>
      <c r="C3" s="6">
        <v>4</v>
      </c>
      <c r="D3" s="6">
        <v>6.4</v>
      </c>
      <c r="E3" s="6">
        <v>22.88</v>
      </c>
      <c r="F3" s="6">
        <v>79.959999999999994</v>
      </c>
      <c r="G3" s="6">
        <v>319.72000000000003</v>
      </c>
      <c r="H3" s="6">
        <v>399.68</v>
      </c>
      <c r="I3" s="6">
        <v>2.82</v>
      </c>
      <c r="J3" s="6">
        <v>18</v>
      </c>
      <c r="K3" s="6" t="s">
        <v>108</v>
      </c>
      <c r="L3" s="6">
        <v>25.6</v>
      </c>
      <c r="M3" s="6">
        <v>91.52</v>
      </c>
      <c r="N3" s="6">
        <v>0.31983999999999996</v>
      </c>
      <c r="O3" s="6">
        <v>1.27888</v>
      </c>
      <c r="P3" s="6">
        <v>1.5987199999999999</v>
      </c>
      <c r="Q3" s="6">
        <v>11.28</v>
      </c>
      <c r="R3" s="36">
        <v>72</v>
      </c>
    </row>
    <row r="4" spans="1:18">
      <c r="A4" s="19" t="s">
        <v>213</v>
      </c>
      <c r="B4" s="5">
        <v>6</v>
      </c>
      <c r="C4" s="6">
        <v>4</v>
      </c>
      <c r="D4" s="6">
        <v>1.87</v>
      </c>
      <c r="E4" s="6">
        <v>8.26</v>
      </c>
      <c r="F4" s="6">
        <v>23.11</v>
      </c>
      <c r="G4" s="6">
        <v>109.58</v>
      </c>
      <c r="H4" s="6">
        <v>132.69</v>
      </c>
      <c r="I4" s="6">
        <v>0</v>
      </c>
      <c r="J4" s="6">
        <v>18</v>
      </c>
      <c r="K4" s="6" t="s">
        <v>211</v>
      </c>
      <c r="L4" s="6">
        <v>7.48</v>
      </c>
      <c r="M4" s="6">
        <v>33.04</v>
      </c>
      <c r="N4" s="6">
        <v>9.2439999999999994E-2</v>
      </c>
      <c r="O4" s="6">
        <v>0.43831999999999999</v>
      </c>
      <c r="P4" s="6">
        <v>0.53076000000000001</v>
      </c>
      <c r="Q4" s="6">
        <v>0</v>
      </c>
      <c r="R4" s="36">
        <v>72</v>
      </c>
    </row>
    <row r="5" spans="1:18">
      <c r="A5" s="19" t="s">
        <v>214</v>
      </c>
      <c r="B5" s="5">
        <v>7</v>
      </c>
      <c r="C5" s="6">
        <v>9</v>
      </c>
      <c r="D5" s="6">
        <v>2.48</v>
      </c>
      <c r="E5" s="6">
        <v>10.3</v>
      </c>
      <c r="F5" s="6">
        <v>27.99</v>
      </c>
      <c r="G5" s="6">
        <v>121.75</v>
      </c>
      <c r="H5" s="6">
        <v>149.74</v>
      </c>
      <c r="I5" s="6">
        <v>0</v>
      </c>
      <c r="J5" s="6">
        <v>20</v>
      </c>
      <c r="K5" s="6" t="s">
        <v>211</v>
      </c>
      <c r="L5" s="6">
        <v>22.32</v>
      </c>
      <c r="M5" s="6">
        <v>92.7</v>
      </c>
      <c r="N5" s="6">
        <v>0.25191000000000002</v>
      </c>
      <c r="O5" s="6">
        <v>1.09575</v>
      </c>
      <c r="P5" s="6">
        <v>1.3476600000000001</v>
      </c>
      <c r="Q5" s="6">
        <v>0</v>
      </c>
      <c r="R5" s="36">
        <v>180</v>
      </c>
    </row>
    <row r="6" spans="1:18">
      <c r="A6" s="19" t="s">
        <v>215</v>
      </c>
      <c r="B6" s="5">
        <v>8</v>
      </c>
      <c r="C6" s="6">
        <v>3</v>
      </c>
      <c r="D6" s="6">
        <v>1.36</v>
      </c>
      <c r="E6" s="6">
        <v>6.56</v>
      </c>
      <c r="F6" s="6">
        <v>15.43</v>
      </c>
      <c r="G6" s="6">
        <v>97.4</v>
      </c>
      <c r="H6" s="6">
        <v>112.83</v>
      </c>
      <c r="I6" s="6">
        <v>0</v>
      </c>
      <c r="J6" s="6">
        <v>16</v>
      </c>
      <c r="K6" s="6" t="s">
        <v>211</v>
      </c>
      <c r="L6" s="6">
        <v>4.08</v>
      </c>
      <c r="M6" s="6">
        <v>19.68</v>
      </c>
      <c r="N6" s="6">
        <v>4.6289999999999998E-2</v>
      </c>
      <c r="O6" s="6">
        <v>0.29220000000000007</v>
      </c>
      <c r="P6" s="6">
        <v>0.33849000000000001</v>
      </c>
      <c r="Q6" s="6">
        <v>0</v>
      </c>
      <c r="R6" s="36">
        <v>48</v>
      </c>
    </row>
    <row r="7" spans="1:18">
      <c r="A7" s="19" t="s">
        <v>216</v>
      </c>
      <c r="B7" s="5">
        <v>9</v>
      </c>
      <c r="C7" s="6">
        <v>2</v>
      </c>
      <c r="D7" s="6">
        <v>0.92</v>
      </c>
      <c r="E7" s="6">
        <v>5.0999999999999996</v>
      </c>
      <c r="F7" s="6">
        <v>13.17</v>
      </c>
      <c r="G7" s="6">
        <v>48.7</v>
      </c>
      <c r="H7" s="6">
        <v>61.87</v>
      </c>
      <c r="I7" s="6">
        <v>0</v>
      </c>
      <c r="J7" s="6">
        <v>8</v>
      </c>
      <c r="K7" s="6" t="s">
        <v>211</v>
      </c>
      <c r="L7" s="6">
        <v>1.84</v>
      </c>
      <c r="M7" s="6">
        <v>10.199999999999999</v>
      </c>
      <c r="N7" s="6">
        <v>2.6339999999999999E-2</v>
      </c>
      <c r="O7" s="6">
        <v>9.74E-2</v>
      </c>
      <c r="P7" s="6">
        <v>0.12373999999999999</v>
      </c>
      <c r="Q7" s="6">
        <v>0</v>
      </c>
      <c r="R7" s="36">
        <v>16</v>
      </c>
    </row>
    <row r="8" spans="1:18">
      <c r="A8" s="19" t="s">
        <v>217</v>
      </c>
      <c r="B8" s="5">
        <v>10</v>
      </c>
      <c r="C8" s="6">
        <v>16</v>
      </c>
      <c r="D8" s="6">
        <v>6.39</v>
      </c>
      <c r="E8" s="6">
        <v>22.88</v>
      </c>
      <c r="F8" s="6">
        <v>42.64</v>
      </c>
      <c r="G8" s="6">
        <v>147.72</v>
      </c>
      <c r="H8" s="6">
        <v>190.37</v>
      </c>
      <c r="I8" s="6">
        <v>0</v>
      </c>
      <c r="J8" s="6">
        <v>18</v>
      </c>
      <c r="K8" s="6" t="s">
        <v>211</v>
      </c>
      <c r="L8" s="6">
        <v>102.24</v>
      </c>
      <c r="M8" s="6">
        <v>366.08</v>
      </c>
      <c r="N8" s="6">
        <v>0.68223999999999996</v>
      </c>
      <c r="O8" s="6">
        <v>2.3635199999999998</v>
      </c>
      <c r="P8" s="6">
        <v>3.0459200000000002</v>
      </c>
      <c r="Q8" s="6">
        <v>0</v>
      </c>
      <c r="R8" s="36">
        <v>288</v>
      </c>
    </row>
    <row r="9" spans="1:18">
      <c r="A9" s="37" t="s">
        <v>218</v>
      </c>
      <c r="B9" s="38"/>
      <c r="C9" s="39">
        <f>SUM(C2:C8)</f>
        <v>156</v>
      </c>
      <c r="D9" s="39"/>
      <c r="E9" s="39"/>
      <c r="F9" s="39"/>
      <c r="G9" s="39"/>
      <c r="H9" s="39"/>
      <c r="I9" s="39"/>
      <c r="J9" s="39"/>
      <c r="K9" s="39"/>
      <c r="L9" s="39">
        <f t="shared" ref="L9:R9" si="0">SUM(L2:L8)</f>
        <v>558.86</v>
      </c>
      <c r="M9" s="39">
        <f t="shared" si="0"/>
        <v>2025.68</v>
      </c>
      <c r="N9" s="39">
        <f t="shared" si="0"/>
        <v>6.4505800000000004</v>
      </c>
      <c r="O9" s="39">
        <f t="shared" si="0"/>
        <v>22.997030000000002</v>
      </c>
      <c r="P9" s="39">
        <f t="shared" si="0"/>
        <v>29.448950000000004</v>
      </c>
      <c r="Q9" s="39">
        <f t="shared" si="0"/>
        <v>11.28</v>
      </c>
      <c r="R9" s="40">
        <f t="shared" si="0"/>
        <v>2800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9"/>
  <sheetViews>
    <sheetView topLeftCell="A38" workbookViewId="0">
      <selection activeCell="H59" sqref="H59"/>
    </sheetView>
  </sheetViews>
  <sheetFormatPr defaultRowHeight="13.8"/>
  <cols>
    <col min="1" max="2" width="10" customWidth="1"/>
    <col min="3" max="3" width="42" customWidth="1"/>
    <col min="4" max="4" width="14" customWidth="1"/>
    <col min="5" max="5" width="12" customWidth="1"/>
    <col min="6" max="7" width="14" customWidth="1"/>
    <col min="8" max="8" width="16" customWidth="1"/>
  </cols>
  <sheetData>
    <row r="1" spans="1:9" ht="27.6">
      <c r="A1" s="41" t="s">
        <v>192</v>
      </c>
      <c r="B1" s="41" t="s">
        <v>193</v>
      </c>
      <c r="C1" s="41" t="s">
        <v>194</v>
      </c>
      <c r="D1" s="41" t="s">
        <v>219</v>
      </c>
      <c r="E1" s="41" t="s">
        <v>220</v>
      </c>
      <c r="F1" s="41" t="s">
        <v>221</v>
      </c>
      <c r="G1" s="41" t="s">
        <v>222</v>
      </c>
      <c r="H1" s="41" t="s">
        <v>223</v>
      </c>
    </row>
    <row r="2" spans="1:9" ht="27.6">
      <c r="A2" s="5" t="s">
        <v>224</v>
      </c>
      <c r="B2" s="5">
        <v>12</v>
      </c>
      <c r="C2" s="6">
        <v>122</v>
      </c>
      <c r="D2" s="6">
        <v>62.17</v>
      </c>
      <c r="E2" s="6">
        <v>7.58474</v>
      </c>
      <c r="F2" s="6" t="s">
        <v>225</v>
      </c>
      <c r="G2" s="6">
        <v>0.28999999999999998</v>
      </c>
      <c r="H2" s="6">
        <v>141.51999999999998</v>
      </c>
    </row>
    <row r="3" spans="1:9" ht="27.6">
      <c r="A3" s="5" t="s">
        <v>226</v>
      </c>
      <c r="B3" s="5">
        <v>13</v>
      </c>
      <c r="C3" s="6">
        <v>16</v>
      </c>
      <c r="D3" s="6">
        <v>81.89</v>
      </c>
      <c r="E3" s="6">
        <v>1.3102400000000001</v>
      </c>
      <c r="F3" s="6" t="s">
        <v>227</v>
      </c>
      <c r="G3" s="6">
        <v>0.3</v>
      </c>
      <c r="H3" s="6">
        <v>19.2</v>
      </c>
    </row>
    <row r="4" spans="1:9" ht="27.6">
      <c r="A4" s="5" t="s">
        <v>228</v>
      </c>
      <c r="B4" s="5">
        <v>14</v>
      </c>
      <c r="C4" s="6">
        <v>2</v>
      </c>
      <c r="D4" s="6">
        <v>56.44</v>
      </c>
      <c r="E4" s="6">
        <v>0.11287999999999999</v>
      </c>
      <c r="F4" s="6" t="s">
        <v>225</v>
      </c>
      <c r="G4" s="6">
        <v>0.28000000000000003</v>
      </c>
      <c r="H4" s="6">
        <v>2.2400000000000002</v>
      </c>
    </row>
    <row r="5" spans="1:9" ht="27.6">
      <c r="A5" s="5" t="s">
        <v>229</v>
      </c>
      <c r="B5" s="5">
        <v>15</v>
      </c>
      <c r="C5" s="6">
        <v>32</v>
      </c>
      <c r="D5" s="6">
        <v>74.959999999999994</v>
      </c>
      <c r="E5" s="6">
        <v>2.39872</v>
      </c>
      <c r="F5" s="6" t="s">
        <v>227</v>
      </c>
      <c r="G5" s="6">
        <v>0.3</v>
      </c>
      <c r="H5" s="6">
        <v>38.4</v>
      </c>
    </row>
    <row r="6" spans="1:9">
      <c r="A6" s="42" t="s">
        <v>218</v>
      </c>
      <c r="B6" s="42"/>
      <c r="C6" s="43">
        <f>SUM(C2:C5)</f>
        <v>172</v>
      </c>
      <c r="D6" s="43"/>
      <c r="E6" s="43">
        <f>SUM(E2:E5)</f>
        <v>11.406580000000002</v>
      </c>
      <c r="F6" s="43"/>
      <c r="G6" s="43"/>
      <c r="H6" s="43">
        <f>SUM(H2:H5)</f>
        <v>201.35999999999999</v>
      </c>
    </row>
    <row r="7" spans="1:9">
      <c r="A7" s="10"/>
      <c r="B7" s="10"/>
      <c r="C7" s="10"/>
      <c r="D7" s="10"/>
      <c r="E7" s="10"/>
      <c r="F7" s="10"/>
      <c r="G7" s="10"/>
      <c r="H7" s="10"/>
    </row>
    <row r="8" spans="1:9">
      <c r="A8" s="47" t="s">
        <v>230</v>
      </c>
      <c r="B8" s="48"/>
      <c r="C8" s="48"/>
      <c r="D8" s="48"/>
      <c r="E8" s="48"/>
      <c r="F8" s="48"/>
      <c r="G8" s="48"/>
      <c r="H8" s="48"/>
    </row>
    <row r="9" spans="1:9" ht="28.2" thickBot="1">
      <c r="A9" s="96" t="s">
        <v>231</v>
      </c>
      <c r="B9" s="96" t="s">
        <v>232</v>
      </c>
      <c r="C9" s="96" t="s">
        <v>153</v>
      </c>
      <c r="D9" s="96" t="s">
        <v>233</v>
      </c>
      <c r="E9" s="96" t="s">
        <v>234</v>
      </c>
      <c r="F9" s="96" t="s">
        <v>235</v>
      </c>
      <c r="G9" s="96" t="s">
        <v>220</v>
      </c>
      <c r="H9" s="96" t="s">
        <v>57</v>
      </c>
    </row>
    <row r="10" spans="1:9">
      <c r="A10" s="97" t="s">
        <v>224</v>
      </c>
      <c r="B10" s="98">
        <v>122</v>
      </c>
      <c r="C10" s="99" t="s">
        <v>236</v>
      </c>
      <c r="D10" s="98">
        <v>4</v>
      </c>
      <c r="E10" s="98">
        <v>7.43</v>
      </c>
      <c r="F10" s="98">
        <v>488</v>
      </c>
      <c r="G10" s="98">
        <v>3.6258399999999997</v>
      </c>
      <c r="H10" s="100" t="s">
        <v>237</v>
      </c>
      <c r="I10" s="95"/>
    </row>
    <row r="11" spans="1:9">
      <c r="A11" s="101" t="s">
        <v>224</v>
      </c>
      <c r="B11" s="13">
        <v>122</v>
      </c>
      <c r="C11" s="6" t="s">
        <v>238</v>
      </c>
      <c r="D11" s="13">
        <v>8</v>
      </c>
      <c r="E11" s="13">
        <v>1.62</v>
      </c>
      <c r="F11" s="13">
        <v>976</v>
      </c>
      <c r="G11" s="13">
        <v>1.5811200000000001</v>
      </c>
      <c r="H11" s="102" t="s">
        <v>237</v>
      </c>
      <c r="I11" s="95"/>
    </row>
    <row r="12" spans="1:9">
      <c r="A12" s="101" t="s">
        <v>224</v>
      </c>
      <c r="B12" s="13">
        <v>122</v>
      </c>
      <c r="C12" s="6" t="s">
        <v>239</v>
      </c>
      <c r="D12" s="13">
        <v>8</v>
      </c>
      <c r="E12" s="13">
        <v>2.15</v>
      </c>
      <c r="F12" s="13">
        <v>976</v>
      </c>
      <c r="G12" s="13">
        <v>2.0984000000000003</v>
      </c>
      <c r="H12" s="102" t="s">
        <v>237</v>
      </c>
      <c r="I12" s="95"/>
    </row>
    <row r="13" spans="1:9">
      <c r="A13" s="101" t="s">
        <v>224</v>
      </c>
      <c r="B13" s="13">
        <v>122</v>
      </c>
      <c r="C13" s="6" t="s">
        <v>240</v>
      </c>
      <c r="D13" s="13">
        <v>4</v>
      </c>
      <c r="E13" s="13">
        <v>0.33</v>
      </c>
      <c r="F13" s="13">
        <v>488</v>
      </c>
      <c r="G13" s="13">
        <v>0.16104000000000002</v>
      </c>
      <c r="H13" s="102" t="s">
        <v>237</v>
      </c>
      <c r="I13" s="95"/>
    </row>
    <row r="14" spans="1:9" ht="14.4" thickBot="1">
      <c r="A14" s="103" t="s">
        <v>224</v>
      </c>
      <c r="B14" s="104">
        <v>122</v>
      </c>
      <c r="C14" s="105" t="s">
        <v>241</v>
      </c>
      <c r="D14" s="104">
        <v>4</v>
      </c>
      <c r="E14" s="104">
        <v>0.24</v>
      </c>
      <c r="F14" s="104">
        <v>488</v>
      </c>
      <c r="G14" s="104">
        <v>0.11711999999999999</v>
      </c>
      <c r="H14" s="106" t="s">
        <v>237</v>
      </c>
      <c r="I14" s="95"/>
    </row>
    <row r="15" spans="1:9">
      <c r="A15" s="97" t="s">
        <v>226</v>
      </c>
      <c r="B15" s="98">
        <v>16</v>
      </c>
      <c r="C15" s="99" t="s">
        <v>242</v>
      </c>
      <c r="D15" s="98">
        <v>4</v>
      </c>
      <c r="E15" s="98">
        <v>11.88</v>
      </c>
      <c r="F15" s="98">
        <v>64</v>
      </c>
      <c r="G15" s="98">
        <v>0.76032</v>
      </c>
      <c r="H15" s="100" t="s">
        <v>243</v>
      </c>
      <c r="I15" s="95"/>
    </row>
    <row r="16" spans="1:9">
      <c r="A16" s="101" t="s">
        <v>226</v>
      </c>
      <c r="B16" s="13">
        <v>16</v>
      </c>
      <c r="C16" s="6" t="s">
        <v>244</v>
      </c>
      <c r="D16" s="13">
        <v>8</v>
      </c>
      <c r="E16" s="13">
        <v>1.73</v>
      </c>
      <c r="F16" s="13">
        <v>128</v>
      </c>
      <c r="G16" s="13">
        <v>0.22144</v>
      </c>
      <c r="H16" s="102" t="s">
        <v>243</v>
      </c>
      <c r="I16" s="95"/>
    </row>
    <row r="17" spans="1:9">
      <c r="A17" s="101" t="s">
        <v>226</v>
      </c>
      <c r="B17" s="13">
        <v>16</v>
      </c>
      <c r="C17" s="6" t="s">
        <v>239</v>
      </c>
      <c r="D17" s="13">
        <v>8</v>
      </c>
      <c r="E17" s="13">
        <v>2.15</v>
      </c>
      <c r="F17" s="13">
        <v>128</v>
      </c>
      <c r="G17" s="13">
        <v>0.2752</v>
      </c>
      <c r="H17" s="102" t="s">
        <v>243</v>
      </c>
      <c r="I17" s="95"/>
    </row>
    <row r="18" spans="1:9">
      <c r="A18" s="101" t="s">
        <v>226</v>
      </c>
      <c r="B18" s="13">
        <v>16</v>
      </c>
      <c r="C18" s="6" t="s">
        <v>245</v>
      </c>
      <c r="D18" s="13">
        <v>4</v>
      </c>
      <c r="E18" s="13">
        <v>0.41</v>
      </c>
      <c r="F18" s="13">
        <v>64</v>
      </c>
      <c r="G18" s="13">
        <v>2.6239999999999999E-2</v>
      </c>
      <c r="H18" s="102" t="s">
        <v>243</v>
      </c>
      <c r="I18" s="95"/>
    </row>
    <row r="19" spans="1:9" ht="14.4" thickBot="1">
      <c r="A19" s="103" t="s">
        <v>226</v>
      </c>
      <c r="B19" s="104">
        <v>16</v>
      </c>
      <c r="C19" s="105" t="s">
        <v>246</v>
      </c>
      <c r="D19" s="104">
        <v>4</v>
      </c>
      <c r="E19" s="104">
        <v>0.42</v>
      </c>
      <c r="F19" s="104">
        <v>64</v>
      </c>
      <c r="G19" s="104">
        <v>2.6879999999999998E-2</v>
      </c>
      <c r="H19" s="106" t="s">
        <v>243</v>
      </c>
      <c r="I19" s="95"/>
    </row>
    <row r="20" spans="1:9">
      <c r="A20" s="97" t="s">
        <v>228</v>
      </c>
      <c r="B20" s="98">
        <v>2</v>
      </c>
      <c r="C20" s="99" t="s">
        <v>236</v>
      </c>
      <c r="D20" s="98">
        <v>4</v>
      </c>
      <c r="E20" s="98">
        <v>7.43</v>
      </c>
      <c r="F20" s="98">
        <v>8</v>
      </c>
      <c r="G20" s="98">
        <v>5.944E-2</v>
      </c>
      <c r="H20" s="100" t="s">
        <v>247</v>
      </c>
      <c r="I20" s="95"/>
    </row>
    <row r="21" spans="1:9">
      <c r="A21" s="101" t="s">
        <v>228</v>
      </c>
      <c r="B21" s="13">
        <v>2</v>
      </c>
      <c r="C21" s="6" t="s">
        <v>248</v>
      </c>
      <c r="D21" s="13">
        <v>8</v>
      </c>
      <c r="E21" s="13">
        <v>1.28</v>
      </c>
      <c r="F21" s="13">
        <v>16</v>
      </c>
      <c r="G21" s="13">
        <v>2.0480000000000002E-2</v>
      </c>
      <c r="H21" s="102" t="s">
        <v>247</v>
      </c>
      <c r="I21" s="95"/>
    </row>
    <row r="22" spans="1:9">
      <c r="A22" s="101" t="s">
        <v>228</v>
      </c>
      <c r="B22" s="13">
        <v>2</v>
      </c>
      <c r="C22" s="6" t="s">
        <v>249</v>
      </c>
      <c r="D22" s="13">
        <v>8</v>
      </c>
      <c r="E22" s="13">
        <v>1.77</v>
      </c>
      <c r="F22" s="13">
        <v>16</v>
      </c>
      <c r="G22" s="13">
        <v>2.8320000000000001E-2</v>
      </c>
      <c r="H22" s="102" t="s">
        <v>247</v>
      </c>
      <c r="I22" s="95"/>
    </row>
    <row r="23" spans="1:9">
      <c r="A23" s="101" t="s">
        <v>228</v>
      </c>
      <c r="B23" s="13">
        <v>2</v>
      </c>
      <c r="C23" s="6" t="s">
        <v>240</v>
      </c>
      <c r="D23" s="13">
        <v>4</v>
      </c>
      <c r="E23" s="13">
        <v>0.33</v>
      </c>
      <c r="F23" s="13">
        <v>8</v>
      </c>
      <c r="G23" s="13">
        <v>2.64E-3</v>
      </c>
      <c r="H23" s="102" t="s">
        <v>247</v>
      </c>
      <c r="I23" s="95"/>
    </row>
    <row r="24" spans="1:9" ht="14.4" thickBot="1">
      <c r="A24" s="103" t="s">
        <v>228</v>
      </c>
      <c r="B24" s="104">
        <v>2</v>
      </c>
      <c r="C24" s="105" t="s">
        <v>241</v>
      </c>
      <c r="D24" s="104">
        <v>4</v>
      </c>
      <c r="E24" s="104">
        <v>0.24</v>
      </c>
      <c r="F24" s="104">
        <v>8</v>
      </c>
      <c r="G24" s="104">
        <v>1.9199999999999998E-3</v>
      </c>
      <c r="H24" s="106" t="s">
        <v>247</v>
      </c>
      <c r="I24" s="95"/>
    </row>
    <row r="25" spans="1:9">
      <c r="A25" s="97" t="s">
        <v>229</v>
      </c>
      <c r="B25" s="98">
        <v>32</v>
      </c>
      <c r="C25" s="99" t="s">
        <v>242</v>
      </c>
      <c r="D25" s="98">
        <v>4</v>
      </c>
      <c r="E25" s="98">
        <v>11.88</v>
      </c>
      <c r="F25" s="98">
        <v>128</v>
      </c>
      <c r="G25" s="98">
        <v>1.52064</v>
      </c>
      <c r="H25" s="100" t="s">
        <v>250</v>
      </c>
      <c r="I25" s="95"/>
    </row>
    <row r="26" spans="1:9">
      <c r="A26" s="101" t="s">
        <v>229</v>
      </c>
      <c r="B26" s="13">
        <v>32</v>
      </c>
      <c r="C26" s="6" t="s">
        <v>251</v>
      </c>
      <c r="D26" s="13">
        <v>10</v>
      </c>
      <c r="E26" s="13">
        <v>1.17</v>
      </c>
      <c r="F26" s="13">
        <v>320</v>
      </c>
      <c r="G26" s="13">
        <v>0.37439999999999996</v>
      </c>
      <c r="H26" s="102" t="s">
        <v>250</v>
      </c>
      <c r="I26" s="95"/>
    </row>
    <row r="27" spans="1:9">
      <c r="A27" s="101" t="s">
        <v>229</v>
      </c>
      <c r="B27" s="13">
        <v>32</v>
      </c>
      <c r="C27" s="6" t="s">
        <v>252</v>
      </c>
      <c r="D27" s="13">
        <v>10</v>
      </c>
      <c r="E27" s="13">
        <v>1.24</v>
      </c>
      <c r="F27" s="13">
        <v>320</v>
      </c>
      <c r="G27" s="13">
        <v>0.39679999999999999</v>
      </c>
      <c r="H27" s="102" t="s">
        <v>250</v>
      </c>
      <c r="I27" s="95"/>
    </row>
    <row r="28" spans="1:9">
      <c r="A28" s="101" t="s">
        <v>229</v>
      </c>
      <c r="B28" s="13">
        <v>32</v>
      </c>
      <c r="C28" s="6" t="s">
        <v>245</v>
      </c>
      <c r="D28" s="13">
        <v>4</v>
      </c>
      <c r="E28" s="13">
        <v>0.41</v>
      </c>
      <c r="F28" s="13">
        <v>128</v>
      </c>
      <c r="G28" s="13">
        <v>5.2479999999999999E-2</v>
      </c>
      <c r="H28" s="102" t="s">
        <v>250</v>
      </c>
      <c r="I28" s="95"/>
    </row>
    <row r="29" spans="1:9" ht="14.4" thickBot="1">
      <c r="A29" s="103" t="s">
        <v>229</v>
      </c>
      <c r="B29" s="104">
        <v>32</v>
      </c>
      <c r="C29" s="105" t="s">
        <v>246</v>
      </c>
      <c r="D29" s="104">
        <v>4</v>
      </c>
      <c r="E29" s="104">
        <v>0.42</v>
      </c>
      <c r="F29" s="104">
        <v>128</v>
      </c>
      <c r="G29" s="104">
        <v>5.3759999999999995E-2</v>
      </c>
      <c r="H29" s="106" t="s">
        <v>250</v>
      </c>
      <c r="I29" s="95"/>
    </row>
    <row r="30" spans="1:9">
      <c r="D30" s="15"/>
      <c r="E30" s="15"/>
      <c r="F30" s="15"/>
      <c r="G30" s="15"/>
    </row>
    <row r="31" spans="1:9" ht="14.4" thickBot="1">
      <c r="B31" s="75" t="s">
        <v>52</v>
      </c>
      <c r="C31" s="76" t="s">
        <v>388</v>
      </c>
      <c r="D31" s="75" t="s">
        <v>346</v>
      </c>
      <c r="E31" s="77" t="s">
        <v>6</v>
      </c>
      <c r="F31" s="78" t="s">
        <v>386</v>
      </c>
      <c r="G31" s="79" t="s">
        <v>387</v>
      </c>
    </row>
    <row r="32" spans="1:9" ht="20.399999999999999">
      <c r="B32" s="80">
        <v>1</v>
      </c>
      <c r="C32" s="81" t="s">
        <v>389</v>
      </c>
      <c r="D32" s="117">
        <v>488</v>
      </c>
      <c r="E32" s="83" t="s">
        <v>15</v>
      </c>
      <c r="F32" s="84">
        <v>973.75</v>
      </c>
      <c r="G32" s="85">
        <f>F32*D32</f>
        <v>475190</v>
      </c>
    </row>
    <row r="33" spans="2:7">
      <c r="B33" s="86">
        <v>2</v>
      </c>
      <c r="C33" s="74" t="s">
        <v>390</v>
      </c>
      <c r="D33" s="71">
        <v>144</v>
      </c>
      <c r="E33" s="72" t="s">
        <v>15</v>
      </c>
      <c r="F33" s="73">
        <v>46.31</v>
      </c>
      <c r="G33" s="87">
        <f t="shared" ref="G33:G43" si="0">F33*D33</f>
        <v>6668.64</v>
      </c>
    </row>
    <row r="34" spans="2:7">
      <c r="B34" s="86">
        <v>3</v>
      </c>
      <c r="C34" s="74" t="s">
        <v>391</v>
      </c>
      <c r="D34" s="71">
        <v>48</v>
      </c>
      <c r="E34" s="72" t="s">
        <v>15</v>
      </c>
      <c r="F34" s="73">
        <v>6.7</v>
      </c>
      <c r="G34" s="87">
        <f t="shared" si="0"/>
        <v>321.60000000000002</v>
      </c>
    </row>
    <row r="35" spans="2:7" ht="14.4" thickBot="1">
      <c r="B35" s="88">
        <v>4</v>
      </c>
      <c r="C35" s="89" t="s">
        <v>392</v>
      </c>
      <c r="D35" s="90">
        <v>48</v>
      </c>
      <c r="E35" s="91" t="s">
        <v>15</v>
      </c>
      <c r="F35" s="92">
        <v>145.72</v>
      </c>
      <c r="G35" s="93">
        <f t="shared" si="0"/>
        <v>6994.5599999999995</v>
      </c>
    </row>
    <row r="36" spans="2:7" ht="20.399999999999999">
      <c r="B36" s="80">
        <v>5</v>
      </c>
      <c r="C36" s="81" t="s">
        <v>393</v>
      </c>
      <c r="D36" s="82">
        <v>192</v>
      </c>
      <c r="E36" s="83" t="s">
        <v>15</v>
      </c>
      <c r="F36" s="94">
        <v>1498.13</v>
      </c>
      <c r="G36" s="85">
        <f t="shared" si="0"/>
        <v>287640.96000000002</v>
      </c>
    </row>
    <row r="37" spans="2:7">
      <c r="B37" s="86">
        <v>6</v>
      </c>
      <c r="C37" s="74" t="s">
        <v>394</v>
      </c>
      <c r="D37" s="71">
        <v>576</v>
      </c>
      <c r="E37" s="72" t="s">
        <v>15</v>
      </c>
      <c r="F37" s="73">
        <v>78.48</v>
      </c>
      <c r="G37" s="87">
        <f t="shared" si="0"/>
        <v>45204.480000000003</v>
      </c>
    </row>
    <row r="38" spans="2:7">
      <c r="B38" s="86">
        <v>7</v>
      </c>
      <c r="C38" s="74" t="s">
        <v>395</v>
      </c>
      <c r="D38" s="71">
        <v>192</v>
      </c>
      <c r="E38" s="72" t="s">
        <v>15</v>
      </c>
      <c r="F38" s="73">
        <v>13.27</v>
      </c>
      <c r="G38" s="87">
        <f t="shared" si="0"/>
        <v>2547.84</v>
      </c>
    </row>
    <row r="39" spans="2:7" ht="14.4" thickBot="1">
      <c r="B39" s="88">
        <v>8</v>
      </c>
      <c r="C39" s="89" t="s">
        <v>396</v>
      </c>
      <c r="D39" s="90">
        <v>192</v>
      </c>
      <c r="E39" s="91" t="s">
        <v>15</v>
      </c>
      <c r="F39" s="92">
        <v>180.06</v>
      </c>
      <c r="G39" s="93">
        <f t="shared" si="0"/>
        <v>34571.520000000004</v>
      </c>
    </row>
    <row r="40" spans="2:7" ht="20.399999999999999">
      <c r="B40" s="80">
        <v>9</v>
      </c>
      <c r="C40" s="81" t="s">
        <v>397</v>
      </c>
      <c r="D40" s="82">
        <v>8</v>
      </c>
      <c r="E40" s="83" t="s">
        <v>15</v>
      </c>
      <c r="F40" s="84">
        <v>973.75</v>
      </c>
      <c r="G40" s="85">
        <f t="shared" si="0"/>
        <v>7790</v>
      </c>
    </row>
    <row r="41" spans="2:7">
      <c r="B41" s="86">
        <v>10</v>
      </c>
      <c r="C41" s="74" t="s">
        <v>390</v>
      </c>
      <c r="D41" s="71">
        <v>24</v>
      </c>
      <c r="E41" s="72" t="s">
        <v>15</v>
      </c>
      <c r="F41" s="73">
        <v>46.31</v>
      </c>
      <c r="G41" s="87">
        <f t="shared" si="0"/>
        <v>1111.44</v>
      </c>
    </row>
    <row r="42" spans="2:7">
      <c r="B42" s="86">
        <v>11</v>
      </c>
      <c r="C42" s="74" t="s">
        <v>391</v>
      </c>
      <c r="D42" s="71">
        <v>8</v>
      </c>
      <c r="E42" s="72" t="s">
        <v>15</v>
      </c>
      <c r="F42" s="73">
        <v>6.7</v>
      </c>
      <c r="G42" s="87">
        <f t="shared" si="0"/>
        <v>53.6</v>
      </c>
    </row>
    <row r="43" spans="2:7" ht="14.4" thickBot="1">
      <c r="B43" s="88">
        <v>12</v>
      </c>
      <c r="C43" s="89" t="s">
        <v>392</v>
      </c>
      <c r="D43" s="90">
        <v>8</v>
      </c>
      <c r="E43" s="91" t="s">
        <v>15</v>
      </c>
      <c r="F43" s="92">
        <v>145.72</v>
      </c>
      <c r="G43" s="93">
        <f t="shared" si="0"/>
        <v>1165.76</v>
      </c>
    </row>
    <row r="44" spans="2:7">
      <c r="G44" s="56">
        <f>SUM(G32:G43)</f>
        <v>869260.39999999991</v>
      </c>
    </row>
    <row r="45" spans="2:7">
      <c r="B45" s="107"/>
      <c r="C45" s="107"/>
      <c r="D45" s="107"/>
      <c r="E45" s="107"/>
      <c r="F45" s="107"/>
      <c r="G45" s="107"/>
    </row>
    <row r="46" spans="2:7">
      <c r="B46" s="108" t="s">
        <v>192</v>
      </c>
      <c r="C46" s="108" t="s">
        <v>398</v>
      </c>
      <c r="D46" s="108" t="s">
        <v>399</v>
      </c>
      <c r="E46" s="108" t="s">
        <v>400</v>
      </c>
      <c r="F46" s="109" t="s">
        <v>234</v>
      </c>
      <c r="G46" s="110" t="s">
        <v>254</v>
      </c>
    </row>
    <row r="47" spans="2:7">
      <c r="B47" s="111"/>
      <c r="C47" s="111"/>
      <c r="D47" s="116" t="s">
        <v>401</v>
      </c>
      <c r="E47" s="111"/>
      <c r="F47" s="111"/>
      <c r="G47" s="112"/>
    </row>
    <row r="48" spans="2:7" ht="27.6">
      <c r="B48" s="108" t="s">
        <v>224</v>
      </c>
      <c r="C48" s="113" t="s">
        <v>237</v>
      </c>
      <c r="D48" s="113" t="s">
        <v>402</v>
      </c>
      <c r="E48" s="114">
        <v>122</v>
      </c>
      <c r="F48" s="115">
        <v>62.17</v>
      </c>
      <c r="G48" s="112">
        <f>F48*E48</f>
        <v>7584.74</v>
      </c>
    </row>
    <row r="49" spans="1:8" ht="27.6">
      <c r="B49" s="108" t="s">
        <v>226</v>
      </c>
      <c r="C49" s="113" t="s">
        <v>243</v>
      </c>
      <c r="D49" s="113" t="s">
        <v>403</v>
      </c>
      <c r="E49" s="114">
        <v>16</v>
      </c>
      <c r="F49" s="115">
        <v>81.89</v>
      </c>
      <c r="G49" s="112">
        <f t="shared" ref="G49:G51" si="1">F49*E49</f>
        <v>1310.24</v>
      </c>
    </row>
    <row r="50" spans="1:8" ht="27.6">
      <c r="B50" s="108" t="s">
        <v>228</v>
      </c>
      <c r="C50" s="113" t="s">
        <v>247</v>
      </c>
      <c r="D50" s="113" t="s">
        <v>404</v>
      </c>
      <c r="E50" s="114">
        <v>2</v>
      </c>
      <c r="F50" s="115">
        <v>56.44</v>
      </c>
      <c r="G50" s="112">
        <f t="shared" si="1"/>
        <v>112.88</v>
      </c>
    </row>
    <row r="51" spans="1:8" ht="27.6">
      <c r="B51" s="108" t="s">
        <v>229</v>
      </c>
      <c r="C51" s="113" t="s">
        <v>250</v>
      </c>
      <c r="D51" s="113" t="s">
        <v>405</v>
      </c>
      <c r="E51" s="114">
        <v>32</v>
      </c>
      <c r="F51" s="115">
        <v>74.959999999999994</v>
      </c>
      <c r="G51" s="112">
        <f t="shared" si="1"/>
        <v>2398.7199999999998</v>
      </c>
    </row>
    <row r="52" spans="1:8">
      <c r="G52" s="118">
        <f>SUM(G48:G51)</f>
        <v>11406.579999999998</v>
      </c>
    </row>
    <row r="53" spans="1:8">
      <c r="C53" s="130" t="s">
        <v>413</v>
      </c>
    </row>
    <row r="54" spans="1:8">
      <c r="A54" s="119" t="s">
        <v>52</v>
      </c>
      <c r="B54" s="120" t="s">
        <v>406</v>
      </c>
      <c r="C54" s="121" t="s">
        <v>407</v>
      </c>
      <c r="D54" s="122" t="s">
        <v>346</v>
      </c>
      <c r="E54" s="120" t="s">
        <v>6</v>
      </c>
      <c r="F54" s="123" t="s">
        <v>386</v>
      </c>
      <c r="G54" s="124" t="s">
        <v>387</v>
      </c>
    </row>
    <row r="55" spans="1:8">
      <c r="A55" s="125">
        <v>1</v>
      </c>
      <c r="B55" s="126" t="s">
        <v>408</v>
      </c>
      <c r="C55" s="126" t="s">
        <v>409</v>
      </c>
      <c r="D55" s="127">
        <v>122</v>
      </c>
      <c r="E55" s="126" t="s">
        <v>15</v>
      </c>
      <c r="F55" s="128">
        <v>10869.53</v>
      </c>
      <c r="G55" s="129">
        <v>1326082.31</v>
      </c>
    </row>
    <row r="56" spans="1:8">
      <c r="A56" s="125">
        <v>2</v>
      </c>
      <c r="B56" s="126" t="s">
        <v>408</v>
      </c>
      <c r="C56" s="126" t="s">
        <v>410</v>
      </c>
      <c r="D56" s="127">
        <v>16</v>
      </c>
      <c r="E56" s="126" t="s">
        <v>15</v>
      </c>
      <c r="F56" s="128">
        <v>14318.68</v>
      </c>
      <c r="G56" s="129">
        <v>229098.84</v>
      </c>
    </row>
    <row r="57" spans="1:8">
      <c r="A57" s="125">
        <v>3</v>
      </c>
      <c r="B57" s="126" t="s">
        <v>408</v>
      </c>
      <c r="C57" s="126" t="s">
        <v>411</v>
      </c>
      <c r="D57" s="127">
        <v>2</v>
      </c>
      <c r="E57" s="126" t="s">
        <v>15</v>
      </c>
      <c r="F57" s="128">
        <v>10021.49</v>
      </c>
      <c r="G57" s="129">
        <v>20042.97</v>
      </c>
    </row>
    <row r="58" spans="1:8">
      <c r="A58" s="125">
        <v>4</v>
      </c>
      <c r="B58" s="126" t="s">
        <v>408</v>
      </c>
      <c r="C58" s="126" t="s">
        <v>412</v>
      </c>
      <c r="D58" s="127">
        <v>32</v>
      </c>
      <c r="E58" s="126" t="s">
        <v>15</v>
      </c>
      <c r="F58" s="128">
        <v>13218.87</v>
      </c>
      <c r="G58" s="129">
        <v>423003.89</v>
      </c>
    </row>
    <row r="59" spans="1:8">
      <c r="G59" s="56">
        <f>SUM(G55:G58)+150000</f>
        <v>2148228.0100000002</v>
      </c>
      <c r="H59" s="61">
        <f>G59/ВМ_материалы!H14</f>
        <v>184639.55823365663</v>
      </c>
    </row>
  </sheetData>
  <mergeCells count="6">
    <mergeCell ref="B45:G45"/>
    <mergeCell ref="A8:H8"/>
    <mergeCell ref="I10:I14"/>
    <mergeCell ref="I15:I19"/>
    <mergeCell ref="I20:I24"/>
    <mergeCell ref="I25:I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opLeftCell="A4" workbookViewId="0">
      <selection activeCell="A7" sqref="A7"/>
    </sheetView>
  </sheetViews>
  <sheetFormatPr defaultRowHeight="13.8"/>
  <cols>
    <col min="1" max="1" width="36" customWidth="1"/>
    <col min="2" max="2" width="12" customWidth="1"/>
    <col min="3" max="3" width="14" customWidth="1"/>
    <col min="4" max="4" width="52" customWidth="1"/>
  </cols>
  <sheetData>
    <row r="1" spans="1:4">
      <c r="A1" s="11" t="s">
        <v>253</v>
      </c>
      <c r="B1" s="11" t="s">
        <v>6</v>
      </c>
      <c r="C1" s="11" t="s">
        <v>7</v>
      </c>
      <c r="D1" s="11" t="s">
        <v>254</v>
      </c>
    </row>
    <row r="2" spans="1:4" ht="27.6">
      <c r="A2" s="5" t="s">
        <v>255</v>
      </c>
      <c r="B2" s="8"/>
      <c r="C2" s="13" t="s">
        <v>212</v>
      </c>
      <c r="D2" s="5" t="s">
        <v>256</v>
      </c>
    </row>
    <row r="3" spans="1:4">
      <c r="A3" s="5" t="s">
        <v>257</v>
      </c>
      <c r="B3" s="8" t="s">
        <v>15</v>
      </c>
      <c r="C3" s="13">
        <v>4</v>
      </c>
      <c r="D3" s="5" t="s">
        <v>258</v>
      </c>
    </row>
    <row r="4" spans="1:4">
      <c r="A4" s="5" t="s">
        <v>259</v>
      </c>
      <c r="B4" s="8" t="s">
        <v>260</v>
      </c>
      <c r="C4" s="13">
        <v>18</v>
      </c>
      <c r="D4" s="5" t="s">
        <v>261</v>
      </c>
    </row>
    <row r="5" spans="1:4">
      <c r="A5" s="5" t="s">
        <v>262</v>
      </c>
      <c r="B5" s="8" t="s">
        <v>15</v>
      </c>
      <c r="C5" s="13">
        <v>72</v>
      </c>
      <c r="D5" s="5" t="s">
        <v>263</v>
      </c>
    </row>
    <row r="6" spans="1:4">
      <c r="A6" s="5" t="s">
        <v>264</v>
      </c>
      <c r="B6" s="8" t="s">
        <v>265</v>
      </c>
      <c r="C6" s="13">
        <v>2820</v>
      </c>
      <c r="D6" s="5" t="s">
        <v>109</v>
      </c>
    </row>
    <row r="7" spans="1:4">
      <c r="A7" s="49" t="s">
        <v>266</v>
      </c>
      <c r="B7" s="50" t="s">
        <v>36</v>
      </c>
      <c r="C7" s="51">
        <v>11.28</v>
      </c>
      <c r="D7" s="49" t="s">
        <v>267</v>
      </c>
    </row>
    <row r="8" spans="1:4">
      <c r="A8" s="5" t="s">
        <v>268</v>
      </c>
      <c r="B8" s="8" t="s">
        <v>269</v>
      </c>
      <c r="C8" s="51">
        <v>0.1</v>
      </c>
      <c r="D8" s="5" t="s">
        <v>270</v>
      </c>
    </row>
    <row r="9" spans="1:4">
      <c r="A9" s="5" t="s">
        <v>271</v>
      </c>
      <c r="B9" s="8" t="s">
        <v>36</v>
      </c>
      <c r="C9" s="13">
        <v>12.407999999999999</v>
      </c>
      <c r="D9" s="5" t="s">
        <v>272</v>
      </c>
    </row>
    <row r="10" spans="1:4">
      <c r="A10" s="5" t="s">
        <v>273</v>
      </c>
      <c r="B10" s="8" t="s">
        <v>274</v>
      </c>
      <c r="C10" s="13">
        <v>72</v>
      </c>
      <c r="D10" s="5" t="s">
        <v>275</v>
      </c>
    </row>
    <row r="11" spans="1:4">
      <c r="A11" s="5" t="s">
        <v>276</v>
      </c>
      <c r="B11" s="8" t="s">
        <v>274</v>
      </c>
      <c r="C11" s="13">
        <v>72</v>
      </c>
      <c r="D11" s="5" t="s">
        <v>277</v>
      </c>
    </row>
    <row r="12" spans="1:4">
      <c r="A12" s="5" t="s">
        <v>278</v>
      </c>
      <c r="B12" s="8" t="s">
        <v>279</v>
      </c>
      <c r="C12" s="13">
        <v>72</v>
      </c>
      <c r="D12" s="5" t="s">
        <v>280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workbookViewId="0">
      <selection activeCell="B9" sqref="B9"/>
    </sheetView>
  </sheetViews>
  <sheetFormatPr defaultRowHeight="13.8"/>
  <cols>
    <col min="1" max="1" width="18" customWidth="1"/>
    <col min="2" max="2" width="50" customWidth="1"/>
    <col min="3" max="3" width="14" customWidth="1"/>
    <col min="4" max="4" width="16" customWidth="1"/>
    <col min="5" max="5" width="42" customWidth="1"/>
    <col min="6" max="6" width="18" customWidth="1"/>
  </cols>
  <sheetData>
    <row r="1" spans="1:6">
      <c r="A1" s="16" t="s">
        <v>281</v>
      </c>
      <c r="B1" s="17" t="s">
        <v>282</v>
      </c>
      <c r="C1" s="17" t="s">
        <v>6</v>
      </c>
      <c r="D1" s="17" t="s">
        <v>283</v>
      </c>
      <c r="E1" s="17" t="s">
        <v>8</v>
      </c>
      <c r="F1" s="18" t="s">
        <v>57</v>
      </c>
    </row>
    <row r="2" spans="1:6" ht="27.6">
      <c r="A2" s="19" t="s">
        <v>284</v>
      </c>
      <c r="B2" s="5" t="s">
        <v>285</v>
      </c>
      <c r="C2" s="8" t="s">
        <v>15</v>
      </c>
      <c r="D2" s="8">
        <v>3</v>
      </c>
      <c r="E2" s="5" t="s">
        <v>286</v>
      </c>
      <c r="F2" s="20" t="s">
        <v>287</v>
      </c>
    </row>
    <row r="3" spans="1:6">
      <c r="A3" s="19" t="s">
        <v>284</v>
      </c>
      <c r="B3" s="5" t="s">
        <v>288</v>
      </c>
      <c r="C3" s="8" t="s">
        <v>15</v>
      </c>
      <c r="D3" s="8">
        <v>1</v>
      </c>
      <c r="E3" s="5" t="s">
        <v>289</v>
      </c>
      <c r="F3" s="20" t="s">
        <v>287</v>
      </c>
    </row>
    <row r="4" spans="1:6" ht="27.6">
      <c r="A4" s="19" t="s">
        <v>284</v>
      </c>
      <c r="B4" s="5" t="s">
        <v>290</v>
      </c>
      <c r="C4" s="8" t="s">
        <v>15</v>
      </c>
      <c r="D4" s="8">
        <v>2</v>
      </c>
      <c r="E4" s="5" t="s">
        <v>291</v>
      </c>
      <c r="F4" s="20" t="s">
        <v>287</v>
      </c>
    </row>
    <row r="5" spans="1:6">
      <c r="A5" s="19" t="s">
        <v>284</v>
      </c>
      <c r="B5" s="5" t="s">
        <v>292</v>
      </c>
      <c r="C5" s="8" t="s">
        <v>15</v>
      </c>
      <c r="D5" s="8">
        <v>1</v>
      </c>
      <c r="E5" s="5" t="s">
        <v>293</v>
      </c>
      <c r="F5" s="20" t="s">
        <v>287</v>
      </c>
    </row>
    <row r="6" spans="1:6">
      <c r="A6" s="19" t="s">
        <v>294</v>
      </c>
      <c r="B6" s="5" t="s">
        <v>295</v>
      </c>
      <c r="C6" s="8" t="s">
        <v>296</v>
      </c>
      <c r="D6" s="8">
        <v>25</v>
      </c>
      <c r="E6" s="5" t="s">
        <v>297</v>
      </c>
      <c r="F6" s="20" t="s">
        <v>287</v>
      </c>
    </row>
    <row r="7" spans="1:6">
      <c r="A7" s="19" t="s">
        <v>294</v>
      </c>
      <c r="B7" s="5" t="s">
        <v>298</v>
      </c>
      <c r="C7" s="8" t="s">
        <v>299</v>
      </c>
      <c r="D7" s="8">
        <v>2</v>
      </c>
      <c r="E7" s="5" t="s">
        <v>297</v>
      </c>
      <c r="F7" s="20" t="s">
        <v>287</v>
      </c>
    </row>
    <row r="8" spans="1:6">
      <c r="A8" s="19" t="s">
        <v>294</v>
      </c>
      <c r="B8" s="5" t="s">
        <v>300</v>
      </c>
      <c r="C8" s="8" t="s">
        <v>299</v>
      </c>
      <c r="D8" s="8">
        <v>1</v>
      </c>
      <c r="E8" s="5" t="s">
        <v>301</v>
      </c>
      <c r="F8" s="20" t="s">
        <v>287</v>
      </c>
    </row>
    <row r="9" spans="1:6">
      <c r="A9" s="19" t="s">
        <v>294</v>
      </c>
      <c r="B9" s="5" t="s">
        <v>302</v>
      </c>
      <c r="C9" s="8" t="s">
        <v>299</v>
      </c>
      <c r="D9" s="8">
        <v>1</v>
      </c>
      <c r="E9" s="5" t="s">
        <v>297</v>
      </c>
      <c r="F9" s="20" t="s">
        <v>287</v>
      </c>
    </row>
    <row r="10" spans="1:6" ht="27.6">
      <c r="A10" s="19" t="s">
        <v>294</v>
      </c>
      <c r="B10" s="5" t="s">
        <v>303</v>
      </c>
      <c r="C10" s="8" t="s">
        <v>299</v>
      </c>
      <c r="D10" s="8">
        <v>1</v>
      </c>
      <c r="E10" s="5" t="s">
        <v>297</v>
      </c>
      <c r="F10" s="20" t="s">
        <v>287</v>
      </c>
    </row>
    <row r="11" spans="1:6">
      <c r="A11" s="19" t="s">
        <v>294</v>
      </c>
      <c r="B11" s="5" t="s">
        <v>304</v>
      </c>
      <c r="C11" s="8" t="s">
        <v>299</v>
      </c>
      <c r="D11" s="8">
        <v>20</v>
      </c>
      <c r="E11" s="5" t="s">
        <v>305</v>
      </c>
      <c r="F11" s="20" t="s">
        <v>287</v>
      </c>
    </row>
    <row r="12" spans="1:6">
      <c r="A12" s="19" t="s">
        <v>294</v>
      </c>
      <c r="B12" s="5" t="s">
        <v>306</v>
      </c>
      <c r="C12" s="8" t="s">
        <v>299</v>
      </c>
      <c r="D12" s="8">
        <v>2</v>
      </c>
      <c r="E12" s="5" t="s">
        <v>297</v>
      </c>
      <c r="F12" s="20" t="s">
        <v>287</v>
      </c>
    </row>
    <row r="13" spans="1:6">
      <c r="A13" s="19" t="s">
        <v>307</v>
      </c>
      <c r="B13" s="5" t="s">
        <v>308</v>
      </c>
      <c r="C13" s="8" t="s">
        <v>60</v>
      </c>
      <c r="D13" s="8">
        <v>1</v>
      </c>
      <c r="E13" s="5" t="s">
        <v>309</v>
      </c>
      <c r="F13" s="20" t="s">
        <v>310</v>
      </c>
    </row>
    <row r="14" spans="1:6" ht="27.6">
      <c r="A14" s="19" t="s">
        <v>307</v>
      </c>
      <c r="B14" s="5" t="s">
        <v>311</v>
      </c>
      <c r="C14" s="8" t="s">
        <v>60</v>
      </c>
      <c r="D14" s="8">
        <v>1</v>
      </c>
      <c r="E14" s="5" t="s">
        <v>312</v>
      </c>
      <c r="F14" s="20" t="s">
        <v>313</v>
      </c>
    </row>
    <row r="15" spans="1:6">
      <c r="A15" s="19" t="s">
        <v>307</v>
      </c>
      <c r="B15" s="5" t="s">
        <v>314</v>
      </c>
      <c r="C15" s="8" t="s">
        <v>60</v>
      </c>
      <c r="D15" s="8">
        <v>1</v>
      </c>
      <c r="E15" s="5" t="s">
        <v>315</v>
      </c>
      <c r="F15" s="20" t="s">
        <v>316</v>
      </c>
    </row>
    <row r="16" spans="1:6" ht="27.6">
      <c r="A16" s="21" t="s">
        <v>307</v>
      </c>
      <c r="B16" s="22" t="s">
        <v>317</v>
      </c>
      <c r="C16" s="25" t="s">
        <v>60</v>
      </c>
      <c r="D16" s="25">
        <v>1</v>
      </c>
      <c r="E16" s="22" t="s">
        <v>318</v>
      </c>
      <c r="F16" s="23" t="s">
        <v>73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6AF0-771D-45F6-8FAA-56315F31B948}">
  <dimension ref="A1:H32"/>
  <sheetViews>
    <sheetView topLeftCell="A13" workbookViewId="0">
      <selection activeCell="B32" sqref="B32"/>
    </sheetView>
  </sheetViews>
  <sheetFormatPr defaultRowHeight="13.8"/>
  <cols>
    <col min="1" max="1" width="9.19921875" customWidth="1"/>
    <col min="2" max="2" width="24.09765625" bestFit="1" customWidth="1"/>
    <col min="3" max="3" width="10" bestFit="1" customWidth="1"/>
    <col min="4" max="4" width="10.09765625" bestFit="1" customWidth="1"/>
    <col min="5" max="5" width="20.3984375" bestFit="1" customWidth="1"/>
    <col min="6" max="6" width="12.59765625" bestFit="1" customWidth="1"/>
  </cols>
  <sheetData>
    <row r="1" spans="1:8">
      <c r="E1" s="57" t="s">
        <v>350</v>
      </c>
    </row>
    <row r="2" spans="1:8">
      <c r="C2" s="58" t="s">
        <v>345</v>
      </c>
      <c r="D2" s="58" t="s">
        <v>346</v>
      </c>
      <c r="E2" s="58" t="s">
        <v>347</v>
      </c>
      <c r="F2" s="58" t="s">
        <v>348</v>
      </c>
      <c r="G2" s="58" t="s">
        <v>349</v>
      </c>
      <c r="H2" s="58" t="s">
        <v>351</v>
      </c>
    </row>
    <row r="3" spans="1:8">
      <c r="C3" s="44" t="s">
        <v>210</v>
      </c>
      <c r="D3" s="59">
        <v>118</v>
      </c>
      <c r="E3" s="59" t="s">
        <v>340</v>
      </c>
      <c r="F3" s="59">
        <v>2.25</v>
      </c>
      <c r="G3" s="59">
        <v>11.97</v>
      </c>
      <c r="H3" s="60">
        <v>1412.46</v>
      </c>
    </row>
    <row r="4" spans="1:8">
      <c r="C4" s="44" t="s">
        <v>212</v>
      </c>
      <c r="D4" s="59">
        <v>4</v>
      </c>
      <c r="E4" s="59" t="s">
        <v>340</v>
      </c>
      <c r="F4" s="59">
        <v>4.3</v>
      </c>
      <c r="G4" s="59">
        <v>22.88</v>
      </c>
      <c r="H4" s="59">
        <v>91.5</v>
      </c>
    </row>
    <row r="5" spans="1:8">
      <c r="C5" s="44" t="s">
        <v>213</v>
      </c>
      <c r="D5" s="59">
        <v>4</v>
      </c>
      <c r="E5" s="59" t="s">
        <v>341</v>
      </c>
      <c r="F5" s="59">
        <v>1.7</v>
      </c>
      <c r="G5" s="59">
        <v>8.26</v>
      </c>
      <c r="H5" s="59">
        <v>33.049999999999997</v>
      </c>
    </row>
    <row r="6" spans="1:8">
      <c r="C6" s="44" t="s">
        <v>214</v>
      </c>
      <c r="D6" s="59">
        <v>9</v>
      </c>
      <c r="E6" s="59" t="s">
        <v>342</v>
      </c>
      <c r="F6" s="59">
        <v>1.7</v>
      </c>
      <c r="G6" s="59">
        <v>10.3</v>
      </c>
      <c r="H6" s="59">
        <v>92.72</v>
      </c>
    </row>
    <row r="7" spans="1:8">
      <c r="C7" s="44" t="s">
        <v>215</v>
      </c>
      <c r="D7" s="59">
        <v>3</v>
      </c>
      <c r="E7" s="59" t="s">
        <v>343</v>
      </c>
      <c r="F7" s="59">
        <v>1.7</v>
      </c>
      <c r="G7" s="59">
        <v>6.56</v>
      </c>
      <c r="H7" s="59">
        <v>19.690000000000001</v>
      </c>
    </row>
    <row r="8" spans="1:8">
      <c r="C8" s="44" t="s">
        <v>216</v>
      </c>
      <c r="D8" s="59">
        <v>2</v>
      </c>
      <c r="E8" s="59" t="s">
        <v>344</v>
      </c>
      <c r="F8" s="59">
        <v>1.7</v>
      </c>
      <c r="G8" s="59">
        <v>5.0999999999999996</v>
      </c>
      <c r="H8" s="59">
        <v>10.199999999999999</v>
      </c>
    </row>
    <row r="9" spans="1:8">
      <c r="C9" s="44" t="s">
        <v>217</v>
      </c>
      <c r="D9" s="59">
        <v>16</v>
      </c>
      <c r="E9" s="59" t="s">
        <v>340</v>
      </c>
      <c r="F9" s="59">
        <v>2.25</v>
      </c>
      <c r="G9" s="59">
        <v>11.97</v>
      </c>
      <c r="H9" s="59">
        <v>191.52</v>
      </c>
    </row>
    <row r="11" spans="1:8">
      <c r="A11" t="s">
        <v>352</v>
      </c>
    </row>
    <row r="12" spans="1:8">
      <c r="A12" t="s">
        <v>353</v>
      </c>
    </row>
    <row r="13" spans="1:8">
      <c r="A13" t="s">
        <v>354</v>
      </c>
    </row>
    <row r="14" spans="1:8">
      <c r="A14" t="s">
        <v>355</v>
      </c>
    </row>
    <row r="15" spans="1:8">
      <c r="A15" t="s">
        <v>356</v>
      </c>
    </row>
    <row r="17" spans="1:7">
      <c r="B17" t="s">
        <v>357</v>
      </c>
    </row>
    <row r="18" spans="1:7" ht="27.6">
      <c r="A18" s="44"/>
      <c r="B18" s="63" t="s">
        <v>358</v>
      </c>
      <c r="C18" s="63" t="s">
        <v>359</v>
      </c>
      <c r="D18" s="63" t="s">
        <v>360</v>
      </c>
      <c r="E18" s="63" t="s">
        <v>339</v>
      </c>
      <c r="F18" s="63" t="s">
        <v>361</v>
      </c>
    </row>
    <row r="19" spans="1:7" ht="41.4">
      <c r="A19" s="14">
        <v>1</v>
      </c>
      <c r="B19" s="64" t="s">
        <v>376</v>
      </c>
      <c r="C19" s="44" t="s">
        <v>363</v>
      </c>
      <c r="D19" s="44">
        <v>46</v>
      </c>
      <c r="E19" s="65">
        <v>4600</v>
      </c>
      <c r="F19" s="65">
        <f>E19*D19</f>
        <v>211600</v>
      </c>
      <c r="G19" t="s">
        <v>378</v>
      </c>
    </row>
    <row r="20" spans="1:7" ht="27.6">
      <c r="A20" s="14">
        <v>2</v>
      </c>
      <c r="B20" s="64" t="s">
        <v>362</v>
      </c>
      <c r="C20" s="44" t="s">
        <v>364</v>
      </c>
      <c r="D20" s="44">
        <v>3.5</v>
      </c>
      <c r="E20" s="65">
        <v>18000</v>
      </c>
      <c r="F20" s="65">
        <f t="shared" ref="F20:F30" si="0">E20*D20</f>
        <v>63000</v>
      </c>
    </row>
    <row r="21" spans="1:7" ht="27.6">
      <c r="A21" s="14">
        <v>3</v>
      </c>
      <c r="B21" s="64" t="s">
        <v>365</v>
      </c>
      <c r="C21" s="44" t="s">
        <v>364</v>
      </c>
      <c r="D21" s="44">
        <v>2.5</v>
      </c>
      <c r="E21" s="65">
        <v>18000</v>
      </c>
      <c r="F21" s="65">
        <f t="shared" si="0"/>
        <v>45000</v>
      </c>
    </row>
    <row r="22" spans="1:7" ht="41.4">
      <c r="A22" s="44"/>
      <c r="B22" s="66" t="s">
        <v>377</v>
      </c>
      <c r="C22" s="44"/>
      <c r="D22" s="44"/>
      <c r="E22" s="65"/>
      <c r="F22" s="65"/>
    </row>
    <row r="23" spans="1:7" s="4" customFormat="1">
      <c r="A23" s="14">
        <v>4</v>
      </c>
      <c r="B23" s="44" t="s">
        <v>369</v>
      </c>
      <c r="C23" s="44" t="s">
        <v>15</v>
      </c>
      <c r="D23" s="44">
        <v>50</v>
      </c>
      <c r="E23" s="65">
        <v>211</v>
      </c>
      <c r="F23" s="65">
        <f t="shared" si="0"/>
        <v>10550</v>
      </c>
    </row>
    <row r="24" spans="1:7" s="4" customFormat="1">
      <c r="A24" s="14">
        <v>5</v>
      </c>
      <c r="B24" s="64" t="s">
        <v>370</v>
      </c>
      <c r="C24" s="44" t="s">
        <v>15</v>
      </c>
      <c r="D24" s="44">
        <v>60</v>
      </c>
      <c r="E24" s="65">
        <v>350</v>
      </c>
      <c r="F24" s="65">
        <f t="shared" si="0"/>
        <v>21000</v>
      </c>
    </row>
    <row r="25" spans="1:7" s="4" customFormat="1">
      <c r="A25" s="14">
        <v>6</v>
      </c>
      <c r="B25" s="64" t="s">
        <v>371</v>
      </c>
      <c r="C25" s="44" t="s">
        <v>15</v>
      </c>
      <c r="D25" s="44">
        <v>30</v>
      </c>
      <c r="E25" s="65">
        <v>1130</v>
      </c>
      <c r="F25" s="65">
        <f t="shared" si="0"/>
        <v>33900</v>
      </c>
    </row>
    <row r="26" spans="1:7" s="4" customFormat="1" ht="13.8" customHeight="1">
      <c r="A26" s="14">
        <v>7</v>
      </c>
      <c r="B26" s="64" t="s">
        <v>372</v>
      </c>
      <c r="C26" s="44" t="s">
        <v>15</v>
      </c>
      <c r="D26" s="44">
        <v>280</v>
      </c>
      <c r="E26" s="65">
        <v>150</v>
      </c>
      <c r="F26" s="65">
        <f t="shared" si="0"/>
        <v>42000</v>
      </c>
      <c r="G26" s="4" t="s">
        <v>380</v>
      </c>
    </row>
    <row r="27" spans="1:7" s="4" customFormat="1">
      <c r="A27" s="14">
        <v>8</v>
      </c>
      <c r="B27" s="64" t="s">
        <v>373</v>
      </c>
      <c r="C27" s="44" t="s">
        <v>15</v>
      </c>
      <c r="D27" s="44">
        <v>280</v>
      </c>
      <c r="E27" s="65">
        <v>80</v>
      </c>
      <c r="F27" s="65">
        <f t="shared" si="0"/>
        <v>22400</v>
      </c>
    </row>
    <row r="28" spans="1:7" s="4" customFormat="1">
      <c r="A28" s="14">
        <v>9</v>
      </c>
      <c r="B28" s="64" t="s">
        <v>375</v>
      </c>
      <c r="C28" s="44" t="s">
        <v>15</v>
      </c>
      <c r="D28" s="44">
        <v>280</v>
      </c>
      <c r="E28" s="65">
        <v>2.6</v>
      </c>
      <c r="F28" s="65">
        <f t="shared" si="0"/>
        <v>728</v>
      </c>
      <c r="G28" s="4" t="s">
        <v>381</v>
      </c>
    </row>
    <row r="29" spans="1:7" ht="27.6">
      <c r="A29" s="14">
        <v>10</v>
      </c>
      <c r="B29" s="64" t="s">
        <v>374</v>
      </c>
      <c r="C29" s="44" t="s">
        <v>366</v>
      </c>
      <c r="D29" s="44">
        <v>200</v>
      </c>
      <c r="E29" s="65">
        <v>32</v>
      </c>
      <c r="F29" s="65">
        <f t="shared" si="0"/>
        <v>6400</v>
      </c>
      <c r="G29" t="s">
        <v>382</v>
      </c>
    </row>
    <row r="30" spans="1:7" ht="27.6">
      <c r="A30" s="14">
        <v>11</v>
      </c>
      <c r="B30" s="64" t="s">
        <v>367</v>
      </c>
      <c r="C30" s="44" t="s">
        <v>368</v>
      </c>
      <c r="D30" s="44">
        <v>80</v>
      </c>
      <c r="E30" s="65">
        <v>660</v>
      </c>
      <c r="F30" s="65">
        <f t="shared" si="0"/>
        <v>52800</v>
      </c>
      <c r="G30" t="s">
        <v>379</v>
      </c>
    </row>
    <row r="31" spans="1:7">
      <c r="F31" s="62">
        <f>SUM(F19:F30)</f>
        <v>509378</v>
      </c>
    </row>
    <row r="32" spans="1:7" ht="27.6">
      <c r="B32" s="68" t="s">
        <v>383</v>
      </c>
      <c r="F32" s="67">
        <f>F31*1.1</f>
        <v>560315.80000000005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Допущения_источники</vt:lpstr>
      <vt:lpstr>Сводка</vt:lpstr>
      <vt:lpstr>ВМ_материалы</vt:lpstr>
      <vt:lpstr>ВОР_работы</vt:lpstr>
      <vt:lpstr>Подколонники_П1-П7</vt:lpstr>
      <vt:lpstr>Анкерные_группы</vt:lpstr>
      <vt:lpstr>OKG_TE500</vt:lpstr>
      <vt:lpstr>Ресурсы_и_ПТО</vt:lpstr>
      <vt:lpstr>Опалубка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Admin</cp:lastModifiedBy>
  <dcterms:created xsi:type="dcterms:W3CDTF">2026-05-07T09:32:05Z</dcterms:created>
  <dcterms:modified xsi:type="dcterms:W3CDTF">2026-05-08T12:31:35Z</dcterms:modified>
</cp:coreProperties>
</file>